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tina.linhartova\Documents\Buďánka\PD pro výběr zhotovitele\191104_revize IS a II etapy, POV\Buďánka DPS pro zhotovitele\"/>
    </mc:Choice>
  </mc:AlternateContent>
  <bookViews>
    <workbookView xWindow="0" yWindow="0" windowWidth="14580" windowHeight="10425" tabRatio="954" activeTab="12"/>
  </bookViews>
  <sheets>
    <sheet name="Rekapitulace stavby" sheetId="1" r:id="rId1"/>
    <sheet name="SO 01 - Bourání a obnova ..." sheetId="2" r:id="rId2"/>
    <sheet name="SO 02 - Splašková kanalizace" sheetId="3" r:id="rId3"/>
    <sheet name="SO 03 - Splašková kanaliz..." sheetId="4" r:id="rId4"/>
    <sheet name="SO 04 - Dešťová kanalizace" sheetId="5" r:id="rId5"/>
    <sheet name="SO 05 - Dešťová kanalizac..." sheetId="6" r:id="rId6"/>
    <sheet name="SO 06 - Vodovod" sheetId="7" r:id="rId7"/>
    <sheet name="SO 07 - Vodovod - přípojky" sheetId="8" r:id="rId8"/>
    <sheet name="SO 08 - Plynovod" sheetId="9" r:id="rId9"/>
    <sheet name="SO 09 - Plynovod - přípojky" sheetId="10" r:id="rId10"/>
    <sheet name="D.4 - Silnoproud" sheetId="11" r:id="rId11"/>
    <sheet name="D.5 - Slaboproud" sheetId="12" r:id="rId12"/>
    <sheet name="D.6 - Veřejné osvětlení" sheetId="13" r:id="rId13"/>
    <sheet name="VRN - Vedlejší rozpočtové..." sheetId="14" r:id="rId14"/>
    <sheet name="01 - Schodiště a cesta k ..." sheetId="15" r:id="rId15"/>
    <sheet name="02 - Schodiště mezi objek..." sheetId="16" r:id="rId16"/>
    <sheet name="03 - Schodiště a cesta za..." sheetId="17" r:id="rId17"/>
    <sheet name="04 - Ruiny č.p.1329, 126" sheetId="18" r:id="rId18"/>
    <sheet name="05 - Vyklizení ruin č.p.1..." sheetId="19" r:id="rId19"/>
    <sheet name="06 - Oprava zdi, oplocení..." sheetId="20" r:id="rId20"/>
    <sheet name="07 - Vyklizení ruin č.p. ..." sheetId="21" r:id="rId21"/>
    <sheet name="Seznam figur" sheetId="22" r:id="rId22"/>
    <sheet name="Pokyny pro vyplnění" sheetId="23" r:id="rId23"/>
  </sheets>
  <definedNames>
    <definedName name="_xlnm._FilterDatabase" localSheetId="14" hidden="1">'01 - Schodiště a cesta k ...'!$C$101:$K$329</definedName>
    <definedName name="_xlnm._FilterDatabase" localSheetId="15" hidden="1">'02 - Schodiště mezi objek...'!$C$103:$K$412</definedName>
    <definedName name="_xlnm._FilterDatabase" localSheetId="16" hidden="1">'03 - Schodiště a cesta za...'!$C$103:$K$312</definedName>
    <definedName name="_xlnm._FilterDatabase" localSheetId="17" hidden="1">'04 - Ruiny č.p.1329, 126'!$C$105:$K$519</definedName>
    <definedName name="_xlnm._FilterDatabase" localSheetId="18" hidden="1">'05 - Vyklizení ruin č.p.1...'!$C$100:$K$415</definedName>
    <definedName name="_xlnm._FilterDatabase" localSheetId="19" hidden="1">'06 - Oprava zdi, oplocení...'!$C$96:$K$214</definedName>
    <definedName name="_xlnm._FilterDatabase" localSheetId="20" hidden="1">'07 - Vyklizení ruin č.p. ...'!$C$93:$K$176</definedName>
    <definedName name="_xlnm._FilterDatabase" localSheetId="10" hidden="1">'D.4 - Silnoproud'!$C$90:$K$132</definedName>
    <definedName name="_xlnm._FilterDatabase" localSheetId="11" hidden="1">'D.5 - Slaboproud'!$C$90:$K$139</definedName>
    <definedName name="_xlnm._FilterDatabase" localSheetId="12" hidden="1">'D.6 - Veřejné osvětlení'!$C$91:$K$180</definedName>
    <definedName name="_xlnm._FilterDatabase" localSheetId="1" hidden="1">'SO 01 - Bourání a obnova ...'!$C$90:$K$295</definedName>
    <definedName name="_xlnm._FilterDatabase" localSheetId="2" hidden="1">'SO 02 - Splašková kanalizace'!$C$91:$K$516</definedName>
    <definedName name="_xlnm._FilterDatabase" localSheetId="3" hidden="1">'SO 03 - Splašková kanaliz...'!$C$90:$K$319</definedName>
    <definedName name="_xlnm._FilterDatabase" localSheetId="4" hidden="1">'SO 04 - Dešťová kanalizace'!$C$90:$K$285</definedName>
    <definedName name="_xlnm._FilterDatabase" localSheetId="5" hidden="1">'SO 05 - Dešťová kanalizac...'!$C$90:$K$287</definedName>
    <definedName name="_xlnm._FilterDatabase" localSheetId="6" hidden="1">'SO 06 - Vodovod'!$C$90:$K$368</definedName>
    <definedName name="_xlnm._FilterDatabase" localSheetId="7" hidden="1">'SO 07 - Vodovod - přípojky'!$C$90:$K$269</definedName>
    <definedName name="_xlnm._FilterDatabase" localSheetId="8" hidden="1">'SO 08 - Plynovod'!$C$90:$K$327</definedName>
    <definedName name="_xlnm._FilterDatabase" localSheetId="9" hidden="1">'SO 09 - Plynovod - přípojky'!$C$90:$K$238</definedName>
    <definedName name="_xlnm._FilterDatabase" localSheetId="13" hidden="1">'VRN - Vedlejší rozpočtové...'!$C$90:$K$107</definedName>
    <definedName name="_xlnm.Print_Titles" localSheetId="14">'01 - Schodiště a cesta k ...'!$101:$101</definedName>
    <definedName name="_xlnm.Print_Titles" localSheetId="15">'02 - Schodiště mezi objek...'!$103:$103</definedName>
    <definedName name="_xlnm.Print_Titles" localSheetId="16">'03 - Schodiště a cesta za...'!$103:$103</definedName>
    <definedName name="_xlnm.Print_Titles" localSheetId="17">'04 - Ruiny č.p.1329, 126'!$105:$105</definedName>
    <definedName name="_xlnm.Print_Titles" localSheetId="18">'05 - Vyklizení ruin č.p.1...'!$100:$100</definedName>
    <definedName name="_xlnm.Print_Titles" localSheetId="19">'06 - Oprava zdi, oplocení...'!$96:$96</definedName>
    <definedName name="_xlnm.Print_Titles" localSheetId="20">'07 - Vyklizení ruin č.p. ...'!$93:$93</definedName>
    <definedName name="_xlnm.Print_Titles" localSheetId="10">'D.4 - Silnoproud'!$90:$90</definedName>
    <definedName name="_xlnm.Print_Titles" localSheetId="11">'D.5 - Slaboproud'!$90:$90</definedName>
    <definedName name="_xlnm.Print_Titles" localSheetId="12">'D.6 - Veřejné osvětlení'!$91:$91</definedName>
    <definedName name="_xlnm.Print_Titles" localSheetId="0">'Rekapitulace stavby'!$52:$52</definedName>
    <definedName name="_xlnm.Print_Titles" localSheetId="21">'Seznam figur'!$9:$9</definedName>
    <definedName name="_xlnm.Print_Titles" localSheetId="1">'SO 01 - Bourání a obnova ...'!$90:$90</definedName>
    <definedName name="_xlnm.Print_Titles" localSheetId="2">'SO 02 - Splašková kanalizace'!$91:$91</definedName>
    <definedName name="_xlnm.Print_Titles" localSheetId="3">'SO 03 - Splašková kanaliz...'!$90:$90</definedName>
    <definedName name="_xlnm.Print_Titles" localSheetId="4">'SO 04 - Dešťová kanalizace'!$90:$90</definedName>
    <definedName name="_xlnm.Print_Titles" localSheetId="5">'SO 05 - Dešťová kanalizac...'!$90:$90</definedName>
    <definedName name="_xlnm.Print_Titles" localSheetId="6">'SO 06 - Vodovod'!$90:$90</definedName>
    <definedName name="_xlnm.Print_Titles" localSheetId="7">'SO 07 - Vodovod - přípojky'!$90:$90</definedName>
    <definedName name="_xlnm.Print_Titles" localSheetId="8">'SO 08 - Plynovod'!$90:$90</definedName>
    <definedName name="_xlnm.Print_Titles" localSheetId="9">'SO 09 - Plynovod - přípojky'!$90:$90</definedName>
    <definedName name="_xlnm.Print_Titles" localSheetId="13">'VRN - Vedlejší rozpočtové...'!$90:$90</definedName>
    <definedName name="_xlnm.Print_Area" localSheetId="14">'01 - Schodiště a cesta k ...'!$C$4:$J$41,'01 - Schodiště a cesta k ...'!$C$47:$J$81,'01 - Schodiště a cesta k ...'!$C$87:$K$329</definedName>
    <definedName name="_xlnm.Print_Area" localSheetId="15">'02 - Schodiště mezi objek...'!$C$4:$J$41,'02 - Schodiště mezi objek...'!$C$47:$J$83,'02 - Schodiště mezi objek...'!$C$89:$K$412</definedName>
    <definedName name="_xlnm.Print_Area" localSheetId="16">'03 - Schodiště a cesta za...'!$C$4:$J$41,'03 - Schodiště a cesta za...'!$C$47:$J$83,'03 - Schodiště a cesta za...'!$C$89:$K$312</definedName>
    <definedName name="_xlnm.Print_Area" localSheetId="17">'04 - Ruiny č.p.1329, 126'!$C$4:$J$41,'04 - Ruiny č.p.1329, 126'!$C$47:$J$85,'04 - Ruiny č.p.1329, 126'!$C$91:$K$519</definedName>
    <definedName name="_xlnm.Print_Area" localSheetId="18">'05 - Vyklizení ruin č.p.1...'!$C$4:$J$41,'05 - Vyklizení ruin č.p.1...'!$C$47:$J$80,'05 - Vyklizení ruin č.p.1...'!$C$86:$K$415</definedName>
    <definedName name="_xlnm.Print_Area" localSheetId="19">'06 - Oprava zdi, oplocení...'!$C$4:$J$41,'06 - Oprava zdi, oplocení...'!$C$47:$J$76,'06 - Oprava zdi, oplocení...'!$C$82:$K$214</definedName>
    <definedName name="_xlnm.Print_Area" localSheetId="20">'07 - Vyklizení ruin č.p. ...'!$C$4:$J$41,'07 - Vyklizení ruin č.p. ...'!$C$47:$J$73,'07 - Vyklizení ruin č.p. ...'!$C$79:$K$176</definedName>
    <definedName name="_xlnm.Print_Area" localSheetId="10">'D.4 - Silnoproud'!$C$4:$J$41,'D.4 - Silnoproud'!$C$47:$J$70,'D.4 - Silnoproud'!$C$76:$K$132</definedName>
    <definedName name="_xlnm.Print_Area" localSheetId="11">'D.5 - Slaboproud'!$C$4:$J$41,'D.5 - Slaboproud'!$C$47:$J$70,'D.5 - Slaboproud'!$C$76:$K$139</definedName>
    <definedName name="_xlnm.Print_Area" localSheetId="12">'D.6 - Veřejné osvětlení'!$C$4:$J$41,'D.6 - Veřejné osvětlení'!$C$47:$J$71,'D.6 - Veřejné osvětlení'!$C$77:$K$180</definedName>
    <definedName name="_xlnm.Print_Area" localSheetId="22">'Pokyny pro vyplnění'!$B$2:$K$71,'Pokyny pro vyplnění'!$B$74:$K$118,'Pokyny pro vyplnění'!$B$121:$K$190,'Pokyny pro vyplnění'!$B$198:$K$218</definedName>
    <definedName name="_xlnm.Print_Area" localSheetId="0">'Rekapitulace stavby'!$D$4:$AO$36,'Rekapitulace stavby'!$C$42:$AQ$77</definedName>
    <definedName name="_xlnm.Print_Area" localSheetId="21">'Seznam figur'!$C$4:$G$2212</definedName>
    <definedName name="_xlnm.Print_Area" localSheetId="1">'SO 01 - Bourání a obnova ...'!$C$4:$J$41,'SO 01 - Bourání a obnova ...'!$C$47:$J$70,'SO 01 - Bourání a obnova ...'!$C$76:$K$295</definedName>
    <definedName name="_xlnm.Print_Area" localSheetId="2">'SO 02 - Splašková kanalizace'!$C$4:$J$41,'SO 02 - Splašková kanalizace'!$C$47:$J$71,'SO 02 - Splašková kanalizace'!$C$77:$K$516</definedName>
    <definedName name="_xlnm.Print_Area" localSheetId="3">'SO 03 - Splašková kanaliz...'!$C$4:$J$41,'SO 03 - Splašková kanaliz...'!$C$47:$J$70,'SO 03 - Splašková kanaliz...'!$C$76:$K$319</definedName>
    <definedName name="_xlnm.Print_Area" localSheetId="4">'SO 04 - Dešťová kanalizace'!$C$4:$J$41,'SO 04 - Dešťová kanalizace'!$C$47:$J$70,'SO 04 - Dešťová kanalizace'!$C$76:$K$285</definedName>
    <definedName name="_xlnm.Print_Area" localSheetId="5">'SO 05 - Dešťová kanalizac...'!$C$4:$J$41,'SO 05 - Dešťová kanalizac...'!$C$47:$J$70,'SO 05 - Dešťová kanalizac...'!$C$76:$K$287</definedName>
    <definedName name="_xlnm.Print_Area" localSheetId="6">'SO 06 - Vodovod'!$C$4:$J$41,'SO 06 - Vodovod'!$C$47:$J$70,'SO 06 - Vodovod'!$C$76:$K$368</definedName>
    <definedName name="_xlnm.Print_Area" localSheetId="7">'SO 07 - Vodovod - přípojky'!$C$4:$J$41,'SO 07 - Vodovod - přípojky'!$C$47:$J$70,'SO 07 - Vodovod - přípojky'!$C$76:$K$269</definedName>
    <definedName name="_xlnm.Print_Area" localSheetId="8">'SO 08 - Plynovod'!$C$4:$J$41,'SO 08 - Plynovod'!$C$47:$J$70,'SO 08 - Plynovod'!$C$76:$K$327</definedName>
    <definedName name="_xlnm.Print_Area" localSheetId="9">'SO 09 - Plynovod - přípojky'!$C$4:$J$41,'SO 09 - Plynovod - přípojky'!$C$47:$J$70,'SO 09 - Plynovod - přípojky'!$C$76:$K$238</definedName>
    <definedName name="_xlnm.Print_Area" localSheetId="13">'VRN - Vedlejší rozpočtové...'!$C$4:$J$41,'VRN - Vedlejší rozpočtové...'!$C$47:$J$70,'VRN - Vedlejší rozpočtové...'!$C$76:$K$107</definedName>
  </definedNames>
  <calcPr calcId="152511"/>
</workbook>
</file>

<file path=xl/calcChain.xml><?xml version="1.0" encoding="utf-8"?>
<calcChain xmlns="http://schemas.openxmlformats.org/spreadsheetml/2006/main">
  <c r="D7" i="22" l="1"/>
  <c r="J39" i="21"/>
  <c r="J38" i="21"/>
  <c r="AY76" i="1"/>
  <c r="J37" i="21"/>
  <c r="AX76" i="1" s="1"/>
  <c r="BI176" i="21"/>
  <c r="BH176" i="21"/>
  <c r="BG176" i="21"/>
  <c r="BF176" i="21"/>
  <c r="T176" i="21"/>
  <c r="T175" i="21" s="1"/>
  <c r="R176" i="21"/>
  <c r="R175" i="21" s="1"/>
  <c r="P176" i="21"/>
  <c r="P175" i="21" s="1"/>
  <c r="BI174" i="21"/>
  <c r="BH174" i="21"/>
  <c r="BG174" i="21"/>
  <c r="BF174" i="21"/>
  <c r="T174" i="21"/>
  <c r="T173" i="21" s="1"/>
  <c r="R174" i="21"/>
  <c r="R173" i="21" s="1"/>
  <c r="P174" i="21"/>
  <c r="P173" i="21" s="1"/>
  <c r="BI172" i="21"/>
  <c r="BH172" i="21"/>
  <c r="BG172" i="21"/>
  <c r="BF172" i="21"/>
  <c r="T172" i="21"/>
  <c r="T171" i="21" s="1"/>
  <c r="R172" i="21"/>
  <c r="R171" i="21" s="1"/>
  <c r="P172" i="21"/>
  <c r="P171" i="21" s="1"/>
  <c r="BI170" i="21"/>
  <c r="BH170" i="21"/>
  <c r="BG170" i="21"/>
  <c r="BF170" i="21"/>
  <c r="T170" i="21"/>
  <c r="T169" i="21" s="1"/>
  <c r="R170" i="21"/>
  <c r="R169" i="21"/>
  <c r="R168" i="21" s="1"/>
  <c r="P170" i="21"/>
  <c r="P169" i="21" s="1"/>
  <c r="BI162" i="21"/>
  <c r="BH162" i="21"/>
  <c r="BG162" i="21"/>
  <c r="BF162" i="21"/>
  <c r="T162" i="21"/>
  <c r="R162" i="21"/>
  <c r="P162" i="21"/>
  <c r="BI158" i="21"/>
  <c r="BH158" i="21"/>
  <c r="BG158" i="21"/>
  <c r="BF158" i="21"/>
  <c r="T158" i="21"/>
  <c r="R158" i="21"/>
  <c r="P158" i="21"/>
  <c r="BI154" i="21"/>
  <c r="BH154" i="21"/>
  <c r="BG154" i="21"/>
  <c r="BF154" i="21"/>
  <c r="T154" i="21"/>
  <c r="R154" i="21"/>
  <c r="P154" i="21"/>
  <c r="BI150" i="21"/>
  <c r="BH150" i="21"/>
  <c r="BG150" i="21"/>
  <c r="BF150" i="21"/>
  <c r="T150" i="21"/>
  <c r="R150" i="21"/>
  <c r="P150" i="21"/>
  <c r="BI147" i="21"/>
  <c r="BH147" i="21"/>
  <c r="BG147" i="21"/>
  <c r="BF147" i="21"/>
  <c r="T147" i="21"/>
  <c r="R147" i="21"/>
  <c r="P147" i="21"/>
  <c r="BI143" i="21"/>
  <c r="BH143" i="21"/>
  <c r="BG143" i="21"/>
  <c r="BF143" i="21"/>
  <c r="T143" i="21"/>
  <c r="R143" i="21"/>
  <c r="P143" i="21"/>
  <c r="BI129" i="21"/>
  <c r="BH129" i="21"/>
  <c r="BG129" i="21"/>
  <c r="BF129" i="21"/>
  <c r="T129" i="21"/>
  <c r="R129" i="21"/>
  <c r="P129" i="21"/>
  <c r="BI125" i="21"/>
  <c r="BH125" i="21"/>
  <c r="BG125" i="21"/>
  <c r="BF125" i="21"/>
  <c r="T125" i="21"/>
  <c r="R125" i="21"/>
  <c r="P125" i="21"/>
  <c r="BI122" i="21"/>
  <c r="BH122" i="21"/>
  <c r="BG122" i="21"/>
  <c r="BF122" i="21"/>
  <c r="T122" i="21"/>
  <c r="R122" i="21"/>
  <c r="P122" i="21"/>
  <c r="BI119" i="21"/>
  <c r="BH119" i="21"/>
  <c r="BG119" i="21"/>
  <c r="BF119" i="21"/>
  <c r="T119" i="21"/>
  <c r="R119" i="21"/>
  <c r="P119" i="21"/>
  <c r="BI117" i="21"/>
  <c r="BH117" i="21"/>
  <c r="BG117" i="21"/>
  <c r="BF117" i="21"/>
  <c r="T117" i="21"/>
  <c r="R117" i="21"/>
  <c r="P117" i="21"/>
  <c r="BI102" i="21"/>
  <c r="BH102" i="21"/>
  <c r="BG102" i="21"/>
  <c r="BF102" i="21"/>
  <c r="T102" i="21"/>
  <c r="R102" i="21"/>
  <c r="P102" i="21"/>
  <c r="BI100" i="21"/>
  <c r="BH100" i="21"/>
  <c r="BG100" i="21"/>
  <c r="BF100" i="21"/>
  <c r="T100" i="21"/>
  <c r="R100" i="21"/>
  <c r="P100" i="21"/>
  <c r="BI97" i="21"/>
  <c r="BH97" i="21"/>
  <c r="BG97" i="21"/>
  <c r="BF97" i="21"/>
  <c r="T97" i="21"/>
  <c r="R97" i="21"/>
  <c r="P97" i="21"/>
  <c r="J91" i="21"/>
  <c r="J90" i="21"/>
  <c r="F90" i="21"/>
  <c r="F88" i="21"/>
  <c r="E86" i="21"/>
  <c r="J59" i="21"/>
  <c r="J58" i="21"/>
  <c r="F58" i="21"/>
  <c r="F56" i="21"/>
  <c r="E54" i="21"/>
  <c r="J20" i="21"/>
  <c r="E20" i="21"/>
  <c r="F91" i="21"/>
  <c r="J19" i="21"/>
  <c r="J14" i="21"/>
  <c r="J56" i="21" s="1"/>
  <c r="E7" i="21"/>
  <c r="E50" i="21" s="1"/>
  <c r="J39" i="20"/>
  <c r="J38" i="20"/>
  <c r="AY75" i="1"/>
  <c r="J37" i="20"/>
  <c r="AX75" i="1"/>
  <c r="BI214" i="20"/>
  <c r="BH214" i="20"/>
  <c r="BG214" i="20"/>
  <c r="BF214" i="20"/>
  <c r="T214" i="20"/>
  <c r="T213" i="20"/>
  <c r="R214" i="20"/>
  <c r="R213" i="20"/>
  <c r="P214" i="20"/>
  <c r="P213" i="20"/>
  <c r="BI212" i="20"/>
  <c r="BH212" i="20"/>
  <c r="BG212" i="20"/>
  <c r="BF212" i="20"/>
  <c r="T212" i="20"/>
  <c r="T211" i="20"/>
  <c r="R212" i="20"/>
  <c r="R211" i="20"/>
  <c r="P212" i="20"/>
  <c r="P211" i="20"/>
  <c r="BI210" i="20"/>
  <c r="BH210" i="20"/>
  <c r="BG210" i="20"/>
  <c r="BF210" i="20"/>
  <c r="T210" i="20"/>
  <c r="R210" i="20"/>
  <c r="P210" i="20"/>
  <c r="BI209" i="20"/>
  <c r="BH209" i="20"/>
  <c r="BG209" i="20"/>
  <c r="BF209" i="20"/>
  <c r="T209" i="20"/>
  <c r="R209" i="20"/>
  <c r="P209" i="20"/>
  <c r="BI208" i="20"/>
  <c r="BH208" i="20"/>
  <c r="BG208" i="20"/>
  <c r="BF208" i="20"/>
  <c r="T208" i="20"/>
  <c r="R208" i="20"/>
  <c r="P208" i="20"/>
  <c r="BI207" i="20"/>
  <c r="BH207" i="20"/>
  <c r="BG207" i="20"/>
  <c r="BF207" i="20"/>
  <c r="T207" i="20"/>
  <c r="R207" i="20"/>
  <c r="P207" i="20"/>
  <c r="BI206" i="20"/>
  <c r="BH206" i="20"/>
  <c r="BG206" i="20"/>
  <c r="BF206" i="20"/>
  <c r="T206" i="20"/>
  <c r="R206" i="20"/>
  <c r="P206" i="20"/>
  <c r="BI204" i="20"/>
  <c r="BH204" i="20"/>
  <c r="BG204" i="20"/>
  <c r="BF204" i="20"/>
  <c r="T204" i="20"/>
  <c r="T203" i="20" s="1"/>
  <c r="R204" i="20"/>
  <c r="R203" i="20" s="1"/>
  <c r="P204" i="20"/>
  <c r="P203" i="20" s="1"/>
  <c r="BI201" i="20"/>
  <c r="BH201" i="20"/>
  <c r="BG201" i="20"/>
  <c r="BF201" i="20"/>
  <c r="T201" i="20"/>
  <c r="T200" i="20" s="1"/>
  <c r="R201" i="20"/>
  <c r="R200" i="20" s="1"/>
  <c r="P201" i="20"/>
  <c r="P200" i="20" s="1"/>
  <c r="BI194" i="20"/>
  <c r="BH194" i="20"/>
  <c r="BG194" i="20"/>
  <c r="BF194" i="20"/>
  <c r="T194" i="20"/>
  <c r="R194" i="20"/>
  <c r="P194" i="20"/>
  <c r="BI190" i="20"/>
  <c r="BH190" i="20"/>
  <c r="BG190" i="20"/>
  <c r="BF190" i="20"/>
  <c r="T190" i="20"/>
  <c r="R190" i="20"/>
  <c r="P190" i="20"/>
  <c r="BI185" i="20"/>
  <c r="BH185" i="20"/>
  <c r="BG185" i="20"/>
  <c r="BF185" i="20"/>
  <c r="T185" i="20"/>
  <c r="R185" i="20"/>
  <c r="P185" i="20"/>
  <c r="BI182" i="20"/>
  <c r="BH182" i="20"/>
  <c r="BG182" i="20"/>
  <c r="BF182" i="20"/>
  <c r="T182" i="20"/>
  <c r="R182" i="20"/>
  <c r="P182" i="20"/>
  <c r="BI178" i="20"/>
  <c r="BH178" i="20"/>
  <c r="BG178" i="20"/>
  <c r="BF178" i="20"/>
  <c r="T178" i="20"/>
  <c r="R178" i="20"/>
  <c r="P178" i="20"/>
  <c r="BI169" i="20"/>
  <c r="BH169" i="20"/>
  <c r="BG169" i="20"/>
  <c r="BF169" i="20"/>
  <c r="T169" i="20"/>
  <c r="R169" i="20"/>
  <c r="P169" i="20"/>
  <c r="BI161" i="20"/>
  <c r="BH161" i="20"/>
  <c r="BG161" i="20"/>
  <c r="BF161" i="20"/>
  <c r="T161" i="20"/>
  <c r="R161" i="20"/>
  <c r="P161" i="20"/>
  <c r="BI159" i="20"/>
  <c r="BH159" i="20"/>
  <c r="BG159" i="20"/>
  <c r="BF159" i="20"/>
  <c r="T159" i="20"/>
  <c r="R159" i="20"/>
  <c r="P159" i="20"/>
  <c r="BI152" i="20"/>
  <c r="BH152" i="20"/>
  <c r="BG152" i="20"/>
  <c r="BF152" i="20"/>
  <c r="T152" i="20"/>
  <c r="R152" i="20"/>
  <c r="P152" i="20"/>
  <c r="BI144" i="20"/>
  <c r="BH144" i="20"/>
  <c r="BG144" i="20"/>
  <c r="BF144" i="20"/>
  <c r="T144" i="20"/>
  <c r="R144" i="20"/>
  <c r="P144" i="20"/>
  <c r="BI140" i="20"/>
  <c r="BH140" i="20"/>
  <c r="BG140" i="20"/>
  <c r="BF140" i="20"/>
  <c r="T140" i="20"/>
  <c r="R140" i="20"/>
  <c r="P140" i="20"/>
  <c r="BI131" i="20"/>
  <c r="BH131" i="20"/>
  <c r="BG131" i="20"/>
  <c r="BF131" i="20"/>
  <c r="T131" i="20"/>
  <c r="R131" i="20"/>
  <c r="P131" i="20"/>
  <c r="BI129" i="20"/>
  <c r="BH129" i="20"/>
  <c r="BG129" i="20"/>
  <c r="BF129" i="20"/>
  <c r="T129" i="20"/>
  <c r="R129" i="20"/>
  <c r="P129" i="20"/>
  <c r="BI123" i="20"/>
  <c r="BH123" i="20"/>
  <c r="BG123" i="20"/>
  <c r="BF123" i="20"/>
  <c r="T123" i="20"/>
  <c r="R123" i="20"/>
  <c r="P123" i="20"/>
  <c r="BI121" i="20"/>
  <c r="BH121" i="20"/>
  <c r="BG121" i="20"/>
  <c r="BF121" i="20"/>
  <c r="T121" i="20"/>
  <c r="R121" i="20"/>
  <c r="P121" i="20"/>
  <c r="BI116" i="20"/>
  <c r="BH116" i="20"/>
  <c r="BG116" i="20"/>
  <c r="BF116" i="20"/>
  <c r="T116" i="20"/>
  <c r="R116" i="20"/>
  <c r="P116" i="20"/>
  <c r="BI112" i="20"/>
  <c r="BH112" i="20"/>
  <c r="BG112" i="20"/>
  <c r="BF112" i="20"/>
  <c r="T112" i="20"/>
  <c r="R112" i="20"/>
  <c r="P112" i="20"/>
  <c r="BI107" i="20"/>
  <c r="BH107" i="20"/>
  <c r="BG107" i="20"/>
  <c r="BF107" i="20"/>
  <c r="T107" i="20"/>
  <c r="R107" i="20"/>
  <c r="P107" i="20"/>
  <c r="BI100" i="20"/>
  <c r="BH100" i="20"/>
  <c r="BG100" i="20"/>
  <c r="BF100" i="20"/>
  <c r="T100" i="20"/>
  <c r="R100" i="20"/>
  <c r="P100" i="20"/>
  <c r="J94" i="20"/>
  <c r="J93" i="20"/>
  <c r="F93" i="20"/>
  <c r="F91" i="20"/>
  <c r="E89" i="20"/>
  <c r="J59" i="20"/>
  <c r="J58" i="20"/>
  <c r="F58" i="20"/>
  <c r="F56" i="20"/>
  <c r="E54" i="20"/>
  <c r="J20" i="20"/>
  <c r="E20" i="20"/>
  <c r="F94" i="20" s="1"/>
  <c r="J19" i="20"/>
  <c r="J14" i="20"/>
  <c r="J91" i="20" s="1"/>
  <c r="E7" i="20"/>
  <c r="E85" i="20" s="1"/>
  <c r="J39" i="19"/>
  <c r="J38" i="19"/>
  <c r="AY74" i="1" s="1"/>
  <c r="J37" i="19"/>
  <c r="AX74" i="1" s="1"/>
  <c r="BI415" i="19"/>
  <c r="BH415" i="19"/>
  <c r="BG415" i="19"/>
  <c r="BF415" i="19"/>
  <c r="T415" i="19"/>
  <c r="T414" i="19" s="1"/>
  <c r="R415" i="19"/>
  <c r="R414" i="19" s="1"/>
  <c r="P415" i="19"/>
  <c r="P414" i="19" s="1"/>
  <c r="BI413" i="19"/>
  <c r="BH413" i="19"/>
  <c r="BG413" i="19"/>
  <c r="BF413" i="19"/>
  <c r="T413" i="19"/>
  <c r="T412" i="19" s="1"/>
  <c r="R413" i="19"/>
  <c r="R412" i="19" s="1"/>
  <c r="P413" i="19"/>
  <c r="P412" i="19" s="1"/>
  <c r="BI411" i="19"/>
  <c r="BH411" i="19"/>
  <c r="BG411" i="19"/>
  <c r="BF411" i="19"/>
  <c r="T411" i="19"/>
  <c r="T410" i="19" s="1"/>
  <c r="R411" i="19"/>
  <c r="R410" i="19" s="1"/>
  <c r="P411" i="19"/>
  <c r="P410" i="19" s="1"/>
  <c r="BI409" i="19"/>
  <c r="BH409" i="19"/>
  <c r="BG409" i="19"/>
  <c r="BF409" i="19"/>
  <c r="T409" i="19"/>
  <c r="R409" i="19"/>
  <c r="P409" i="19"/>
  <c r="BI408" i="19"/>
  <c r="BH408" i="19"/>
  <c r="BG408" i="19"/>
  <c r="BF408" i="19"/>
  <c r="T408" i="19"/>
  <c r="R408" i="19"/>
  <c r="P408" i="19"/>
  <c r="BI407" i="19"/>
  <c r="BH407" i="19"/>
  <c r="BG407" i="19"/>
  <c r="BF407" i="19"/>
  <c r="T407" i="19"/>
  <c r="R407" i="19"/>
  <c r="P407" i="19"/>
  <c r="BI406" i="19"/>
  <c r="BH406" i="19"/>
  <c r="BG406" i="19"/>
  <c r="BF406" i="19"/>
  <c r="T406" i="19"/>
  <c r="R406" i="19"/>
  <c r="P406" i="19"/>
  <c r="BI405" i="19"/>
  <c r="BH405" i="19"/>
  <c r="BG405" i="19"/>
  <c r="BF405" i="19"/>
  <c r="T405" i="19"/>
  <c r="R405" i="19"/>
  <c r="P405" i="19"/>
  <c r="BI403" i="19"/>
  <c r="BH403" i="19"/>
  <c r="BG403" i="19"/>
  <c r="BF403" i="19"/>
  <c r="T403" i="19"/>
  <c r="T402" i="19"/>
  <c r="R403" i="19"/>
  <c r="R402" i="19"/>
  <c r="P403" i="19"/>
  <c r="P402" i="19"/>
  <c r="BI399" i="19"/>
  <c r="BH399" i="19"/>
  <c r="BG399" i="19"/>
  <c r="BF399" i="19"/>
  <c r="T399" i="19"/>
  <c r="R399" i="19"/>
  <c r="P399" i="19"/>
  <c r="BI394" i="19"/>
  <c r="BH394" i="19"/>
  <c r="BG394" i="19"/>
  <c r="BF394" i="19"/>
  <c r="T394" i="19"/>
  <c r="R394" i="19"/>
  <c r="P394" i="19"/>
  <c r="BI390" i="19"/>
  <c r="BH390" i="19"/>
  <c r="BG390" i="19"/>
  <c r="BF390" i="19"/>
  <c r="T390" i="19"/>
  <c r="R390" i="19"/>
  <c r="P390" i="19"/>
  <c r="BI386" i="19"/>
  <c r="BH386" i="19"/>
  <c r="BG386" i="19"/>
  <c r="BF386" i="19"/>
  <c r="T386" i="19"/>
  <c r="T385" i="19" s="1"/>
  <c r="R386" i="19"/>
  <c r="R385" i="19" s="1"/>
  <c r="P386" i="19"/>
  <c r="P385" i="19" s="1"/>
  <c r="BI376" i="19"/>
  <c r="BH376" i="19"/>
  <c r="BG376" i="19"/>
  <c r="BF376" i="19"/>
  <c r="T376" i="19"/>
  <c r="R376" i="19"/>
  <c r="P376" i="19"/>
  <c r="BI372" i="19"/>
  <c r="BH372" i="19"/>
  <c r="BG372" i="19"/>
  <c r="BF372" i="19"/>
  <c r="T372" i="19"/>
  <c r="R372" i="19"/>
  <c r="P372" i="19"/>
  <c r="BI368" i="19"/>
  <c r="BH368" i="19"/>
  <c r="BG368" i="19"/>
  <c r="BF368" i="19"/>
  <c r="T368" i="19"/>
  <c r="R368" i="19"/>
  <c r="P368" i="19"/>
  <c r="BI364" i="19"/>
  <c r="BH364" i="19"/>
  <c r="BG364" i="19"/>
  <c r="BF364" i="19"/>
  <c r="T364" i="19"/>
  <c r="R364" i="19"/>
  <c r="P364" i="19"/>
  <c r="BI359" i="19"/>
  <c r="BH359" i="19"/>
  <c r="BG359" i="19"/>
  <c r="BF359" i="19"/>
  <c r="T359" i="19"/>
  <c r="R359" i="19"/>
  <c r="P359" i="19"/>
  <c r="BI355" i="19"/>
  <c r="BH355" i="19"/>
  <c r="BG355" i="19"/>
  <c r="BF355" i="19"/>
  <c r="T355" i="19"/>
  <c r="R355" i="19"/>
  <c r="P355" i="19"/>
  <c r="BI352" i="19"/>
  <c r="BH352" i="19"/>
  <c r="BG352" i="19"/>
  <c r="BF352" i="19"/>
  <c r="T352" i="19"/>
  <c r="R352" i="19"/>
  <c r="P352" i="19"/>
  <c r="BI348" i="19"/>
  <c r="BH348" i="19"/>
  <c r="BG348" i="19"/>
  <c r="BF348" i="19"/>
  <c r="T348" i="19"/>
  <c r="R348" i="19"/>
  <c r="P348" i="19"/>
  <c r="BI343" i="19"/>
  <c r="BH343" i="19"/>
  <c r="BG343" i="19"/>
  <c r="BF343" i="19"/>
  <c r="T343" i="19"/>
  <c r="R343" i="19"/>
  <c r="P343" i="19"/>
  <c r="BI329" i="19"/>
  <c r="BH329" i="19"/>
  <c r="BG329" i="19"/>
  <c r="BF329" i="19"/>
  <c r="T329" i="19"/>
  <c r="R329" i="19"/>
  <c r="P329" i="19"/>
  <c r="BI327" i="19"/>
  <c r="BH327" i="19"/>
  <c r="BG327" i="19"/>
  <c r="BF327" i="19"/>
  <c r="T327" i="19"/>
  <c r="R327" i="19"/>
  <c r="P327" i="19"/>
  <c r="BI325" i="19"/>
  <c r="BH325" i="19"/>
  <c r="BG325" i="19"/>
  <c r="BF325" i="19"/>
  <c r="T325" i="19"/>
  <c r="R325" i="19"/>
  <c r="P325" i="19"/>
  <c r="BI324" i="19"/>
  <c r="BH324" i="19"/>
  <c r="BG324" i="19"/>
  <c r="BF324" i="19"/>
  <c r="T324" i="19"/>
  <c r="R324" i="19"/>
  <c r="P324" i="19"/>
  <c r="BI322" i="19"/>
  <c r="BH322" i="19"/>
  <c r="BG322" i="19"/>
  <c r="BF322" i="19"/>
  <c r="T322" i="19"/>
  <c r="R322" i="19"/>
  <c r="P322" i="19"/>
  <c r="BI316" i="19"/>
  <c r="BH316" i="19"/>
  <c r="BG316" i="19"/>
  <c r="BF316" i="19"/>
  <c r="T316" i="19"/>
  <c r="R316" i="19"/>
  <c r="P316" i="19"/>
  <c r="BI315" i="19"/>
  <c r="BH315" i="19"/>
  <c r="BG315" i="19"/>
  <c r="BF315" i="19"/>
  <c r="T315" i="19"/>
  <c r="R315" i="19"/>
  <c r="P315" i="19"/>
  <c r="BI312" i="19"/>
  <c r="BH312" i="19"/>
  <c r="BG312" i="19"/>
  <c r="BF312" i="19"/>
  <c r="T312" i="19"/>
  <c r="R312" i="19"/>
  <c r="P312" i="19"/>
  <c r="BI302" i="19"/>
  <c r="BH302" i="19"/>
  <c r="BG302" i="19"/>
  <c r="BF302" i="19"/>
  <c r="T302" i="19"/>
  <c r="T301" i="19" s="1"/>
  <c r="R302" i="19"/>
  <c r="R301" i="19" s="1"/>
  <c r="P302" i="19"/>
  <c r="P301" i="19" s="1"/>
  <c r="BI299" i="19"/>
  <c r="BH299" i="19"/>
  <c r="BG299" i="19"/>
  <c r="BF299" i="19"/>
  <c r="T299" i="19"/>
  <c r="R299" i="19"/>
  <c r="P299" i="19"/>
  <c r="BI296" i="19"/>
  <c r="BH296" i="19"/>
  <c r="BG296" i="19"/>
  <c r="BF296" i="19"/>
  <c r="T296" i="19"/>
  <c r="R296" i="19"/>
  <c r="P296" i="19"/>
  <c r="BI294" i="19"/>
  <c r="BH294" i="19"/>
  <c r="BG294" i="19"/>
  <c r="BF294" i="19"/>
  <c r="T294" i="19"/>
  <c r="R294" i="19"/>
  <c r="P294" i="19"/>
  <c r="BI290" i="19"/>
  <c r="BH290" i="19"/>
  <c r="BG290" i="19"/>
  <c r="BF290" i="19"/>
  <c r="T290" i="19"/>
  <c r="R290" i="19"/>
  <c r="P290" i="19"/>
  <c r="BI287" i="19"/>
  <c r="BH287" i="19"/>
  <c r="BG287" i="19"/>
  <c r="BF287" i="19"/>
  <c r="T287" i="19"/>
  <c r="R287" i="19"/>
  <c r="P287" i="19"/>
  <c r="BI283" i="19"/>
  <c r="BH283" i="19"/>
  <c r="BG283" i="19"/>
  <c r="BF283" i="19"/>
  <c r="T283" i="19"/>
  <c r="R283" i="19"/>
  <c r="P283" i="19"/>
  <c r="BI279" i="19"/>
  <c r="BH279" i="19"/>
  <c r="BG279" i="19"/>
  <c r="BF279" i="19"/>
  <c r="T279" i="19"/>
  <c r="R279" i="19"/>
  <c r="P279" i="19"/>
  <c r="BI272" i="19"/>
  <c r="BH272" i="19"/>
  <c r="BG272" i="19"/>
  <c r="BF272" i="19"/>
  <c r="T272" i="19"/>
  <c r="R272" i="19"/>
  <c r="P272" i="19"/>
  <c r="BI262" i="19"/>
  <c r="BH262" i="19"/>
  <c r="BG262" i="19"/>
  <c r="BF262" i="19"/>
  <c r="T262" i="19"/>
  <c r="R262" i="19"/>
  <c r="P262" i="19"/>
  <c r="BI257" i="19"/>
  <c r="BH257" i="19"/>
  <c r="BG257" i="19"/>
  <c r="BF257" i="19"/>
  <c r="T257" i="19"/>
  <c r="R257" i="19"/>
  <c r="P257" i="19"/>
  <c r="BI252" i="19"/>
  <c r="BH252" i="19"/>
  <c r="BG252" i="19"/>
  <c r="BF252" i="19"/>
  <c r="T252" i="19"/>
  <c r="R252" i="19"/>
  <c r="P252" i="19"/>
  <c r="BI245" i="19"/>
  <c r="BH245" i="19"/>
  <c r="BG245" i="19"/>
  <c r="BF245" i="19"/>
  <c r="T245" i="19"/>
  <c r="R245" i="19"/>
  <c r="P245" i="19"/>
  <c r="BI235" i="19"/>
  <c r="BH235" i="19"/>
  <c r="BG235" i="19"/>
  <c r="BF235" i="19"/>
  <c r="T235" i="19"/>
  <c r="R235" i="19"/>
  <c r="P235" i="19"/>
  <c r="BI230" i="19"/>
  <c r="BH230" i="19"/>
  <c r="BG230" i="19"/>
  <c r="BF230" i="19"/>
  <c r="T230" i="19"/>
  <c r="R230" i="19"/>
  <c r="P230" i="19"/>
  <c r="BI227" i="19"/>
  <c r="BH227" i="19"/>
  <c r="BG227" i="19"/>
  <c r="BF227" i="19"/>
  <c r="T227" i="19"/>
  <c r="R227" i="19"/>
  <c r="P227" i="19"/>
  <c r="BI225" i="19"/>
  <c r="BH225" i="19"/>
  <c r="BG225" i="19"/>
  <c r="BF225" i="19"/>
  <c r="T225" i="19"/>
  <c r="R225" i="19"/>
  <c r="P225" i="19"/>
  <c r="BI215" i="19"/>
  <c r="BH215" i="19"/>
  <c r="BG215" i="19"/>
  <c r="BF215" i="19"/>
  <c r="T215" i="19"/>
  <c r="R215" i="19"/>
  <c r="P215" i="19"/>
  <c r="BI213" i="19"/>
  <c r="BH213" i="19"/>
  <c r="BG213" i="19"/>
  <c r="BF213" i="19"/>
  <c r="T213" i="19"/>
  <c r="R213" i="19"/>
  <c r="P213" i="19"/>
  <c r="BI210" i="19"/>
  <c r="BH210" i="19"/>
  <c r="BG210" i="19"/>
  <c r="BF210" i="19"/>
  <c r="T210" i="19"/>
  <c r="R210" i="19"/>
  <c r="P210" i="19"/>
  <c r="BI197" i="19"/>
  <c r="BH197" i="19"/>
  <c r="BG197" i="19"/>
  <c r="BF197" i="19"/>
  <c r="T197" i="19"/>
  <c r="R197" i="19"/>
  <c r="P197" i="19"/>
  <c r="BI194" i="19"/>
  <c r="BH194" i="19"/>
  <c r="BG194" i="19"/>
  <c r="BF194" i="19"/>
  <c r="T194" i="19"/>
  <c r="R194" i="19"/>
  <c r="P194" i="19"/>
  <c r="BI192" i="19"/>
  <c r="BH192" i="19"/>
  <c r="BG192" i="19"/>
  <c r="BF192" i="19"/>
  <c r="T192" i="19"/>
  <c r="R192" i="19"/>
  <c r="P192" i="19"/>
  <c r="BI187" i="19"/>
  <c r="BH187" i="19"/>
  <c r="BG187" i="19"/>
  <c r="BF187" i="19"/>
  <c r="T187" i="19"/>
  <c r="R187" i="19"/>
  <c r="P187" i="19"/>
  <c r="BI184" i="19"/>
  <c r="BH184" i="19"/>
  <c r="BG184" i="19"/>
  <c r="BF184" i="19"/>
  <c r="T184" i="19"/>
  <c r="R184" i="19"/>
  <c r="P184" i="19"/>
  <c r="BI179" i="19"/>
  <c r="BH179" i="19"/>
  <c r="BG179" i="19"/>
  <c r="BF179" i="19"/>
  <c r="T179" i="19"/>
  <c r="R179" i="19"/>
  <c r="P179" i="19"/>
  <c r="BI175" i="19"/>
  <c r="BH175" i="19"/>
  <c r="BG175" i="19"/>
  <c r="BF175" i="19"/>
  <c r="T175" i="19"/>
  <c r="R175" i="19"/>
  <c r="P175" i="19"/>
  <c r="BI171" i="19"/>
  <c r="BH171" i="19"/>
  <c r="BG171" i="19"/>
  <c r="BF171" i="19"/>
  <c r="T171" i="19"/>
  <c r="R171" i="19"/>
  <c r="P171" i="19"/>
  <c r="BI159" i="19"/>
  <c r="BH159" i="19"/>
  <c r="BG159" i="19"/>
  <c r="BF159" i="19"/>
  <c r="T159" i="19"/>
  <c r="R159" i="19"/>
  <c r="P159" i="19"/>
  <c r="BI149" i="19"/>
  <c r="BH149" i="19"/>
  <c r="BG149" i="19"/>
  <c r="BF149" i="19"/>
  <c r="T149" i="19"/>
  <c r="R149" i="19"/>
  <c r="P149" i="19"/>
  <c r="BI145" i="19"/>
  <c r="BH145" i="19"/>
  <c r="BG145" i="19"/>
  <c r="BF145" i="19"/>
  <c r="T145" i="19"/>
  <c r="R145" i="19"/>
  <c r="P145" i="19"/>
  <c r="BI136" i="19"/>
  <c r="BH136" i="19"/>
  <c r="BG136" i="19"/>
  <c r="BF136" i="19"/>
  <c r="T136" i="19"/>
  <c r="R136" i="19"/>
  <c r="P136" i="19"/>
  <c r="BI132" i="19"/>
  <c r="BH132" i="19"/>
  <c r="BG132" i="19"/>
  <c r="BF132" i="19"/>
  <c r="T132" i="19"/>
  <c r="R132" i="19"/>
  <c r="P132" i="19"/>
  <c r="BI122" i="19"/>
  <c r="BH122" i="19"/>
  <c r="BG122" i="19"/>
  <c r="BF122" i="19"/>
  <c r="T122" i="19"/>
  <c r="R122" i="19"/>
  <c r="P122"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4" i="19"/>
  <c r="BH104" i="19"/>
  <c r="BG104" i="19"/>
  <c r="BF104" i="19"/>
  <c r="T104" i="19"/>
  <c r="R104" i="19"/>
  <c r="P104" i="19"/>
  <c r="J98" i="19"/>
  <c r="J97" i="19"/>
  <c r="F97" i="19"/>
  <c r="F95" i="19"/>
  <c r="E93" i="19"/>
  <c r="J59" i="19"/>
  <c r="J58" i="19"/>
  <c r="F58" i="19"/>
  <c r="F56" i="19"/>
  <c r="E54" i="19"/>
  <c r="J20" i="19"/>
  <c r="E20" i="19"/>
  <c r="F98" i="19" s="1"/>
  <c r="J19" i="19"/>
  <c r="J14" i="19"/>
  <c r="J95" i="19" s="1"/>
  <c r="E7" i="19"/>
  <c r="E50" i="19" s="1"/>
  <c r="J39" i="18"/>
  <c r="J38" i="18"/>
  <c r="AY73" i="1" s="1"/>
  <c r="J37" i="18"/>
  <c r="AX73" i="1" s="1"/>
  <c r="BI519" i="18"/>
  <c r="BH519" i="18"/>
  <c r="BG519" i="18"/>
  <c r="BF519" i="18"/>
  <c r="T519" i="18"/>
  <c r="T518" i="18" s="1"/>
  <c r="R519" i="18"/>
  <c r="R518" i="18" s="1"/>
  <c r="P519" i="18"/>
  <c r="P518" i="18" s="1"/>
  <c r="BI517" i="18"/>
  <c r="BH517" i="18"/>
  <c r="BG517" i="18"/>
  <c r="BF517" i="18"/>
  <c r="T517" i="18"/>
  <c r="T516" i="18" s="1"/>
  <c r="R517" i="18"/>
  <c r="R516" i="18" s="1"/>
  <c r="P517" i="18"/>
  <c r="P516" i="18" s="1"/>
  <c r="BI515" i="18"/>
  <c r="BH515" i="18"/>
  <c r="BG515" i="18"/>
  <c r="BF515" i="18"/>
  <c r="T515" i="18"/>
  <c r="T514" i="18" s="1"/>
  <c r="R515" i="18"/>
  <c r="R514" i="18" s="1"/>
  <c r="P515" i="18"/>
  <c r="P514" i="18" s="1"/>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7" i="18"/>
  <c r="BH507" i="18"/>
  <c r="BG507" i="18"/>
  <c r="BF507" i="18"/>
  <c r="T507" i="18"/>
  <c r="T506" i="18" s="1"/>
  <c r="R507" i="18"/>
  <c r="R506" i="18" s="1"/>
  <c r="P507" i="18"/>
  <c r="P506" i="18" s="1"/>
  <c r="BI503" i="18"/>
  <c r="BH503" i="18"/>
  <c r="BG503" i="18"/>
  <c r="BF503" i="18"/>
  <c r="T503" i="18"/>
  <c r="R503" i="18"/>
  <c r="P503" i="18"/>
  <c r="BI501" i="18"/>
  <c r="BH501" i="18"/>
  <c r="BG501" i="18"/>
  <c r="BF501" i="18"/>
  <c r="T501" i="18"/>
  <c r="R501" i="18"/>
  <c r="P501" i="18"/>
  <c r="BI498" i="18"/>
  <c r="BH498" i="18"/>
  <c r="BG498" i="18"/>
  <c r="BF498" i="18"/>
  <c r="T498" i="18"/>
  <c r="R498" i="18"/>
  <c r="P498" i="18"/>
  <c r="BI496" i="18"/>
  <c r="BH496" i="18"/>
  <c r="BG496" i="18"/>
  <c r="BF496" i="18"/>
  <c r="T496" i="18"/>
  <c r="R496" i="18"/>
  <c r="P496" i="18"/>
  <c r="BI494" i="18"/>
  <c r="BH494" i="18"/>
  <c r="BG494" i="18"/>
  <c r="BF494" i="18"/>
  <c r="T494" i="18"/>
  <c r="R494" i="18"/>
  <c r="P494" i="18"/>
  <c r="BI492" i="18"/>
  <c r="BH492" i="18"/>
  <c r="BG492" i="18"/>
  <c r="BF492" i="18"/>
  <c r="T492" i="18"/>
  <c r="R492" i="18"/>
  <c r="P492" i="18"/>
  <c r="BI489" i="18"/>
  <c r="BH489" i="18"/>
  <c r="BG489" i="18"/>
  <c r="BF489" i="18"/>
  <c r="T489" i="18"/>
  <c r="T488" i="18" s="1"/>
  <c r="R489" i="18"/>
  <c r="R488" i="18" s="1"/>
  <c r="P489" i="18"/>
  <c r="P488" i="18" s="1"/>
  <c r="BI486" i="18"/>
  <c r="BH486" i="18"/>
  <c r="BG486" i="18"/>
  <c r="BF486" i="18"/>
  <c r="T486" i="18"/>
  <c r="R486" i="18"/>
  <c r="P486" i="18"/>
  <c r="BI480" i="18"/>
  <c r="BH480" i="18"/>
  <c r="BG480" i="18"/>
  <c r="BF480" i="18"/>
  <c r="T480" i="18"/>
  <c r="R480" i="18"/>
  <c r="P480" i="18"/>
  <c r="BI476" i="18"/>
  <c r="BH476" i="18"/>
  <c r="BG476" i="18"/>
  <c r="BF476" i="18"/>
  <c r="T476" i="18"/>
  <c r="T475" i="18" s="1"/>
  <c r="R476" i="18"/>
  <c r="R475" i="18" s="1"/>
  <c r="P476" i="18"/>
  <c r="P475" i="18" s="1"/>
  <c r="BI466" i="18"/>
  <c r="BH466" i="18"/>
  <c r="BG466" i="18"/>
  <c r="BF466" i="18"/>
  <c r="T466" i="18"/>
  <c r="R466" i="18"/>
  <c r="P466" i="18"/>
  <c r="BI462" i="18"/>
  <c r="BH462" i="18"/>
  <c r="BG462" i="18"/>
  <c r="BF462" i="18"/>
  <c r="T462" i="18"/>
  <c r="R462" i="18"/>
  <c r="P462" i="18"/>
  <c r="BI458" i="18"/>
  <c r="BH458" i="18"/>
  <c r="BG458" i="18"/>
  <c r="BF458" i="18"/>
  <c r="T458" i="18"/>
  <c r="R458" i="18"/>
  <c r="P458" i="18"/>
  <c r="BI454" i="18"/>
  <c r="BH454" i="18"/>
  <c r="BG454" i="18"/>
  <c r="BF454" i="18"/>
  <c r="T454" i="18"/>
  <c r="R454" i="18"/>
  <c r="P454" i="18"/>
  <c r="BI450" i="18"/>
  <c r="BH450" i="18"/>
  <c r="BG450" i="18"/>
  <c r="BF450" i="18"/>
  <c r="T450" i="18"/>
  <c r="R450" i="18"/>
  <c r="P450" i="18"/>
  <c r="BI446" i="18"/>
  <c r="BH446" i="18"/>
  <c r="BG446" i="18"/>
  <c r="BF446" i="18"/>
  <c r="T446" i="18"/>
  <c r="R446" i="18"/>
  <c r="P446" i="18"/>
  <c r="BI443" i="18"/>
  <c r="BH443" i="18"/>
  <c r="BG443" i="18"/>
  <c r="BF443" i="18"/>
  <c r="T443" i="18"/>
  <c r="R443" i="18"/>
  <c r="P443" i="18"/>
  <c r="BI439" i="18"/>
  <c r="BH439" i="18"/>
  <c r="BG439" i="18"/>
  <c r="BF439" i="18"/>
  <c r="T439" i="18"/>
  <c r="R439" i="18"/>
  <c r="P439" i="18"/>
  <c r="BI427" i="18"/>
  <c r="BH427" i="18"/>
  <c r="BG427" i="18"/>
  <c r="BF427" i="18"/>
  <c r="T427" i="18"/>
  <c r="R427" i="18"/>
  <c r="P427" i="18"/>
  <c r="BI420" i="18"/>
  <c r="BH420" i="18"/>
  <c r="BG420" i="18"/>
  <c r="BF420" i="18"/>
  <c r="T420" i="18"/>
  <c r="R420" i="18"/>
  <c r="P420" i="18"/>
  <c r="BI411" i="18"/>
  <c r="BH411" i="18"/>
  <c r="BG411" i="18"/>
  <c r="BF411" i="18"/>
  <c r="T411" i="18"/>
  <c r="R411" i="18"/>
  <c r="P411" i="18"/>
  <c r="BI409" i="18"/>
  <c r="BH409" i="18"/>
  <c r="BG409" i="18"/>
  <c r="BF409" i="18"/>
  <c r="T409" i="18"/>
  <c r="R409" i="18"/>
  <c r="P409" i="18"/>
  <c r="BI405" i="18"/>
  <c r="BH405" i="18"/>
  <c r="BG405" i="18"/>
  <c r="BF405" i="18"/>
  <c r="T405" i="18"/>
  <c r="R405" i="18"/>
  <c r="P405" i="18"/>
  <c r="BI404" i="18"/>
  <c r="BH404" i="18"/>
  <c r="BG404" i="18"/>
  <c r="BF404" i="18"/>
  <c r="T404" i="18"/>
  <c r="R404" i="18"/>
  <c r="P404" i="18"/>
  <c r="BI401" i="18"/>
  <c r="BH401" i="18"/>
  <c r="BG401" i="18"/>
  <c r="BF401" i="18"/>
  <c r="T401" i="18"/>
  <c r="R401" i="18"/>
  <c r="P401" i="18"/>
  <c r="BI400" i="18"/>
  <c r="BH400" i="18"/>
  <c r="BG400" i="18"/>
  <c r="BF400" i="18"/>
  <c r="T400" i="18"/>
  <c r="R400" i="18"/>
  <c r="P400" i="18"/>
  <c r="BI387" i="18"/>
  <c r="BH387" i="18"/>
  <c r="BG387" i="18"/>
  <c r="BF387" i="18"/>
  <c r="T387" i="18"/>
  <c r="T386" i="18" s="1"/>
  <c r="R387" i="18"/>
  <c r="R386" i="18" s="1"/>
  <c r="P387" i="18"/>
  <c r="P386" i="18" s="1"/>
  <c r="BI384" i="18"/>
  <c r="BH384" i="18"/>
  <c r="BG384" i="18"/>
  <c r="BF384" i="18"/>
  <c r="T384" i="18"/>
  <c r="R384" i="18"/>
  <c r="P384" i="18"/>
  <c r="BI381" i="18"/>
  <c r="BH381" i="18"/>
  <c r="BG381" i="18"/>
  <c r="BF381" i="18"/>
  <c r="T381" i="18"/>
  <c r="R381" i="18"/>
  <c r="P381" i="18"/>
  <c r="BI376" i="18"/>
  <c r="BH376" i="18"/>
  <c r="BG376" i="18"/>
  <c r="BF376" i="18"/>
  <c r="T376" i="18"/>
  <c r="R376" i="18"/>
  <c r="P376" i="18"/>
  <c r="BI374" i="18"/>
  <c r="BH374" i="18"/>
  <c r="BG374" i="18"/>
  <c r="BF374" i="18"/>
  <c r="T374" i="18"/>
  <c r="R374" i="18"/>
  <c r="P374" i="18"/>
  <c r="BI369" i="18"/>
  <c r="BH369" i="18"/>
  <c r="BG369" i="18"/>
  <c r="BF369" i="18"/>
  <c r="T369" i="18"/>
  <c r="R369" i="18"/>
  <c r="P369" i="18"/>
  <c r="BI364" i="18"/>
  <c r="BH364" i="18"/>
  <c r="BG364" i="18"/>
  <c r="BF364" i="18"/>
  <c r="T364" i="18"/>
  <c r="R364" i="18"/>
  <c r="P364" i="18"/>
  <c r="BI361" i="18"/>
  <c r="BH361" i="18"/>
  <c r="BG361" i="18"/>
  <c r="BF361" i="18"/>
  <c r="T361" i="18"/>
  <c r="R361" i="18"/>
  <c r="P361" i="18"/>
  <c r="BI356" i="18"/>
  <c r="BH356" i="18"/>
  <c r="BG356" i="18"/>
  <c r="BF356" i="18"/>
  <c r="T356" i="18"/>
  <c r="R356" i="18"/>
  <c r="P356" i="18"/>
  <c r="BI351" i="18"/>
  <c r="BH351" i="18"/>
  <c r="BG351" i="18"/>
  <c r="BF351" i="18"/>
  <c r="T351" i="18"/>
  <c r="R351" i="18"/>
  <c r="P351" i="18"/>
  <c r="BI344" i="18"/>
  <c r="BH344" i="18"/>
  <c r="BG344" i="18"/>
  <c r="BF344" i="18"/>
  <c r="T344" i="18"/>
  <c r="R344" i="18"/>
  <c r="P344" i="18"/>
  <c r="BI342" i="18"/>
  <c r="BH342" i="18"/>
  <c r="BG342" i="18"/>
  <c r="BF342" i="18"/>
  <c r="T342" i="18"/>
  <c r="R342" i="18"/>
  <c r="P342" i="18"/>
  <c r="BI335" i="18"/>
  <c r="BH335" i="18"/>
  <c r="BG335" i="18"/>
  <c r="BF335" i="18"/>
  <c r="T335" i="18"/>
  <c r="R335" i="18"/>
  <c r="P335" i="18"/>
  <c r="BI332" i="18"/>
  <c r="BH332" i="18"/>
  <c r="BG332" i="18"/>
  <c r="BF332" i="18"/>
  <c r="T332" i="18"/>
  <c r="R332" i="18"/>
  <c r="P332" i="18"/>
  <c r="BI329" i="18"/>
  <c r="BH329" i="18"/>
  <c r="BG329" i="18"/>
  <c r="BF329" i="18"/>
  <c r="T329" i="18"/>
  <c r="R329" i="18"/>
  <c r="P329" i="18"/>
  <c r="BI326" i="18"/>
  <c r="BH326" i="18"/>
  <c r="BG326" i="18"/>
  <c r="BF326" i="18"/>
  <c r="T326" i="18"/>
  <c r="R326" i="18"/>
  <c r="P326" i="18"/>
  <c r="BI324" i="18"/>
  <c r="BH324" i="18"/>
  <c r="BG324" i="18"/>
  <c r="BF324" i="18"/>
  <c r="T324" i="18"/>
  <c r="R324" i="18"/>
  <c r="P324" i="18"/>
  <c r="BI315" i="18"/>
  <c r="BH315" i="18"/>
  <c r="BG315" i="18"/>
  <c r="BF315" i="18"/>
  <c r="T315" i="18"/>
  <c r="R315" i="18"/>
  <c r="P315" i="18"/>
  <c r="BI313" i="18"/>
  <c r="BH313" i="18"/>
  <c r="BG313" i="18"/>
  <c r="BF313" i="18"/>
  <c r="T313" i="18"/>
  <c r="R313" i="18"/>
  <c r="P313" i="18"/>
  <c r="BI311" i="18"/>
  <c r="BH311" i="18"/>
  <c r="BG311" i="18"/>
  <c r="BF311" i="18"/>
  <c r="T311" i="18"/>
  <c r="R311" i="18"/>
  <c r="P311" i="18"/>
  <c r="BI308" i="18"/>
  <c r="BH308" i="18"/>
  <c r="BG308" i="18"/>
  <c r="BF308" i="18"/>
  <c r="T308" i="18"/>
  <c r="R308" i="18"/>
  <c r="P308" i="18"/>
  <c r="BI299" i="18"/>
  <c r="BH299" i="18"/>
  <c r="BG299" i="18"/>
  <c r="BF299" i="18"/>
  <c r="T299" i="18"/>
  <c r="R299" i="18"/>
  <c r="P299" i="18"/>
  <c r="BI295" i="18"/>
  <c r="BH295" i="18"/>
  <c r="BG295" i="18"/>
  <c r="BF295" i="18"/>
  <c r="T295" i="18"/>
  <c r="R295" i="18"/>
  <c r="P295" i="18"/>
  <c r="BI281" i="18"/>
  <c r="BH281" i="18"/>
  <c r="BG281" i="18"/>
  <c r="BF281" i="18"/>
  <c r="T281" i="18"/>
  <c r="R281" i="18"/>
  <c r="P281" i="18"/>
  <c r="BI275" i="18"/>
  <c r="BH275" i="18"/>
  <c r="BG275" i="18"/>
  <c r="BF275" i="18"/>
  <c r="T275" i="18"/>
  <c r="R275" i="18"/>
  <c r="P275" i="18"/>
  <c r="BI264" i="18"/>
  <c r="BH264" i="18"/>
  <c r="BG264" i="18"/>
  <c r="BF264" i="18"/>
  <c r="T264" i="18"/>
  <c r="R264" i="18"/>
  <c r="P264" i="18"/>
  <c r="BI241" i="18"/>
  <c r="BH241" i="18"/>
  <c r="BG241" i="18"/>
  <c r="BF241" i="18"/>
  <c r="T241" i="18"/>
  <c r="R241" i="18"/>
  <c r="P241" i="18"/>
  <c r="BI228" i="18"/>
  <c r="BH228" i="18"/>
  <c r="BG228" i="18"/>
  <c r="BF228" i="18"/>
  <c r="T228" i="18"/>
  <c r="R228" i="18"/>
  <c r="P228" i="18"/>
  <c r="BI222" i="18"/>
  <c r="BH222" i="18"/>
  <c r="BG222" i="18"/>
  <c r="BF222" i="18"/>
  <c r="T222" i="18"/>
  <c r="R222" i="18"/>
  <c r="P222" i="18"/>
  <c r="BI220" i="18"/>
  <c r="BH220" i="18"/>
  <c r="BG220" i="18"/>
  <c r="BF220" i="18"/>
  <c r="T220" i="18"/>
  <c r="R220" i="18"/>
  <c r="P220" i="18"/>
  <c r="BI218" i="18"/>
  <c r="BH218" i="18"/>
  <c r="BG218" i="18"/>
  <c r="BF218" i="18"/>
  <c r="T218" i="18"/>
  <c r="R218" i="18"/>
  <c r="P218" i="18"/>
  <c r="BI216" i="18"/>
  <c r="BH216" i="18"/>
  <c r="BG216" i="18"/>
  <c r="BF216" i="18"/>
  <c r="T216" i="18"/>
  <c r="R216" i="18"/>
  <c r="P216" i="18"/>
  <c r="BI214" i="18"/>
  <c r="BH214" i="18"/>
  <c r="BG214" i="18"/>
  <c r="BF214" i="18"/>
  <c r="T214" i="18"/>
  <c r="R214" i="18"/>
  <c r="P214" i="18"/>
  <c r="BI212" i="18"/>
  <c r="BH212" i="18"/>
  <c r="BG212" i="18"/>
  <c r="BF212" i="18"/>
  <c r="T212" i="18"/>
  <c r="R212" i="18"/>
  <c r="P212" i="18"/>
  <c r="BI202" i="18"/>
  <c r="BH202" i="18"/>
  <c r="BG202" i="18"/>
  <c r="BF202" i="18"/>
  <c r="T202" i="18"/>
  <c r="R202" i="18"/>
  <c r="P202" i="18"/>
  <c r="BI200" i="18"/>
  <c r="BH200" i="18"/>
  <c r="BG200" i="18"/>
  <c r="BF200" i="18"/>
  <c r="T200" i="18"/>
  <c r="R200" i="18"/>
  <c r="P200" i="18"/>
  <c r="BI197" i="18"/>
  <c r="BH197" i="18"/>
  <c r="BG197" i="18"/>
  <c r="BF197" i="18"/>
  <c r="T197" i="18"/>
  <c r="R197" i="18"/>
  <c r="P197" i="18"/>
  <c r="BI195" i="18"/>
  <c r="BH195" i="18"/>
  <c r="BG195" i="18"/>
  <c r="BF195" i="18"/>
  <c r="T195" i="18"/>
  <c r="R195" i="18"/>
  <c r="P195" i="18"/>
  <c r="BI192" i="18"/>
  <c r="BH192" i="18"/>
  <c r="BG192" i="18"/>
  <c r="BF192" i="18"/>
  <c r="T192" i="18"/>
  <c r="R192" i="18"/>
  <c r="P192" i="18"/>
  <c r="BI190" i="18"/>
  <c r="BH190" i="18"/>
  <c r="BG190" i="18"/>
  <c r="BF190" i="18"/>
  <c r="T190" i="18"/>
  <c r="R190" i="18"/>
  <c r="P190" i="18"/>
  <c r="BI178" i="18"/>
  <c r="BH178" i="18"/>
  <c r="BG178" i="18"/>
  <c r="BF178" i="18"/>
  <c r="T178" i="18"/>
  <c r="R178" i="18"/>
  <c r="P178" i="18"/>
  <c r="BI175" i="18"/>
  <c r="BH175" i="18"/>
  <c r="BG175" i="18"/>
  <c r="BF175" i="18"/>
  <c r="T175" i="18"/>
  <c r="R175" i="18"/>
  <c r="P175" i="18"/>
  <c r="BI169" i="18"/>
  <c r="BH169" i="18"/>
  <c r="BG169" i="18"/>
  <c r="BF169" i="18"/>
  <c r="T169" i="18"/>
  <c r="R169" i="18"/>
  <c r="P169" i="18"/>
  <c r="BI166" i="18"/>
  <c r="BH166" i="18"/>
  <c r="BG166" i="18"/>
  <c r="BF166" i="18"/>
  <c r="T166" i="18"/>
  <c r="R166" i="18"/>
  <c r="P166" i="18"/>
  <c r="BI162" i="18"/>
  <c r="BH162" i="18"/>
  <c r="BG162" i="18"/>
  <c r="BF162" i="18"/>
  <c r="T162" i="18"/>
  <c r="R162" i="18"/>
  <c r="P162" i="18"/>
  <c r="BI158" i="18"/>
  <c r="BH158" i="18"/>
  <c r="BG158" i="18"/>
  <c r="BF158" i="18"/>
  <c r="T158" i="18"/>
  <c r="R158" i="18"/>
  <c r="P158" i="18"/>
  <c r="BI142" i="18"/>
  <c r="BH142" i="18"/>
  <c r="BG142" i="18"/>
  <c r="BF142" i="18"/>
  <c r="T142" i="18"/>
  <c r="R142" i="18"/>
  <c r="P142" i="18"/>
  <c r="BI139" i="18"/>
  <c r="BH139" i="18"/>
  <c r="BG139" i="18"/>
  <c r="BF139" i="18"/>
  <c r="T139" i="18"/>
  <c r="R139" i="18"/>
  <c r="P139" i="18"/>
  <c r="BI130" i="18"/>
  <c r="BH130" i="18"/>
  <c r="BG130" i="18"/>
  <c r="BF130" i="18"/>
  <c r="T130" i="18"/>
  <c r="R130" i="18"/>
  <c r="P130" i="18"/>
  <c r="BI123" i="18"/>
  <c r="BH123" i="18"/>
  <c r="BG123" i="18"/>
  <c r="BF123" i="18"/>
  <c r="T123" i="18"/>
  <c r="R123" i="18"/>
  <c r="P123" i="18"/>
  <c r="BI119" i="18"/>
  <c r="BH119" i="18"/>
  <c r="BG119" i="18"/>
  <c r="BF119" i="18"/>
  <c r="T119" i="18"/>
  <c r="R119" i="18"/>
  <c r="P119" i="18"/>
  <c r="BI109" i="18"/>
  <c r="BH109" i="18"/>
  <c r="BG109" i="18"/>
  <c r="BF109" i="18"/>
  <c r="T109" i="18"/>
  <c r="R109" i="18"/>
  <c r="P109" i="18"/>
  <c r="J103" i="18"/>
  <c r="J102" i="18"/>
  <c r="F102" i="18"/>
  <c r="F100" i="18"/>
  <c r="E98" i="18"/>
  <c r="J59" i="18"/>
  <c r="J58" i="18"/>
  <c r="F58" i="18"/>
  <c r="F56" i="18"/>
  <c r="E54" i="18"/>
  <c r="J20" i="18"/>
  <c r="E20" i="18"/>
  <c r="F103" i="18"/>
  <c r="J19" i="18"/>
  <c r="J14" i="18"/>
  <c r="J100" i="18" s="1"/>
  <c r="E7" i="18"/>
  <c r="E94" i="18" s="1"/>
  <c r="J39" i="17"/>
  <c r="J38" i="17"/>
  <c r="AY72" i="1"/>
  <c r="J37" i="17"/>
  <c r="AX72" i="1" s="1"/>
  <c r="BI312" i="17"/>
  <c r="BH312" i="17"/>
  <c r="BG312" i="17"/>
  <c r="BF312" i="17"/>
  <c r="T312" i="17"/>
  <c r="T311" i="17" s="1"/>
  <c r="R312" i="17"/>
  <c r="R311" i="17" s="1"/>
  <c r="P312" i="17"/>
  <c r="P311" i="17"/>
  <c r="BI310" i="17"/>
  <c r="BH310" i="17"/>
  <c r="BG310" i="17"/>
  <c r="BF310" i="17"/>
  <c r="T310" i="17"/>
  <c r="T309" i="17" s="1"/>
  <c r="R310" i="17"/>
  <c r="R309" i="17" s="1"/>
  <c r="P310" i="17"/>
  <c r="P309" i="17" s="1"/>
  <c r="BI308" i="17"/>
  <c r="BH308" i="17"/>
  <c r="BG308" i="17"/>
  <c r="BF308" i="17"/>
  <c r="T308" i="17"/>
  <c r="T307" i="17"/>
  <c r="R308" i="17"/>
  <c r="R307" i="17" s="1"/>
  <c r="P308" i="17"/>
  <c r="P307" i="17" s="1"/>
  <c r="BI306" i="17"/>
  <c r="BH306" i="17"/>
  <c r="BG306" i="17"/>
  <c r="BF306" i="17"/>
  <c r="T306" i="17"/>
  <c r="R306" i="17"/>
  <c r="P306" i="17"/>
  <c r="BI305" i="17"/>
  <c r="BH305" i="17"/>
  <c r="BG305" i="17"/>
  <c r="BF305" i="17"/>
  <c r="T305" i="17"/>
  <c r="R305" i="17"/>
  <c r="P305" i="17"/>
  <c r="BI304" i="17"/>
  <c r="BH304" i="17"/>
  <c r="BG304" i="17"/>
  <c r="BF304" i="17"/>
  <c r="T304" i="17"/>
  <c r="R304" i="17"/>
  <c r="P304" i="17"/>
  <c r="BI303" i="17"/>
  <c r="BH303" i="17"/>
  <c r="BG303" i="17"/>
  <c r="BF303" i="17"/>
  <c r="T303" i="17"/>
  <c r="R303" i="17"/>
  <c r="P303" i="17"/>
  <c r="BI302" i="17"/>
  <c r="BH302" i="17"/>
  <c r="BG302" i="17"/>
  <c r="BF302" i="17"/>
  <c r="T302" i="17"/>
  <c r="R302" i="17"/>
  <c r="P302" i="17"/>
  <c r="BI300" i="17"/>
  <c r="BH300" i="17"/>
  <c r="BG300" i="17"/>
  <c r="BF300" i="17"/>
  <c r="T300" i="17"/>
  <c r="T299" i="17" s="1"/>
  <c r="R300" i="17"/>
  <c r="R299" i="17" s="1"/>
  <c r="P300" i="17"/>
  <c r="P299" i="17" s="1"/>
  <c r="BI296" i="17"/>
  <c r="BH296" i="17"/>
  <c r="BG296" i="17"/>
  <c r="BF296" i="17"/>
  <c r="T296" i="17"/>
  <c r="R296" i="17"/>
  <c r="P296" i="17"/>
  <c r="BI289" i="17"/>
  <c r="BH289" i="17"/>
  <c r="BG289" i="17"/>
  <c r="BF289" i="17"/>
  <c r="T289" i="17"/>
  <c r="R289" i="17"/>
  <c r="P289" i="17"/>
  <c r="BI286" i="17"/>
  <c r="BH286" i="17"/>
  <c r="BG286" i="17"/>
  <c r="BF286" i="17"/>
  <c r="T286" i="17"/>
  <c r="R286" i="17"/>
  <c r="P286" i="17"/>
  <c r="BI283" i="17"/>
  <c r="BH283" i="17"/>
  <c r="BG283" i="17"/>
  <c r="BF283" i="17"/>
  <c r="T283" i="17"/>
  <c r="R283" i="17"/>
  <c r="P283" i="17"/>
  <c r="BI282" i="17"/>
  <c r="BH282" i="17"/>
  <c r="BG282" i="17"/>
  <c r="BF282" i="17"/>
  <c r="T282" i="17"/>
  <c r="R282" i="17"/>
  <c r="P282" i="17"/>
  <c r="BI281" i="17"/>
  <c r="BH281" i="17"/>
  <c r="BG281" i="17"/>
  <c r="BF281" i="17"/>
  <c r="T281" i="17"/>
  <c r="R281" i="17"/>
  <c r="P281" i="17"/>
  <c r="BI278" i="17"/>
  <c r="BH278" i="17"/>
  <c r="BG278" i="17"/>
  <c r="BF278" i="17"/>
  <c r="T278" i="17"/>
  <c r="T277" i="17" s="1"/>
  <c r="R278" i="17"/>
  <c r="R277" i="17" s="1"/>
  <c r="P278" i="17"/>
  <c r="P277" i="17" s="1"/>
  <c r="BI271" i="17"/>
  <c r="BH271" i="17"/>
  <c r="BG271" i="17"/>
  <c r="BF271" i="17"/>
  <c r="T271" i="17"/>
  <c r="R271" i="17"/>
  <c r="P271" i="17"/>
  <c r="BI267" i="17"/>
  <c r="BH267" i="17"/>
  <c r="BG267" i="17"/>
  <c r="BF267" i="17"/>
  <c r="T267" i="17"/>
  <c r="R267" i="17"/>
  <c r="P267" i="17"/>
  <c r="BI263" i="17"/>
  <c r="BH263" i="17"/>
  <c r="BG263" i="17"/>
  <c r="BF263" i="17"/>
  <c r="T263" i="17"/>
  <c r="R263" i="17"/>
  <c r="P263" i="17"/>
  <c r="BI259" i="17"/>
  <c r="BH259" i="17"/>
  <c r="BG259" i="17"/>
  <c r="BF259" i="17"/>
  <c r="T259" i="17"/>
  <c r="R259" i="17"/>
  <c r="P259" i="17"/>
  <c r="BI256" i="17"/>
  <c r="BH256" i="17"/>
  <c r="BG256" i="17"/>
  <c r="BF256" i="17"/>
  <c r="T256" i="17"/>
  <c r="R256" i="17"/>
  <c r="P256" i="17"/>
  <c r="BI252" i="17"/>
  <c r="BH252" i="17"/>
  <c r="BG252" i="17"/>
  <c r="BF252" i="17"/>
  <c r="T252" i="17"/>
  <c r="R252" i="17"/>
  <c r="P252" i="17"/>
  <c r="BI245" i="17"/>
  <c r="BH245" i="17"/>
  <c r="BG245" i="17"/>
  <c r="BF245" i="17"/>
  <c r="T245" i="17"/>
  <c r="R245" i="17"/>
  <c r="P245" i="17"/>
  <c r="BI239" i="17"/>
  <c r="BH239" i="17"/>
  <c r="BG239" i="17"/>
  <c r="BF239" i="17"/>
  <c r="T239" i="17"/>
  <c r="R239" i="17"/>
  <c r="P239" i="17"/>
  <c r="BI237" i="17"/>
  <c r="BH237" i="17"/>
  <c r="BG237" i="17"/>
  <c r="BF237" i="17"/>
  <c r="T237" i="17"/>
  <c r="R237" i="17"/>
  <c r="P237" i="17"/>
  <c r="BI235" i="17"/>
  <c r="BH235" i="17"/>
  <c r="BG235" i="17"/>
  <c r="BF235" i="17"/>
  <c r="T235" i="17"/>
  <c r="R235" i="17"/>
  <c r="P235" i="17"/>
  <c r="BI228" i="17"/>
  <c r="BH228" i="17"/>
  <c r="BG228" i="17"/>
  <c r="BF228" i="17"/>
  <c r="T228" i="17"/>
  <c r="R228" i="17"/>
  <c r="P228" i="17"/>
  <c r="BI208" i="17"/>
  <c r="BH208" i="17"/>
  <c r="BG208" i="17"/>
  <c r="BF208" i="17"/>
  <c r="T208" i="17"/>
  <c r="R208" i="17"/>
  <c r="P208" i="17"/>
  <c r="BI205" i="17"/>
  <c r="BH205" i="17"/>
  <c r="BG205" i="17"/>
  <c r="BF205" i="17"/>
  <c r="T205" i="17"/>
  <c r="R205" i="17"/>
  <c r="P205" i="17"/>
  <c r="BI202" i="17"/>
  <c r="BH202" i="17"/>
  <c r="BG202" i="17"/>
  <c r="BF202" i="17"/>
  <c r="T202" i="17"/>
  <c r="R202" i="17"/>
  <c r="P202" i="17"/>
  <c r="BI195" i="17"/>
  <c r="BH195" i="17"/>
  <c r="BG195" i="17"/>
  <c r="BF195" i="17"/>
  <c r="T195" i="17"/>
  <c r="R195" i="17"/>
  <c r="P195" i="17"/>
  <c r="BI193" i="17"/>
  <c r="BH193" i="17"/>
  <c r="BG193" i="17"/>
  <c r="BF193" i="17"/>
  <c r="T193" i="17"/>
  <c r="R193" i="17"/>
  <c r="P193" i="17"/>
  <c r="BI187" i="17"/>
  <c r="BH187" i="17"/>
  <c r="BG187" i="17"/>
  <c r="BF187" i="17"/>
  <c r="T187" i="17"/>
  <c r="R187" i="17"/>
  <c r="P187" i="17"/>
  <c r="BI185" i="17"/>
  <c r="BH185" i="17"/>
  <c r="BG185" i="17"/>
  <c r="BF185" i="17"/>
  <c r="T185" i="17"/>
  <c r="R185" i="17"/>
  <c r="P185" i="17"/>
  <c r="BI180" i="17"/>
  <c r="BH180" i="17"/>
  <c r="BG180" i="17"/>
  <c r="BF180" i="17"/>
  <c r="T180" i="17"/>
  <c r="R180" i="17"/>
  <c r="P180" i="17"/>
  <c r="BI177" i="17"/>
  <c r="BH177" i="17"/>
  <c r="BG177" i="17"/>
  <c r="BF177" i="17"/>
  <c r="T177" i="17"/>
  <c r="R177" i="17"/>
  <c r="P177" i="17"/>
  <c r="BI170" i="17"/>
  <c r="BH170" i="17"/>
  <c r="BG170" i="17"/>
  <c r="BF170" i="17"/>
  <c r="T170" i="17"/>
  <c r="R170" i="17"/>
  <c r="P170" i="17"/>
  <c r="BI167" i="17"/>
  <c r="BH167" i="17"/>
  <c r="BG167" i="17"/>
  <c r="BF167" i="17"/>
  <c r="T167" i="17"/>
  <c r="R167" i="17"/>
  <c r="P167" i="17"/>
  <c r="BI165" i="17"/>
  <c r="BH165" i="17"/>
  <c r="BG165" i="17"/>
  <c r="BF165" i="17"/>
  <c r="T165" i="17"/>
  <c r="R165" i="17"/>
  <c r="P165" i="17"/>
  <c r="BI162" i="17"/>
  <c r="BH162" i="17"/>
  <c r="BG162" i="17"/>
  <c r="BF162" i="17"/>
  <c r="T162" i="17"/>
  <c r="R162" i="17"/>
  <c r="P162" i="17"/>
  <c r="BI159" i="17"/>
  <c r="BH159" i="17"/>
  <c r="BG159" i="17"/>
  <c r="BF159" i="17"/>
  <c r="T159" i="17"/>
  <c r="R159" i="17"/>
  <c r="P159" i="17"/>
  <c r="BI154" i="17"/>
  <c r="BH154" i="17"/>
  <c r="BG154" i="17"/>
  <c r="BF154" i="17"/>
  <c r="T154" i="17"/>
  <c r="R154" i="17"/>
  <c r="P154" i="17"/>
  <c r="BI150" i="17"/>
  <c r="BH150" i="17"/>
  <c r="BG150" i="17"/>
  <c r="BF150" i="17"/>
  <c r="T150" i="17"/>
  <c r="R150" i="17"/>
  <c r="P150" i="17"/>
  <c r="BI145" i="17"/>
  <c r="BH145" i="17"/>
  <c r="BG145" i="17"/>
  <c r="BF145" i="17"/>
  <c r="T145" i="17"/>
  <c r="R145" i="17"/>
  <c r="P145" i="17"/>
  <c r="BI143" i="17"/>
  <c r="BH143" i="17"/>
  <c r="BG143" i="17"/>
  <c r="BF143" i="17"/>
  <c r="T143" i="17"/>
  <c r="R143" i="17"/>
  <c r="P143" i="17"/>
  <c r="BI139" i="17"/>
  <c r="BH139" i="17"/>
  <c r="BG139" i="17"/>
  <c r="BF139" i="17"/>
  <c r="T139" i="17"/>
  <c r="T138" i="17"/>
  <c r="R139" i="17"/>
  <c r="R138" i="17"/>
  <c r="P139" i="17"/>
  <c r="P138" i="17"/>
  <c r="BI136" i="17"/>
  <c r="BH136" i="17"/>
  <c r="BG136" i="17"/>
  <c r="BF136" i="17"/>
  <c r="T136" i="17"/>
  <c r="R136" i="17"/>
  <c r="P136" i="17"/>
  <c r="BI133" i="17"/>
  <c r="BH133" i="17"/>
  <c r="BG133" i="17"/>
  <c r="BF133" i="17"/>
  <c r="T133" i="17"/>
  <c r="R133" i="17"/>
  <c r="P133" i="17"/>
  <c r="BI129" i="17"/>
  <c r="BH129" i="17"/>
  <c r="BG129" i="17"/>
  <c r="BF129" i="17"/>
  <c r="T129" i="17"/>
  <c r="R129" i="17"/>
  <c r="P129" i="17"/>
  <c r="BI125" i="17"/>
  <c r="BH125" i="17"/>
  <c r="BG125" i="17"/>
  <c r="BF125" i="17"/>
  <c r="T125" i="17"/>
  <c r="R125" i="17"/>
  <c r="P125" i="17"/>
  <c r="BI115" i="17"/>
  <c r="BH115" i="17"/>
  <c r="BG115" i="17"/>
  <c r="BF115" i="17"/>
  <c r="T115" i="17"/>
  <c r="R115" i="17"/>
  <c r="P115" i="17"/>
  <c r="BI111" i="17"/>
  <c r="BH111" i="17"/>
  <c r="BG111" i="17"/>
  <c r="BF111" i="17"/>
  <c r="T111" i="17"/>
  <c r="R111" i="17"/>
  <c r="P111" i="17"/>
  <c r="BI109" i="17"/>
  <c r="BH109" i="17"/>
  <c r="BG109" i="17"/>
  <c r="BF109" i="17"/>
  <c r="T109" i="17"/>
  <c r="R109" i="17"/>
  <c r="P109" i="17"/>
  <c r="BI107" i="17"/>
  <c r="BH107" i="17"/>
  <c r="BG107" i="17"/>
  <c r="BF107" i="17"/>
  <c r="T107" i="17"/>
  <c r="R107" i="17"/>
  <c r="P107" i="17"/>
  <c r="J101" i="17"/>
  <c r="J100" i="17"/>
  <c r="F100" i="17"/>
  <c r="F98" i="17"/>
  <c r="E96" i="17"/>
  <c r="J59" i="17"/>
  <c r="J58" i="17"/>
  <c r="F58" i="17"/>
  <c r="F56" i="17"/>
  <c r="E54" i="17"/>
  <c r="J20" i="17"/>
  <c r="E20" i="17"/>
  <c r="F59" i="17" s="1"/>
  <c r="J19" i="17"/>
  <c r="J14" i="17"/>
  <c r="J98" i="17" s="1"/>
  <c r="E7" i="17"/>
  <c r="E50" i="17" s="1"/>
  <c r="J39" i="16"/>
  <c r="J38" i="16"/>
  <c r="AY71" i="1" s="1"/>
  <c r="J37" i="16"/>
  <c r="AX71" i="1" s="1"/>
  <c r="BI412" i="16"/>
  <c r="BH412" i="16"/>
  <c r="BG412" i="16"/>
  <c r="BF412" i="16"/>
  <c r="T412" i="16"/>
  <c r="T411" i="16" s="1"/>
  <c r="R412" i="16"/>
  <c r="R411" i="16" s="1"/>
  <c r="P412" i="16"/>
  <c r="P411" i="16" s="1"/>
  <c r="BI410" i="16"/>
  <c r="BH410" i="16"/>
  <c r="BG410" i="16"/>
  <c r="BF410" i="16"/>
  <c r="T410" i="16"/>
  <c r="T409" i="16" s="1"/>
  <c r="R410" i="16"/>
  <c r="R409" i="16" s="1"/>
  <c r="P410" i="16"/>
  <c r="P409" i="16" s="1"/>
  <c r="BI408" i="16"/>
  <c r="BH408" i="16"/>
  <c r="BG408" i="16"/>
  <c r="BF408" i="16"/>
  <c r="T408" i="16"/>
  <c r="T407" i="16" s="1"/>
  <c r="R408" i="16"/>
  <c r="R407" i="16" s="1"/>
  <c r="P408" i="16"/>
  <c r="P407" i="16" s="1"/>
  <c r="BI406" i="16"/>
  <c r="BH406" i="16"/>
  <c r="BG406" i="16"/>
  <c r="BF406" i="16"/>
  <c r="T406" i="16"/>
  <c r="R406" i="16"/>
  <c r="P406" i="16"/>
  <c r="BI405" i="16"/>
  <c r="BH405" i="16"/>
  <c r="BG405" i="16"/>
  <c r="BF405" i="16"/>
  <c r="T405" i="16"/>
  <c r="R405" i="16"/>
  <c r="P405" i="16"/>
  <c r="BI404" i="16"/>
  <c r="BH404" i="16"/>
  <c r="BG404" i="16"/>
  <c r="BF404" i="16"/>
  <c r="T404" i="16"/>
  <c r="R404" i="16"/>
  <c r="P404" i="16"/>
  <c r="BI403" i="16"/>
  <c r="BH403" i="16"/>
  <c r="BG403" i="16"/>
  <c r="BF403" i="16"/>
  <c r="T403" i="16"/>
  <c r="R403" i="16"/>
  <c r="P403" i="16"/>
  <c r="BI402" i="16"/>
  <c r="BH402" i="16"/>
  <c r="BG402" i="16"/>
  <c r="BF402" i="16"/>
  <c r="T402" i="16"/>
  <c r="R402" i="16"/>
  <c r="P402" i="16"/>
  <c r="BI400" i="16"/>
  <c r="BH400" i="16"/>
  <c r="BG400" i="16"/>
  <c r="BF400" i="16"/>
  <c r="T400" i="16"/>
  <c r="T399" i="16"/>
  <c r="R400" i="16"/>
  <c r="R399" i="16"/>
  <c r="P400" i="16"/>
  <c r="P399" i="16"/>
  <c r="BI396" i="16"/>
  <c r="BH396" i="16"/>
  <c r="BG396" i="16"/>
  <c r="BF396" i="16"/>
  <c r="T396" i="16"/>
  <c r="R396" i="16"/>
  <c r="P396" i="16"/>
  <c r="BI393" i="16"/>
  <c r="BH393" i="16"/>
  <c r="BG393" i="16"/>
  <c r="BF393" i="16"/>
  <c r="T393" i="16"/>
  <c r="R393" i="16"/>
  <c r="P393" i="16"/>
  <c r="BI389" i="16"/>
  <c r="BH389" i="16"/>
  <c r="BG389" i="16"/>
  <c r="BF389" i="16"/>
  <c r="T389" i="16"/>
  <c r="R389" i="16"/>
  <c r="P389" i="16"/>
  <c r="BI386" i="16"/>
  <c r="BH386" i="16"/>
  <c r="BG386" i="16"/>
  <c r="BF386" i="16"/>
  <c r="T386" i="16"/>
  <c r="R386" i="16"/>
  <c r="P386" i="16"/>
  <c r="BI384" i="16"/>
  <c r="BH384" i="16"/>
  <c r="BG384" i="16"/>
  <c r="BF384" i="16"/>
  <c r="T384" i="16"/>
  <c r="R384" i="16"/>
  <c r="P384" i="16"/>
  <c r="BI381" i="16"/>
  <c r="BH381" i="16"/>
  <c r="BG381" i="16"/>
  <c r="BF381" i="16"/>
  <c r="T381" i="16"/>
  <c r="T380" i="16" s="1"/>
  <c r="R381" i="16"/>
  <c r="R380" i="16" s="1"/>
  <c r="P381" i="16"/>
  <c r="P380" i="16" s="1"/>
  <c r="BI371" i="16"/>
  <c r="BH371" i="16"/>
  <c r="BG371" i="16"/>
  <c r="BF371" i="16"/>
  <c r="T371" i="16"/>
  <c r="R371" i="16"/>
  <c r="P371" i="16"/>
  <c r="BI367" i="16"/>
  <c r="BH367" i="16"/>
  <c r="BG367" i="16"/>
  <c r="BF367" i="16"/>
  <c r="T367" i="16"/>
  <c r="R367" i="16"/>
  <c r="P367" i="16"/>
  <c r="BI363" i="16"/>
  <c r="BH363" i="16"/>
  <c r="BG363" i="16"/>
  <c r="BF363" i="16"/>
  <c r="T363" i="16"/>
  <c r="R363" i="16"/>
  <c r="P363" i="16"/>
  <c r="BI359" i="16"/>
  <c r="BH359" i="16"/>
  <c r="BG359" i="16"/>
  <c r="BF359" i="16"/>
  <c r="T359" i="16"/>
  <c r="R359" i="16"/>
  <c r="P359" i="16"/>
  <c r="BI356" i="16"/>
  <c r="BH356" i="16"/>
  <c r="BG356" i="16"/>
  <c r="BF356" i="16"/>
  <c r="T356" i="16"/>
  <c r="R356" i="16"/>
  <c r="P356" i="16"/>
  <c r="BI352" i="16"/>
  <c r="BH352" i="16"/>
  <c r="BG352" i="16"/>
  <c r="BF352" i="16"/>
  <c r="T352" i="16"/>
  <c r="R352" i="16"/>
  <c r="P352" i="16"/>
  <c r="BI345" i="16"/>
  <c r="BH345" i="16"/>
  <c r="BG345" i="16"/>
  <c r="BF345" i="16"/>
  <c r="T345" i="16"/>
  <c r="R345" i="16"/>
  <c r="P345" i="16"/>
  <c r="BI339" i="16"/>
  <c r="BH339" i="16"/>
  <c r="BG339" i="16"/>
  <c r="BF339" i="16"/>
  <c r="T339" i="16"/>
  <c r="R339" i="16"/>
  <c r="P339" i="16"/>
  <c r="BI336" i="16"/>
  <c r="BH336" i="16"/>
  <c r="BG336" i="16"/>
  <c r="BF336" i="16"/>
  <c r="T336" i="16"/>
  <c r="R336" i="16"/>
  <c r="P336" i="16"/>
  <c r="BI329" i="16"/>
  <c r="BH329" i="16"/>
  <c r="BG329" i="16"/>
  <c r="BF329" i="16"/>
  <c r="T329" i="16"/>
  <c r="R329" i="16"/>
  <c r="P329" i="16"/>
  <c r="BI327" i="16"/>
  <c r="BH327" i="16"/>
  <c r="BG327" i="16"/>
  <c r="BF327" i="16"/>
  <c r="T327" i="16"/>
  <c r="R327" i="16"/>
  <c r="P327" i="16"/>
  <c r="BI326" i="16"/>
  <c r="BH326" i="16"/>
  <c r="BG326" i="16"/>
  <c r="BF326" i="16"/>
  <c r="T326" i="16"/>
  <c r="R326" i="16"/>
  <c r="P326" i="16"/>
  <c r="BI325" i="16"/>
  <c r="BH325" i="16"/>
  <c r="BG325" i="16"/>
  <c r="BF325" i="16"/>
  <c r="T325" i="16"/>
  <c r="R325" i="16"/>
  <c r="P325" i="16"/>
  <c r="BI322" i="16"/>
  <c r="BH322" i="16"/>
  <c r="BG322" i="16"/>
  <c r="BF322" i="16"/>
  <c r="T322" i="16"/>
  <c r="R322" i="16"/>
  <c r="P322" i="16"/>
  <c r="BI321" i="16"/>
  <c r="BH321" i="16"/>
  <c r="BG321" i="16"/>
  <c r="BF321" i="16"/>
  <c r="T321" i="16"/>
  <c r="R321" i="16"/>
  <c r="P321" i="16"/>
  <c r="BI314" i="16"/>
  <c r="BH314" i="16"/>
  <c r="BG314" i="16"/>
  <c r="BF314" i="16"/>
  <c r="T314" i="16"/>
  <c r="R314" i="16"/>
  <c r="P314" i="16"/>
  <c r="BI302" i="16"/>
  <c r="BH302" i="16"/>
  <c r="BG302" i="16"/>
  <c r="BF302" i="16"/>
  <c r="T302" i="16"/>
  <c r="R302" i="16"/>
  <c r="P302" i="16"/>
  <c r="BI296" i="16"/>
  <c r="BH296" i="16"/>
  <c r="BG296" i="16"/>
  <c r="BF296" i="16"/>
  <c r="T296" i="16"/>
  <c r="R296" i="16"/>
  <c r="P296" i="16"/>
  <c r="BI289" i="16"/>
  <c r="BH289" i="16"/>
  <c r="BG289" i="16"/>
  <c r="BF289" i="16"/>
  <c r="T289" i="16"/>
  <c r="R289" i="16"/>
  <c r="P289" i="16"/>
  <c r="BI286" i="16"/>
  <c r="BH286" i="16"/>
  <c r="BG286" i="16"/>
  <c r="BF286" i="16"/>
  <c r="T286" i="16"/>
  <c r="R286" i="16"/>
  <c r="P286" i="16"/>
  <c r="BI277" i="16"/>
  <c r="BH277" i="16"/>
  <c r="BG277" i="16"/>
  <c r="BF277" i="16"/>
  <c r="T277" i="16"/>
  <c r="R277" i="16"/>
  <c r="P277" i="16"/>
  <c r="BI275" i="16"/>
  <c r="BH275" i="16"/>
  <c r="BG275" i="16"/>
  <c r="BF275" i="16"/>
  <c r="T275" i="16"/>
  <c r="R275" i="16"/>
  <c r="P275" i="16"/>
  <c r="BI267" i="16"/>
  <c r="BH267" i="16"/>
  <c r="BG267" i="16"/>
  <c r="BF267" i="16"/>
  <c r="T267" i="16"/>
  <c r="R267" i="16"/>
  <c r="P267" i="16"/>
  <c r="BI247" i="16"/>
  <c r="BH247" i="16"/>
  <c r="BG247" i="16"/>
  <c r="BF247" i="16"/>
  <c r="T247" i="16"/>
  <c r="R247" i="16"/>
  <c r="P247" i="16"/>
  <c r="BI242" i="16"/>
  <c r="BH242" i="16"/>
  <c r="BG242" i="16"/>
  <c r="BF242" i="16"/>
  <c r="T242" i="16"/>
  <c r="R242" i="16"/>
  <c r="P242" i="16"/>
  <c r="BI239" i="16"/>
  <c r="BH239" i="16"/>
  <c r="BG239" i="16"/>
  <c r="BF239" i="16"/>
  <c r="T239" i="16"/>
  <c r="R239" i="16"/>
  <c r="P239" i="16"/>
  <c r="BI232" i="16"/>
  <c r="BH232" i="16"/>
  <c r="BG232" i="16"/>
  <c r="BF232" i="16"/>
  <c r="T232" i="16"/>
  <c r="R232" i="16"/>
  <c r="P232" i="16"/>
  <c r="BI219" i="16"/>
  <c r="BH219" i="16"/>
  <c r="BG219" i="16"/>
  <c r="BF219" i="16"/>
  <c r="T219" i="16"/>
  <c r="R219" i="16"/>
  <c r="P219" i="16"/>
  <c r="BI217" i="16"/>
  <c r="BH217" i="16"/>
  <c r="BG217" i="16"/>
  <c r="BF217" i="16"/>
  <c r="T217" i="16"/>
  <c r="R217" i="16"/>
  <c r="P217" i="16"/>
  <c r="BI211" i="16"/>
  <c r="BH211" i="16"/>
  <c r="BG211" i="16"/>
  <c r="BF211" i="16"/>
  <c r="T211" i="16"/>
  <c r="R211" i="16"/>
  <c r="P211" i="16"/>
  <c r="BI207" i="16"/>
  <c r="BH207" i="16"/>
  <c r="BG207" i="16"/>
  <c r="BF207" i="16"/>
  <c r="T207" i="16"/>
  <c r="R207" i="16"/>
  <c r="P207" i="16"/>
  <c r="BI205" i="16"/>
  <c r="BH205" i="16"/>
  <c r="BG205" i="16"/>
  <c r="BF205" i="16"/>
  <c r="T205" i="16"/>
  <c r="R205" i="16"/>
  <c r="P205" i="16"/>
  <c r="BI202" i="16"/>
  <c r="BH202" i="16"/>
  <c r="BG202" i="16"/>
  <c r="BF202" i="16"/>
  <c r="T202" i="16"/>
  <c r="R202" i="16"/>
  <c r="P202" i="16"/>
  <c r="BI199" i="16"/>
  <c r="BH199" i="16"/>
  <c r="BG199" i="16"/>
  <c r="BF199" i="16"/>
  <c r="T199" i="16"/>
  <c r="R199" i="16"/>
  <c r="P199" i="16"/>
  <c r="BI194" i="16"/>
  <c r="BH194" i="16"/>
  <c r="BG194" i="16"/>
  <c r="BF194" i="16"/>
  <c r="T194" i="16"/>
  <c r="R194" i="16"/>
  <c r="P194" i="16"/>
  <c r="BI186" i="16"/>
  <c r="BH186" i="16"/>
  <c r="BG186" i="16"/>
  <c r="BF186" i="16"/>
  <c r="T186" i="16"/>
  <c r="R186" i="16"/>
  <c r="P186" i="16"/>
  <c r="BI182" i="16"/>
  <c r="BH182" i="16"/>
  <c r="BG182" i="16"/>
  <c r="BF182" i="16"/>
  <c r="T182" i="16"/>
  <c r="R182" i="16"/>
  <c r="P182" i="16"/>
  <c r="BI171" i="16"/>
  <c r="BH171" i="16"/>
  <c r="BG171" i="16"/>
  <c r="BF171" i="16"/>
  <c r="T171" i="16"/>
  <c r="R171" i="16"/>
  <c r="P171" i="16"/>
  <c r="BI158" i="16"/>
  <c r="BH158" i="16"/>
  <c r="BG158" i="16"/>
  <c r="BF158" i="16"/>
  <c r="T158" i="16"/>
  <c r="R158" i="16"/>
  <c r="P158" i="16"/>
  <c r="BI153" i="16"/>
  <c r="BH153" i="16"/>
  <c r="BG153" i="16"/>
  <c r="BF153" i="16"/>
  <c r="T153" i="16"/>
  <c r="T152" i="16" s="1"/>
  <c r="R153" i="16"/>
  <c r="R152" i="16" s="1"/>
  <c r="P153" i="16"/>
  <c r="P152" i="16" s="1"/>
  <c r="BI150" i="16"/>
  <c r="BH150" i="16"/>
  <c r="BG150" i="16"/>
  <c r="BF150" i="16"/>
  <c r="T150" i="16"/>
  <c r="R150" i="16"/>
  <c r="P150" i="16"/>
  <c r="BI147" i="16"/>
  <c r="BH147" i="16"/>
  <c r="BG147" i="16"/>
  <c r="BF147" i="16"/>
  <c r="T147" i="16"/>
  <c r="R147" i="16"/>
  <c r="P147" i="16"/>
  <c r="BI143" i="16"/>
  <c r="BH143" i="16"/>
  <c r="BG143" i="16"/>
  <c r="BF143" i="16"/>
  <c r="T143" i="16"/>
  <c r="R143" i="16"/>
  <c r="P143" i="16"/>
  <c r="BI139" i="16"/>
  <c r="BH139" i="16"/>
  <c r="BG139" i="16"/>
  <c r="BF139" i="16"/>
  <c r="T139" i="16"/>
  <c r="R139" i="16"/>
  <c r="P139" i="16"/>
  <c r="BI130" i="16"/>
  <c r="BH130" i="16"/>
  <c r="BG130" i="16"/>
  <c r="BF130" i="16"/>
  <c r="T130" i="16"/>
  <c r="R130" i="16"/>
  <c r="P130" i="16"/>
  <c r="BI126" i="16"/>
  <c r="BH126" i="16"/>
  <c r="BG126" i="16"/>
  <c r="BF126" i="16"/>
  <c r="T126" i="16"/>
  <c r="R126" i="16"/>
  <c r="P126" i="16"/>
  <c r="BI116" i="16"/>
  <c r="BH116" i="16"/>
  <c r="BG116" i="16"/>
  <c r="BF116" i="16"/>
  <c r="T116" i="16"/>
  <c r="R116" i="16"/>
  <c r="P116" i="16"/>
  <c r="BI113" i="16"/>
  <c r="BH113" i="16"/>
  <c r="BG113" i="16"/>
  <c r="BF113" i="16"/>
  <c r="T113" i="16"/>
  <c r="R113" i="16"/>
  <c r="P113" i="16"/>
  <c r="BI111" i="16"/>
  <c r="BH111" i="16"/>
  <c r="BG111" i="16"/>
  <c r="BF111" i="16"/>
  <c r="T111" i="16"/>
  <c r="R111" i="16"/>
  <c r="P111" i="16"/>
  <c r="BI107" i="16"/>
  <c r="BH107" i="16"/>
  <c r="BG107" i="16"/>
  <c r="BF107" i="16"/>
  <c r="T107" i="16"/>
  <c r="R107" i="16"/>
  <c r="P107" i="16"/>
  <c r="J101" i="16"/>
  <c r="J100" i="16"/>
  <c r="F100" i="16"/>
  <c r="F98" i="16"/>
  <c r="E96" i="16"/>
  <c r="J59" i="16"/>
  <c r="J58" i="16"/>
  <c r="F58" i="16"/>
  <c r="F56" i="16"/>
  <c r="E54" i="16"/>
  <c r="J20" i="16"/>
  <c r="E20" i="16"/>
  <c r="F101" i="16" s="1"/>
  <c r="J19" i="16"/>
  <c r="J14" i="16"/>
  <c r="J56" i="16"/>
  <c r="E7" i="16"/>
  <c r="E92" i="16"/>
  <c r="J39" i="15"/>
  <c r="J38" i="15"/>
  <c r="AY70" i="1" s="1"/>
  <c r="J37" i="15"/>
  <c r="AX70" i="1" s="1"/>
  <c r="BI329" i="15"/>
  <c r="BH329" i="15"/>
  <c r="BG329" i="15"/>
  <c r="BF329" i="15"/>
  <c r="T329" i="15"/>
  <c r="T328" i="15" s="1"/>
  <c r="R329" i="15"/>
  <c r="R328" i="15" s="1"/>
  <c r="P329" i="15"/>
  <c r="P328" i="15" s="1"/>
  <c r="BI327" i="15"/>
  <c r="BH327" i="15"/>
  <c r="BG327" i="15"/>
  <c r="BF327" i="15"/>
  <c r="T327" i="15"/>
  <c r="T326" i="15" s="1"/>
  <c r="R327" i="15"/>
  <c r="R326" i="15" s="1"/>
  <c r="P327" i="15"/>
  <c r="P326" i="15" s="1"/>
  <c r="BI325" i="15"/>
  <c r="BH325" i="15"/>
  <c r="BG325" i="15"/>
  <c r="BF325" i="15"/>
  <c r="T325" i="15"/>
  <c r="T324" i="15" s="1"/>
  <c r="R325" i="15"/>
  <c r="R324" i="15" s="1"/>
  <c r="P325" i="15"/>
  <c r="P324" i="15" s="1"/>
  <c r="BI323" i="15"/>
  <c r="BH323" i="15"/>
  <c r="BG323" i="15"/>
  <c r="BF323" i="15"/>
  <c r="T323" i="15"/>
  <c r="R323" i="15"/>
  <c r="P323" i="15"/>
  <c r="BI322" i="15"/>
  <c r="BH322" i="15"/>
  <c r="BG322" i="15"/>
  <c r="BF322" i="15"/>
  <c r="T322" i="15"/>
  <c r="R322" i="15"/>
  <c r="P322" i="15"/>
  <c r="BI321" i="15"/>
  <c r="BH321" i="15"/>
  <c r="BG321" i="15"/>
  <c r="BF321" i="15"/>
  <c r="T321" i="15"/>
  <c r="R321" i="15"/>
  <c r="P321" i="15"/>
  <c r="BI320" i="15"/>
  <c r="BH320" i="15"/>
  <c r="BG320" i="15"/>
  <c r="BF320" i="15"/>
  <c r="T320" i="15"/>
  <c r="R320" i="15"/>
  <c r="P320" i="15"/>
  <c r="BI319" i="15"/>
  <c r="BH319" i="15"/>
  <c r="BG319" i="15"/>
  <c r="BF319" i="15"/>
  <c r="T319" i="15"/>
  <c r="R319" i="15"/>
  <c r="P319" i="15"/>
  <c r="BI317" i="15"/>
  <c r="BH317" i="15"/>
  <c r="BG317" i="15"/>
  <c r="BF317" i="15"/>
  <c r="T317" i="15"/>
  <c r="T316" i="15" s="1"/>
  <c r="R317" i="15"/>
  <c r="R316" i="15"/>
  <c r="P317" i="15"/>
  <c r="P316" i="15" s="1"/>
  <c r="BI313" i="15"/>
  <c r="BH313" i="15"/>
  <c r="BG313" i="15"/>
  <c r="BF313" i="15"/>
  <c r="T313" i="15"/>
  <c r="R313" i="15"/>
  <c r="P313" i="15"/>
  <c r="BI311" i="15"/>
  <c r="BH311" i="15"/>
  <c r="BG311" i="15"/>
  <c r="BF311" i="15"/>
  <c r="T311" i="15"/>
  <c r="R311" i="15"/>
  <c r="P311" i="15"/>
  <c r="BI308" i="15"/>
  <c r="BH308" i="15"/>
  <c r="BG308" i="15"/>
  <c r="BF308" i="15"/>
  <c r="T308" i="15"/>
  <c r="R308" i="15"/>
  <c r="P308" i="15"/>
  <c r="BI303" i="15"/>
  <c r="BH303" i="15"/>
  <c r="BG303" i="15"/>
  <c r="BF303" i="15"/>
  <c r="T303" i="15"/>
  <c r="R303" i="15"/>
  <c r="P303" i="15"/>
  <c r="BI301" i="15"/>
  <c r="BH301" i="15"/>
  <c r="BG301" i="15"/>
  <c r="BF301" i="15"/>
  <c r="T301" i="15"/>
  <c r="R301" i="15"/>
  <c r="P301" i="15"/>
  <c r="BI298" i="15"/>
  <c r="BH298" i="15"/>
  <c r="BG298" i="15"/>
  <c r="BF298" i="15"/>
  <c r="T298" i="15"/>
  <c r="T297" i="15" s="1"/>
  <c r="R298" i="15"/>
  <c r="R297" i="15" s="1"/>
  <c r="P298" i="15"/>
  <c r="P297" i="15" s="1"/>
  <c r="BI291" i="15"/>
  <c r="BH291" i="15"/>
  <c r="BG291" i="15"/>
  <c r="BF291" i="15"/>
  <c r="T291" i="15"/>
  <c r="R291" i="15"/>
  <c r="P291" i="15"/>
  <c r="BI287" i="15"/>
  <c r="BH287" i="15"/>
  <c r="BG287" i="15"/>
  <c r="BF287" i="15"/>
  <c r="T287" i="15"/>
  <c r="R287" i="15"/>
  <c r="P287" i="15"/>
  <c r="BI283" i="15"/>
  <c r="BH283" i="15"/>
  <c r="BG283" i="15"/>
  <c r="BF283" i="15"/>
  <c r="T283" i="15"/>
  <c r="R283" i="15"/>
  <c r="P283" i="15"/>
  <c r="BI279" i="15"/>
  <c r="BH279" i="15"/>
  <c r="BG279" i="15"/>
  <c r="BF279" i="15"/>
  <c r="T279" i="15"/>
  <c r="R279" i="15"/>
  <c r="P279" i="15"/>
  <c r="BI276" i="15"/>
  <c r="BH276" i="15"/>
  <c r="BG276" i="15"/>
  <c r="BF276" i="15"/>
  <c r="T276" i="15"/>
  <c r="R276" i="15"/>
  <c r="P276" i="15"/>
  <c r="BI272" i="15"/>
  <c r="BH272" i="15"/>
  <c r="BG272" i="15"/>
  <c r="BF272" i="15"/>
  <c r="T272" i="15"/>
  <c r="R272" i="15"/>
  <c r="P272"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2" i="15"/>
  <c r="BH252" i="15"/>
  <c r="BG252" i="15"/>
  <c r="BF252" i="15"/>
  <c r="T252" i="15"/>
  <c r="R252" i="15"/>
  <c r="P252" i="15"/>
  <c r="BI247" i="15"/>
  <c r="BH247" i="15"/>
  <c r="BG247" i="15"/>
  <c r="BF247" i="15"/>
  <c r="T247" i="15"/>
  <c r="R247" i="15"/>
  <c r="P247" i="15"/>
  <c r="BI230" i="15"/>
  <c r="BH230" i="15"/>
  <c r="BG230" i="15"/>
  <c r="BF230" i="15"/>
  <c r="T230" i="15"/>
  <c r="R230" i="15"/>
  <c r="P230" i="15"/>
  <c r="BI226" i="15"/>
  <c r="BH226" i="15"/>
  <c r="BG226" i="15"/>
  <c r="BF226" i="15"/>
  <c r="T226" i="15"/>
  <c r="R226" i="15"/>
  <c r="P226" i="15"/>
  <c r="BI210" i="15"/>
  <c r="BH210" i="15"/>
  <c r="BG210" i="15"/>
  <c r="BF210" i="15"/>
  <c r="T210" i="15"/>
  <c r="R210" i="15"/>
  <c r="P210" i="15"/>
  <c r="BI207" i="15"/>
  <c r="BH207" i="15"/>
  <c r="BG207" i="15"/>
  <c r="BF207" i="15"/>
  <c r="T207" i="15"/>
  <c r="R207" i="15"/>
  <c r="P207" i="15"/>
  <c r="BI203" i="15"/>
  <c r="BH203" i="15"/>
  <c r="BG203" i="15"/>
  <c r="BF203" i="15"/>
  <c r="T203" i="15"/>
  <c r="R203" i="15"/>
  <c r="P203" i="15"/>
  <c r="BI199" i="15"/>
  <c r="BH199" i="15"/>
  <c r="BG199" i="15"/>
  <c r="BF199" i="15"/>
  <c r="T199" i="15"/>
  <c r="R199" i="15"/>
  <c r="P199" i="15"/>
  <c r="BI196" i="15"/>
  <c r="BH196" i="15"/>
  <c r="BG196" i="15"/>
  <c r="BF196" i="15"/>
  <c r="T196" i="15"/>
  <c r="R196" i="15"/>
  <c r="P196" i="15"/>
  <c r="BI193" i="15"/>
  <c r="BH193" i="15"/>
  <c r="BG193" i="15"/>
  <c r="BF193" i="15"/>
  <c r="T193" i="15"/>
  <c r="R193" i="15"/>
  <c r="P193" i="15"/>
  <c r="BI190" i="15"/>
  <c r="BH190" i="15"/>
  <c r="BG190" i="15"/>
  <c r="BF190" i="15"/>
  <c r="T190" i="15"/>
  <c r="R190" i="15"/>
  <c r="P190" i="15"/>
  <c r="BI187" i="15"/>
  <c r="BH187" i="15"/>
  <c r="BG187" i="15"/>
  <c r="BF187" i="15"/>
  <c r="T187" i="15"/>
  <c r="R187" i="15"/>
  <c r="P187" i="15"/>
  <c r="BI185" i="15"/>
  <c r="BH185" i="15"/>
  <c r="BG185" i="15"/>
  <c r="BF185" i="15"/>
  <c r="T185" i="15"/>
  <c r="R185" i="15"/>
  <c r="P185" i="15"/>
  <c r="BI177" i="15"/>
  <c r="BH177" i="15"/>
  <c r="BG177" i="15"/>
  <c r="BF177" i="15"/>
  <c r="T177" i="15"/>
  <c r="R177" i="15"/>
  <c r="P177" i="15"/>
  <c r="BI176" i="15"/>
  <c r="BH176" i="15"/>
  <c r="BG176" i="15"/>
  <c r="BF176" i="15"/>
  <c r="T176" i="15"/>
  <c r="R176" i="15"/>
  <c r="P176" i="15"/>
  <c r="BI168" i="15"/>
  <c r="BH168" i="15"/>
  <c r="BG168" i="15"/>
  <c r="BF168" i="15"/>
  <c r="T168" i="15"/>
  <c r="R168" i="15"/>
  <c r="P168" i="15"/>
  <c r="BI161" i="15"/>
  <c r="BH161" i="15"/>
  <c r="BG161" i="15"/>
  <c r="BF161" i="15"/>
  <c r="T161" i="15"/>
  <c r="R161" i="15"/>
  <c r="P161" i="15"/>
  <c r="BI159" i="15"/>
  <c r="BH159" i="15"/>
  <c r="BG159" i="15"/>
  <c r="BF159" i="15"/>
  <c r="T159" i="15"/>
  <c r="R159" i="15"/>
  <c r="P159" i="15"/>
  <c r="BI146" i="15"/>
  <c r="BH146" i="15"/>
  <c r="BG146" i="15"/>
  <c r="BF146" i="15"/>
  <c r="T146" i="15"/>
  <c r="R146" i="15"/>
  <c r="P146" i="15"/>
  <c r="BI143" i="15"/>
  <c r="BH143" i="15"/>
  <c r="BG143" i="15"/>
  <c r="BF143" i="15"/>
  <c r="T143" i="15"/>
  <c r="R143" i="15"/>
  <c r="P143" i="15"/>
  <c r="BI140" i="15"/>
  <c r="BH140" i="15"/>
  <c r="BG140" i="15"/>
  <c r="BF140" i="15"/>
  <c r="T140" i="15"/>
  <c r="R140" i="15"/>
  <c r="P140" i="15"/>
  <c r="BI136" i="15"/>
  <c r="BH136" i="15"/>
  <c r="BG136" i="15"/>
  <c r="BF136" i="15"/>
  <c r="T136" i="15"/>
  <c r="R136" i="15"/>
  <c r="P136" i="15"/>
  <c r="BI123" i="15"/>
  <c r="BH123" i="15"/>
  <c r="BG123" i="15"/>
  <c r="BF123" i="15"/>
  <c r="T123" i="15"/>
  <c r="R123" i="15"/>
  <c r="P123" i="15"/>
  <c r="BI119" i="15"/>
  <c r="BH119" i="15"/>
  <c r="BG119" i="15"/>
  <c r="BF119" i="15"/>
  <c r="T119" i="15"/>
  <c r="R119" i="15"/>
  <c r="P119" i="15"/>
  <c r="BI109" i="15"/>
  <c r="BH109" i="15"/>
  <c r="BG109" i="15"/>
  <c r="BF109" i="15"/>
  <c r="T109" i="15"/>
  <c r="R109" i="15"/>
  <c r="P109" i="15"/>
  <c r="BI105" i="15"/>
  <c r="BH105" i="15"/>
  <c r="BG105" i="15"/>
  <c r="BF105" i="15"/>
  <c r="T105" i="15"/>
  <c r="R105" i="15"/>
  <c r="P105" i="15"/>
  <c r="J99" i="15"/>
  <c r="J98" i="15"/>
  <c r="F98" i="15"/>
  <c r="F96" i="15"/>
  <c r="E94" i="15"/>
  <c r="J59" i="15"/>
  <c r="J58" i="15"/>
  <c r="F58" i="15"/>
  <c r="F56" i="15"/>
  <c r="E54" i="15"/>
  <c r="J20" i="15"/>
  <c r="E20" i="15"/>
  <c r="F59" i="15" s="1"/>
  <c r="J19" i="15"/>
  <c r="J14" i="15"/>
  <c r="J56" i="15" s="1"/>
  <c r="E7" i="15"/>
  <c r="E90" i="15" s="1"/>
  <c r="J39" i="14"/>
  <c r="J38" i="14"/>
  <c r="AY68" i="1"/>
  <c r="J37" i="14"/>
  <c r="AX68" i="1" s="1"/>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2" i="14"/>
  <c r="BH102" i="14"/>
  <c r="BG102" i="14"/>
  <c r="BF102" i="14"/>
  <c r="T102" i="14"/>
  <c r="R102" i="14"/>
  <c r="P102" i="14"/>
  <c r="BI99" i="14"/>
  <c r="BH99" i="14"/>
  <c r="BG99" i="14"/>
  <c r="BF99" i="14"/>
  <c r="T99" i="14"/>
  <c r="T98" i="14" s="1"/>
  <c r="R99" i="14"/>
  <c r="R98" i="14" s="1"/>
  <c r="P99" i="14"/>
  <c r="P98" i="14" s="1"/>
  <c r="BI97" i="14"/>
  <c r="BH97" i="14"/>
  <c r="BG97" i="14"/>
  <c r="BF97" i="14"/>
  <c r="T97" i="14"/>
  <c r="T96" i="14" s="1"/>
  <c r="R97" i="14"/>
  <c r="R96" i="14" s="1"/>
  <c r="P97" i="14"/>
  <c r="P96" i="14" s="1"/>
  <c r="BI95" i="14"/>
  <c r="BH95" i="14"/>
  <c r="BG95" i="14"/>
  <c r="BF95" i="14"/>
  <c r="T95" i="14"/>
  <c r="R95" i="14"/>
  <c r="P95" i="14"/>
  <c r="BI94" i="14"/>
  <c r="BH94" i="14"/>
  <c r="BG94" i="14"/>
  <c r="BF94" i="14"/>
  <c r="T94" i="14"/>
  <c r="R94" i="14"/>
  <c r="P94" i="14"/>
  <c r="J88" i="14"/>
  <c r="J87" i="14"/>
  <c r="F87" i="14"/>
  <c r="F85" i="14"/>
  <c r="E83" i="14"/>
  <c r="J59" i="14"/>
  <c r="J58" i="14"/>
  <c r="F58" i="14"/>
  <c r="F56" i="14"/>
  <c r="E54" i="14"/>
  <c r="J20" i="14"/>
  <c r="E20" i="14"/>
  <c r="F59" i="14" s="1"/>
  <c r="J19" i="14"/>
  <c r="J14" i="14"/>
  <c r="J85" i="14" s="1"/>
  <c r="E7" i="14"/>
  <c r="E50" i="14" s="1"/>
  <c r="J39" i="13"/>
  <c r="J38" i="13"/>
  <c r="AY67" i="1"/>
  <c r="J37" i="13"/>
  <c r="AX67" i="1" s="1"/>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5" i="13"/>
  <c r="BH165" i="13"/>
  <c r="BG165" i="13"/>
  <c r="BF165" i="13"/>
  <c r="T165" i="13"/>
  <c r="R165" i="13"/>
  <c r="P165" i="13"/>
  <c r="BI163" i="13"/>
  <c r="BH163" i="13"/>
  <c r="BG163" i="13"/>
  <c r="BF163" i="13"/>
  <c r="T163" i="13"/>
  <c r="R163" i="13"/>
  <c r="P163" i="13"/>
  <c r="BI162" i="13"/>
  <c r="BH162" i="13"/>
  <c r="BG162" i="13"/>
  <c r="BF162" i="13"/>
  <c r="T162" i="13"/>
  <c r="R162" i="13"/>
  <c r="P162" i="13"/>
  <c r="BI161" i="13"/>
  <c r="BH161" i="13"/>
  <c r="BG161" i="13"/>
  <c r="BF161" i="13"/>
  <c r="T161" i="13"/>
  <c r="R161" i="13"/>
  <c r="P161"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4" i="13"/>
  <c r="BH154" i="13"/>
  <c r="BG154" i="13"/>
  <c r="BF154" i="13"/>
  <c r="T154" i="13"/>
  <c r="R154" i="13"/>
  <c r="P154" i="13"/>
  <c r="BI152" i="13"/>
  <c r="BH152" i="13"/>
  <c r="BG152" i="13"/>
  <c r="BF152" i="13"/>
  <c r="T152" i="13"/>
  <c r="R152" i="13"/>
  <c r="P152" i="13"/>
  <c r="BI150" i="13"/>
  <c r="BH150" i="13"/>
  <c r="BG150" i="13"/>
  <c r="BF150" i="13"/>
  <c r="T150" i="13"/>
  <c r="R150" i="13"/>
  <c r="P150" i="13"/>
  <c r="BI147" i="13"/>
  <c r="BH147" i="13"/>
  <c r="BG147" i="13"/>
  <c r="BF147" i="13"/>
  <c r="T147" i="13"/>
  <c r="R147" i="13"/>
  <c r="P147" i="13"/>
  <c r="BI144" i="13"/>
  <c r="BH144" i="13"/>
  <c r="BG144" i="13"/>
  <c r="BF144" i="13"/>
  <c r="T144" i="13"/>
  <c r="R144" i="13"/>
  <c r="P144"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0" i="13"/>
  <c r="BH130" i="13"/>
  <c r="BG130" i="13"/>
  <c r="BF130" i="13"/>
  <c r="T130" i="13"/>
  <c r="R130" i="13"/>
  <c r="P130" i="13"/>
  <c r="BI128" i="13"/>
  <c r="BH128" i="13"/>
  <c r="BG128" i="13"/>
  <c r="BF128" i="13"/>
  <c r="T128" i="13"/>
  <c r="R128" i="13"/>
  <c r="P128" i="13"/>
  <c r="BI127" i="13"/>
  <c r="BH127" i="13"/>
  <c r="BG127" i="13"/>
  <c r="BF127" i="13"/>
  <c r="T127" i="13"/>
  <c r="R127" i="13"/>
  <c r="P127"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5" i="13"/>
  <c r="BH105" i="13"/>
  <c r="BG105" i="13"/>
  <c r="BF105" i="13"/>
  <c r="T105" i="13"/>
  <c r="R105" i="13"/>
  <c r="P105" i="13"/>
  <c r="BI103" i="13"/>
  <c r="BH103" i="13"/>
  <c r="BG103" i="13"/>
  <c r="BF103" i="13"/>
  <c r="T103" i="13"/>
  <c r="R103" i="13"/>
  <c r="P103" i="13"/>
  <c r="BI101" i="13"/>
  <c r="BH101" i="13"/>
  <c r="BG101" i="13"/>
  <c r="BF101" i="13"/>
  <c r="T101" i="13"/>
  <c r="R101" i="13"/>
  <c r="P101" i="13"/>
  <c r="BI97" i="13"/>
  <c r="BH97" i="13"/>
  <c r="BG97" i="13"/>
  <c r="BF97" i="13"/>
  <c r="T97" i="13"/>
  <c r="R97" i="13"/>
  <c r="P97" i="13"/>
  <c r="BI95" i="13"/>
  <c r="BH95" i="13"/>
  <c r="BG95" i="13"/>
  <c r="BF95" i="13"/>
  <c r="T95" i="13"/>
  <c r="R95" i="13"/>
  <c r="P95" i="13"/>
  <c r="J89" i="13"/>
  <c r="J88" i="13"/>
  <c r="F88" i="13"/>
  <c r="F86" i="13"/>
  <c r="E84" i="13"/>
  <c r="J59" i="13"/>
  <c r="J58" i="13"/>
  <c r="F58" i="13"/>
  <c r="F56" i="13"/>
  <c r="E54" i="13"/>
  <c r="J20" i="13"/>
  <c r="E20" i="13"/>
  <c r="F89" i="13" s="1"/>
  <c r="J19" i="13"/>
  <c r="J14" i="13"/>
  <c r="J86" i="13" s="1"/>
  <c r="E7" i="13"/>
  <c r="E80" i="13" s="1"/>
  <c r="J39" i="12"/>
  <c r="J38" i="12"/>
  <c r="AY66" i="1"/>
  <c r="J37" i="12"/>
  <c r="AX66" i="1" s="1"/>
  <c r="BI139" i="12"/>
  <c r="BH139" i="12"/>
  <c r="BG139" i="12"/>
  <c r="BF139" i="12"/>
  <c r="T139" i="12"/>
  <c r="T138" i="12"/>
  <c r="T137" i="12" s="1"/>
  <c r="R139" i="12"/>
  <c r="R138" i="12" s="1"/>
  <c r="R137" i="12" s="1"/>
  <c r="P139" i="12"/>
  <c r="P138" i="12" s="1"/>
  <c r="P137" i="12" s="1"/>
  <c r="BI135" i="12"/>
  <c r="BH135" i="12"/>
  <c r="BG135" i="12"/>
  <c r="BF135" i="12"/>
  <c r="T135" i="12"/>
  <c r="R135" i="12"/>
  <c r="P135"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6" i="12"/>
  <c r="BH126" i="12"/>
  <c r="BG126" i="12"/>
  <c r="BF126" i="12"/>
  <c r="T126" i="12"/>
  <c r="R126" i="12"/>
  <c r="P126" i="12"/>
  <c r="BI124" i="12"/>
  <c r="BH124" i="12"/>
  <c r="BG124" i="12"/>
  <c r="BF124" i="12"/>
  <c r="T124" i="12"/>
  <c r="R124" i="12"/>
  <c r="P124" i="12"/>
  <c r="BI122" i="12"/>
  <c r="BH122" i="12"/>
  <c r="BG122" i="12"/>
  <c r="BF122" i="12"/>
  <c r="T122" i="12"/>
  <c r="R122" i="12"/>
  <c r="P122" i="12"/>
  <c r="BI120" i="12"/>
  <c r="BH120" i="12"/>
  <c r="BG120" i="12"/>
  <c r="BF120" i="12"/>
  <c r="T120" i="12"/>
  <c r="R120" i="12"/>
  <c r="P120" i="12"/>
  <c r="BI118" i="12"/>
  <c r="BH118" i="12"/>
  <c r="BG118" i="12"/>
  <c r="BF118" i="12"/>
  <c r="T118" i="12"/>
  <c r="R118" i="12"/>
  <c r="P118" i="12"/>
  <c r="BI116" i="12"/>
  <c r="BH116" i="12"/>
  <c r="BG116" i="12"/>
  <c r="BF116" i="12"/>
  <c r="T116" i="12"/>
  <c r="R116" i="12"/>
  <c r="P116" i="12"/>
  <c r="BI112" i="12"/>
  <c r="BH112" i="12"/>
  <c r="BG112" i="12"/>
  <c r="BF112" i="12"/>
  <c r="T112" i="12"/>
  <c r="R112" i="12"/>
  <c r="P112" i="12"/>
  <c r="BI108" i="12"/>
  <c r="BH108" i="12"/>
  <c r="BG108" i="12"/>
  <c r="BF108" i="12"/>
  <c r="T108" i="12"/>
  <c r="R108" i="12"/>
  <c r="P108" i="12"/>
  <c r="BI104" i="12"/>
  <c r="BH104" i="12"/>
  <c r="BG104" i="12"/>
  <c r="BF104" i="12"/>
  <c r="T104" i="12"/>
  <c r="R104" i="12"/>
  <c r="P104" i="12"/>
  <c r="BI102" i="12"/>
  <c r="BH102" i="12"/>
  <c r="BG102" i="12"/>
  <c r="BF102" i="12"/>
  <c r="T102" i="12"/>
  <c r="R102" i="12"/>
  <c r="P102" i="12"/>
  <c r="BI100" i="12"/>
  <c r="BH100" i="12"/>
  <c r="BG100" i="12"/>
  <c r="BF100" i="12"/>
  <c r="T100" i="12"/>
  <c r="R100" i="12"/>
  <c r="P100" i="12"/>
  <c r="BI96" i="12"/>
  <c r="BH96" i="12"/>
  <c r="BG96" i="12"/>
  <c r="BF96" i="12"/>
  <c r="T96" i="12"/>
  <c r="R96" i="12"/>
  <c r="P96" i="12"/>
  <c r="BI94" i="12"/>
  <c r="BH94" i="12"/>
  <c r="BG94" i="12"/>
  <c r="BF94" i="12"/>
  <c r="T94" i="12"/>
  <c r="R94" i="12"/>
  <c r="P94" i="12"/>
  <c r="J88" i="12"/>
  <c r="J87" i="12"/>
  <c r="F87" i="12"/>
  <c r="F85" i="12"/>
  <c r="E83" i="12"/>
  <c r="J59" i="12"/>
  <c r="J58" i="12"/>
  <c r="F58" i="12"/>
  <c r="F56" i="12"/>
  <c r="E54" i="12"/>
  <c r="J20" i="12"/>
  <c r="E20" i="12"/>
  <c r="F88" i="12" s="1"/>
  <c r="J19" i="12"/>
  <c r="J14" i="12"/>
  <c r="J85" i="12" s="1"/>
  <c r="E7" i="12"/>
  <c r="E50" i="12" s="1"/>
  <c r="J39" i="11"/>
  <c r="J38" i="11"/>
  <c r="AY65" i="1"/>
  <c r="J37" i="11"/>
  <c r="AX65" i="1" s="1"/>
  <c r="BI132" i="11"/>
  <c r="BH132" i="11"/>
  <c r="BG132" i="11"/>
  <c r="BF132" i="11"/>
  <c r="T132" i="11"/>
  <c r="T131" i="11"/>
  <c r="T130" i="11" s="1"/>
  <c r="R132" i="11"/>
  <c r="R131" i="11" s="1"/>
  <c r="R130" i="11" s="1"/>
  <c r="P132" i="11"/>
  <c r="P131" i="11" s="1"/>
  <c r="P130" i="11" s="1"/>
  <c r="BI128" i="11"/>
  <c r="BH128" i="11"/>
  <c r="BG128" i="11"/>
  <c r="BF128" i="11"/>
  <c r="T128" i="11"/>
  <c r="R128" i="11"/>
  <c r="P128" i="11"/>
  <c r="BI126" i="11"/>
  <c r="BH126" i="11"/>
  <c r="BG126" i="11"/>
  <c r="BF126" i="11"/>
  <c r="T126" i="11"/>
  <c r="R126" i="11"/>
  <c r="P126" i="11"/>
  <c r="BI125" i="11"/>
  <c r="BH125" i="11"/>
  <c r="BG125" i="11"/>
  <c r="BF125" i="11"/>
  <c r="T125" i="11"/>
  <c r="R125" i="11"/>
  <c r="P125" i="11"/>
  <c r="BI124" i="11"/>
  <c r="BH124" i="11"/>
  <c r="BG124" i="11"/>
  <c r="BF124" i="11"/>
  <c r="T124" i="11"/>
  <c r="R124" i="11"/>
  <c r="P124" i="11"/>
  <c r="BI122" i="11"/>
  <c r="BH122" i="11"/>
  <c r="BG122" i="11"/>
  <c r="BF122" i="11"/>
  <c r="T122" i="11"/>
  <c r="R122" i="11"/>
  <c r="P122"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08" i="11"/>
  <c r="BH108" i="11"/>
  <c r="BG108" i="11"/>
  <c r="BF108" i="11"/>
  <c r="T108" i="11"/>
  <c r="R108" i="11"/>
  <c r="P108" i="11"/>
  <c r="BI104" i="11"/>
  <c r="BH104" i="11"/>
  <c r="BG104" i="11"/>
  <c r="BF104" i="11"/>
  <c r="T104" i="11"/>
  <c r="R104" i="11"/>
  <c r="P104" i="11"/>
  <c r="BI102" i="11"/>
  <c r="BH102" i="11"/>
  <c r="BG102" i="11"/>
  <c r="BF102" i="11"/>
  <c r="T102" i="11"/>
  <c r="R102" i="11"/>
  <c r="P102" i="11"/>
  <c r="BI100" i="11"/>
  <c r="BH100" i="11"/>
  <c r="BG100" i="11"/>
  <c r="BF100" i="11"/>
  <c r="T100" i="11"/>
  <c r="R100" i="11"/>
  <c r="P100" i="11"/>
  <c r="BI96" i="11"/>
  <c r="BH96" i="11"/>
  <c r="BG96" i="11"/>
  <c r="BF96" i="11"/>
  <c r="T96" i="11"/>
  <c r="R96" i="11"/>
  <c r="P96" i="11"/>
  <c r="BI94" i="11"/>
  <c r="BH94" i="11"/>
  <c r="BG94" i="11"/>
  <c r="BF94" i="11"/>
  <c r="T94" i="11"/>
  <c r="R94" i="11"/>
  <c r="P94" i="11"/>
  <c r="J88" i="11"/>
  <c r="J87" i="11"/>
  <c r="F87" i="11"/>
  <c r="F85" i="11"/>
  <c r="E83" i="11"/>
  <c r="J59" i="11"/>
  <c r="J58" i="11"/>
  <c r="F58" i="11"/>
  <c r="F56" i="11"/>
  <c r="E54" i="11"/>
  <c r="J20" i="11"/>
  <c r="E20" i="11"/>
  <c r="F88" i="11"/>
  <c r="J19" i="11"/>
  <c r="J14" i="11"/>
  <c r="J85" i="11" s="1"/>
  <c r="E7" i="11"/>
  <c r="E79" i="11" s="1"/>
  <c r="J39" i="10"/>
  <c r="J38" i="10"/>
  <c r="AY64" i="1"/>
  <c r="J37" i="10"/>
  <c r="AX64" i="1"/>
  <c r="BI237" i="10"/>
  <c r="BH237" i="10"/>
  <c r="BG237" i="10"/>
  <c r="BF237" i="10"/>
  <c r="T237" i="10"/>
  <c r="R237" i="10"/>
  <c r="P237" i="10"/>
  <c r="BI235" i="10"/>
  <c r="BH235" i="10"/>
  <c r="BG235" i="10"/>
  <c r="BF235" i="10"/>
  <c r="T235" i="10"/>
  <c r="R235" i="10"/>
  <c r="P235" i="10"/>
  <c r="BI233" i="10"/>
  <c r="BH233" i="10"/>
  <c r="BG233" i="10"/>
  <c r="BF233" i="10"/>
  <c r="T233" i="10"/>
  <c r="T232" i="10"/>
  <c r="R233" i="10"/>
  <c r="R232" i="10"/>
  <c r="P233" i="10"/>
  <c r="P232" i="10"/>
  <c r="BI229" i="10"/>
  <c r="BH229" i="10"/>
  <c r="BG229" i="10"/>
  <c r="BF229" i="10"/>
  <c r="T229" i="10"/>
  <c r="R229" i="10"/>
  <c r="P229" i="10"/>
  <c r="BI226" i="10"/>
  <c r="BH226" i="10"/>
  <c r="BG226" i="10"/>
  <c r="BF226" i="10"/>
  <c r="T226" i="10"/>
  <c r="R226" i="10"/>
  <c r="P226" i="10"/>
  <c r="BI222" i="10"/>
  <c r="BH222" i="10"/>
  <c r="BG222" i="10"/>
  <c r="BF222" i="10"/>
  <c r="T222" i="10"/>
  <c r="R222" i="10"/>
  <c r="P222" i="10"/>
  <c r="BI221" i="10"/>
  <c r="BH221" i="10"/>
  <c r="BG221" i="10"/>
  <c r="BF221" i="10"/>
  <c r="T221" i="10"/>
  <c r="R221" i="10"/>
  <c r="P221"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08" i="10"/>
  <c r="BH208" i="10"/>
  <c r="BG208" i="10"/>
  <c r="BF208" i="10"/>
  <c r="T208" i="10"/>
  <c r="R208" i="10"/>
  <c r="P208" i="10"/>
  <c r="BI207" i="10"/>
  <c r="BH207" i="10"/>
  <c r="BG207" i="10"/>
  <c r="BF207" i="10"/>
  <c r="T207" i="10"/>
  <c r="R207" i="10"/>
  <c r="P207" i="10"/>
  <c r="BI201" i="10"/>
  <c r="BH201" i="10"/>
  <c r="BG201" i="10"/>
  <c r="BF201" i="10"/>
  <c r="T201" i="10"/>
  <c r="T200" i="10" s="1"/>
  <c r="R201" i="10"/>
  <c r="R200" i="10" s="1"/>
  <c r="P201" i="10"/>
  <c r="P200" i="10" s="1"/>
  <c r="BI197" i="10"/>
  <c r="BH197" i="10"/>
  <c r="BG197" i="10"/>
  <c r="BF197" i="10"/>
  <c r="T197" i="10"/>
  <c r="R197" i="10"/>
  <c r="P197" i="10"/>
  <c r="BI191" i="10"/>
  <c r="BH191" i="10"/>
  <c r="BG191" i="10"/>
  <c r="BF191" i="10"/>
  <c r="T191" i="10"/>
  <c r="R191" i="10"/>
  <c r="P191" i="10"/>
  <c r="BI188" i="10"/>
  <c r="BH188" i="10"/>
  <c r="BG188" i="10"/>
  <c r="BF188" i="10"/>
  <c r="T188" i="10"/>
  <c r="R188" i="10"/>
  <c r="P188" i="10"/>
  <c r="BI183" i="10"/>
  <c r="BH183" i="10"/>
  <c r="BG183" i="10"/>
  <c r="BF183" i="10"/>
  <c r="T183" i="10"/>
  <c r="R183" i="10"/>
  <c r="P183" i="10"/>
  <c r="BI179" i="10"/>
  <c r="BH179" i="10"/>
  <c r="BG179" i="10"/>
  <c r="BF179" i="10"/>
  <c r="T179" i="10"/>
  <c r="R179" i="10"/>
  <c r="P179" i="10"/>
  <c r="BI175" i="10"/>
  <c r="BH175" i="10"/>
  <c r="BG175" i="10"/>
  <c r="BF175" i="10"/>
  <c r="T175" i="10"/>
  <c r="R175" i="10"/>
  <c r="P175" i="10"/>
  <c r="BI171" i="10"/>
  <c r="BH171" i="10"/>
  <c r="BG171" i="10"/>
  <c r="BF171" i="10"/>
  <c r="T171" i="10"/>
  <c r="R171" i="10"/>
  <c r="P171" i="10"/>
  <c r="BI167" i="10"/>
  <c r="BH167" i="10"/>
  <c r="BG167" i="10"/>
  <c r="BF167" i="10"/>
  <c r="T167" i="10"/>
  <c r="R167" i="10"/>
  <c r="P167" i="10"/>
  <c r="BI163" i="10"/>
  <c r="BH163" i="10"/>
  <c r="BG163" i="10"/>
  <c r="BF163" i="10"/>
  <c r="T163" i="10"/>
  <c r="R163" i="10"/>
  <c r="P163" i="10"/>
  <c r="BI159" i="10"/>
  <c r="BH159" i="10"/>
  <c r="BG159" i="10"/>
  <c r="BF159" i="10"/>
  <c r="T159" i="10"/>
  <c r="R159" i="10"/>
  <c r="P159" i="10"/>
  <c r="BI155" i="10"/>
  <c r="BH155" i="10"/>
  <c r="BG155" i="10"/>
  <c r="BF155" i="10"/>
  <c r="T155" i="10"/>
  <c r="R155" i="10"/>
  <c r="P155" i="10"/>
  <c r="BI151" i="10"/>
  <c r="BH151" i="10"/>
  <c r="BG151" i="10"/>
  <c r="BF151" i="10"/>
  <c r="T151" i="10"/>
  <c r="R151" i="10"/>
  <c r="P151" i="10"/>
  <c r="BI147" i="10"/>
  <c r="BH147" i="10"/>
  <c r="BG147" i="10"/>
  <c r="BF147" i="10"/>
  <c r="T147" i="10"/>
  <c r="R147" i="10"/>
  <c r="P147" i="10"/>
  <c r="BI142" i="10"/>
  <c r="BH142" i="10"/>
  <c r="BG142" i="10"/>
  <c r="BF142" i="10"/>
  <c r="T142" i="10"/>
  <c r="R142" i="10"/>
  <c r="P142" i="10"/>
  <c r="BI139" i="10"/>
  <c r="BH139" i="10"/>
  <c r="BG139" i="10"/>
  <c r="BF139" i="10"/>
  <c r="T139" i="10"/>
  <c r="R139" i="10"/>
  <c r="P139" i="10"/>
  <c r="BI134" i="10"/>
  <c r="BH134" i="10"/>
  <c r="BG134" i="10"/>
  <c r="BF134" i="10"/>
  <c r="T134" i="10"/>
  <c r="R134" i="10"/>
  <c r="P134" i="10"/>
  <c r="BI130" i="10"/>
  <c r="BH130" i="10"/>
  <c r="BG130" i="10"/>
  <c r="BF130" i="10"/>
  <c r="T130" i="10"/>
  <c r="R130" i="10"/>
  <c r="P130" i="10"/>
  <c r="BI126" i="10"/>
  <c r="BH126" i="10"/>
  <c r="BG126" i="10"/>
  <c r="BF126" i="10"/>
  <c r="T126" i="10"/>
  <c r="R126" i="10"/>
  <c r="P126" i="10"/>
  <c r="BI122" i="10"/>
  <c r="BH122" i="10"/>
  <c r="BG122" i="10"/>
  <c r="BF122" i="10"/>
  <c r="T122" i="10"/>
  <c r="R122" i="10"/>
  <c r="P122" i="10"/>
  <c r="BI118" i="10"/>
  <c r="BH118" i="10"/>
  <c r="BG118" i="10"/>
  <c r="BF118" i="10"/>
  <c r="T118" i="10"/>
  <c r="R118" i="10"/>
  <c r="P118" i="10"/>
  <c r="BI110" i="10"/>
  <c r="BH110" i="10"/>
  <c r="BG110" i="10"/>
  <c r="BF110" i="10"/>
  <c r="T110" i="10"/>
  <c r="R110" i="10"/>
  <c r="P110" i="10"/>
  <c r="BI106" i="10"/>
  <c r="BH106" i="10"/>
  <c r="BG106" i="10"/>
  <c r="BF106" i="10"/>
  <c r="T106" i="10"/>
  <c r="R106" i="10"/>
  <c r="P106" i="10"/>
  <c r="BI102" i="10"/>
  <c r="BH102" i="10"/>
  <c r="BG102" i="10"/>
  <c r="BF102" i="10"/>
  <c r="T102" i="10"/>
  <c r="R102" i="10"/>
  <c r="P102" i="10"/>
  <c r="BI98" i="10"/>
  <c r="BH98" i="10"/>
  <c r="BG98" i="10"/>
  <c r="BF98" i="10"/>
  <c r="T98" i="10"/>
  <c r="R98" i="10"/>
  <c r="P98" i="10"/>
  <c r="BI94" i="10"/>
  <c r="BH94" i="10"/>
  <c r="BG94" i="10"/>
  <c r="BF94" i="10"/>
  <c r="T94" i="10"/>
  <c r="R94" i="10"/>
  <c r="P94" i="10"/>
  <c r="J88" i="10"/>
  <c r="J87" i="10"/>
  <c r="F87" i="10"/>
  <c r="F85" i="10"/>
  <c r="E83" i="10"/>
  <c r="J59" i="10"/>
  <c r="J58" i="10"/>
  <c r="F58" i="10"/>
  <c r="F56" i="10"/>
  <c r="E54" i="10"/>
  <c r="J20" i="10"/>
  <c r="E20" i="10"/>
  <c r="F88" i="10" s="1"/>
  <c r="J19" i="10"/>
  <c r="J14" i="10"/>
  <c r="J56" i="10" s="1"/>
  <c r="E7" i="10"/>
  <c r="E79" i="10"/>
  <c r="J39" i="9"/>
  <c r="J38" i="9"/>
  <c r="AY63" i="1" s="1"/>
  <c r="J37" i="9"/>
  <c r="AX63" i="1" s="1"/>
  <c r="BI326" i="9"/>
  <c r="BH326" i="9"/>
  <c r="BG326" i="9"/>
  <c r="BF326" i="9"/>
  <c r="T326" i="9"/>
  <c r="R326" i="9"/>
  <c r="P326" i="9"/>
  <c r="BI324" i="9"/>
  <c r="BH324" i="9"/>
  <c r="BG324" i="9"/>
  <c r="BF324" i="9"/>
  <c r="T324" i="9"/>
  <c r="R324" i="9"/>
  <c r="P324" i="9"/>
  <c r="BI322" i="9"/>
  <c r="BH322" i="9"/>
  <c r="BG322" i="9"/>
  <c r="BF322" i="9"/>
  <c r="T322" i="9"/>
  <c r="R322" i="9"/>
  <c r="P322" i="9"/>
  <c r="BI321" i="9"/>
  <c r="BH321" i="9"/>
  <c r="BG321" i="9"/>
  <c r="BF321" i="9"/>
  <c r="T321" i="9"/>
  <c r="R321" i="9"/>
  <c r="P321" i="9"/>
  <c r="BI317" i="9"/>
  <c r="BH317" i="9"/>
  <c r="BG317" i="9"/>
  <c r="BF317" i="9"/>
  <c r="T317" i="9"/>
  <c r="R317" i="9"/>
  <c r="P317" i="9"/>
  <c r="BI314" i="9"/>
  <c r="BH314" i="9"/>
  <c r="BG314" i="9"/>
  <c r="BF314" i="9"/>
  <c r="T314" i="9"/>
  <c r="R314" i="9"/>
  <c r="P314" i="9"/>
  <c r="BI310" i="9"/>
  <c r="BH310" i="9"/>
  <c r="BG310" i="9"/>
  <c r="BF310" i="9"/>
  <c r="T310" i="9"/>
  <c r="R310" i="9"/>
  <c r="P310" i="9"/>
  <c r="BI307" i="9"/>
  <c r="BH307" i="9"/>
  <c r="BG307" i="9"/>
  <c r="BF307" i="9"/>
  <c r="T307" i="9"/>
  <c r="R307" i="9"/>
  <c r="P307" i="9"/>
  <c r="BI303" i="9"/>
  <c r="BH303" i="9"/>
  <c r="BG303" i="9"/>
  <c r="BF303" i="9"/>
  <c r="T303" i="9"/>
  <c r="R303" i="9"/>
  <c r="P303" i="9"/>
  <c r="BI299" i="9"/>
  <c r="BH299" i="9"/>
  <c r="BG299" i="9"/>
  <c r="BF299" i="9"/>
  <c r="T299" i="9"/>
  <c r="R299" i="9"/>
  <c r="P299" i="9"/>
  <c r="BI295" i="9"/>
  <c r="BH295" i="9"/>
  <c r="BG295" i="9"/>
  <c r="BF295" i="9"/>
  <c r="T295" i="9"/>
  <c r="R295" i="9"/>
  <c r="P295" i="9"/>
  <c r="BI291" i="9"/>
  <c r="BH291" i="9"/>
  <c r="BG291" i="9"/>
  <c r="BF291" i="9"/>
  <c r="T291" i="9"/>
  <c r="R291" i="9"/>
  <c r="P291" i="9"/>
  <c r="BI290" i="9"/>
  <c r="BH290" i="9"/>
  <c r="BG290" i="9"/>
  <c r="BF290" i="9"/>
  <c r="T290" i="9"/>
  <c r="R290" i="9"/>
  <c r="P290" i="9"/>
  <c r="BI288" i="9"/>
  <c r="BH288" i="9"/>
  <c r="BG288" i="9"/>
  <c r="BF288" i="9"/>
  <c r="T288" i="9"/>
  <c r="R288" i="9"/>
  <c r="P288" i="9"/>
  <c r="BI287" i="9"/>
  <c r="BH287" i="9"/>
  <c r="BG287" i="9"/>
  <c r="BF287" i="9"/>
  <c r="T287" i="9"/>
  <c r="R287" i="9"/>
  <c r="P287" i="9"/>
  <c r="BI285" i="9"/>
  <c r="BH285" i="9"/>
  <c r="BG285" i="9"/>
  <c r="BF285" i="9"/>
  <c r="T285" i="9"/>
  <c r="R285" i="9"/>
  <c r="P285" i="9"/>
  <c r="BI284" i="9"/>
  <c r="BH284" i="9"/>
  <c r="BG284" i="9"/>
  <c r="BF284" i="9"/>
  <c r="T284" i="9"/>
  <c r="R284" i="9"/>
  <c r="P284" i="9"/>
  <c r="BI282" i="9"/>
  <c r="BH282" i="9"/>
  <c r="BG282" i="9"/>
  <c r="BF282" i="9"/>
  <c r="T282" i="9"/>
  <c r="R282" i="9"/>
  <c r="P282" i="9"/>
  <c r="BI281" i="9"/>
  <c r="BH281" i="9"/>
  <c r="BG281" i="9"/>
  <c r="BF281" i="9"/>
  <c r="T281" i="9"/>
  <c r="R281" i="9"/>
  <c r="P281" i="9"/>
  <c r="BI279" i="9"/>
  <c r="BH279" i="9"/>
  <c r="BG279" i="9"/>
  <c r="BF279" i="9"/>
  <c r="T279" i="9"/>
  <c r="R279" i="9"/>
  <c r="P279" i="9"/>
  <c r="BI278" i="9"/>
  <c r="BH278" i="9"/>
  <c r="BG278" i="9"/>
  <c r="BF278" i="9"/>
  <c r="T278" i="9"/>
  <c r="R278" i="9"/>
  <c r="P278" i="9"/>
  <c r="BI276" i="9"/>
  <c r="BH276" i="9"/>
  <c r="BG276" i="9"/>
  <c r="BF276" i="9"/>
  <c r="T276" i="9"/>
  <c r="R276" i="9"/>
  <c r="P276" i="9"/>
  <c r="BI275" i="9"/>
  <c r="BH275" i="9"/>
  <c r="BG275" i="9"/>
  <c r="BF275" i="9"/>
  <c r="T275" i="9"/>
  <c r="R275" i="9"/>
  <c r="P275" i="9"/>
  <c r="BI273" i="9"/>
  <c r="BH273" i="9"/>
  <c r="BG273" i="9"/>
  <c r="BF273" i="9"/>
  <c r="T273" i="9"/>
  <c r="R273" i="9"/>
  <c r="P273" i="9"/>
  <c r="BI272" i="9"/>
  <c r="BH272" i="9"/>
  <c r="BG272" i="9"/>
  <c r="BF272" i="9"/>
  <c r="T272" i="9"/>
  <c r="R272" i="9"/>
  <c r="P272" i="9"/>
  <c r="BI270" i="9"/>
  <c r="BH270" i="9"/>
  <c r="BG270" i="9"/>
  <c r="BF270" i="9"/>
  <c r="T270" i="9"/>
  <c r="R270" i="9"/>
  <c r="P270" i="9"/>
  <c r="BI269" i="9"/>
  <c r="BH269" i="9"/>
  <c r="BG269" i="9"/>
  <c r="BF269" i="9"/>
  <c r="T269" i="9"/>
  <c r="R269" i="9"/>
  <c r="P269" i="9"/>
  <c r="BI267" i="9"/>
  <c r="BH267" i="9"/>
  <c r="BG267" i="9"/>
  <c r="BF267" i="9"/>
  <c r="T267" i="9"/>
  <c r="R267" i="9"/>
  <c r="P267" i="9"/>
  <c r="BI266" i="9"/>
  <c r="BH266" i="9"/>
  <c r="BG266" i="9"/>
  <c r="BF266" i="9"/>
  <c r="T266" i="9"/>
  <c r="R266" i="9"/>
  <c r="P266" i="9"/>
  <c r="BI264" i="9"/>
  <c r="BH264" i="9"/>
  <c r="BG264" i="9"/>
  <c r="BF264" i="9"/>
  <c r="T264" i="9"/>
  <c r="R264" i="9"/>
  <c r="P264" i="9"/>
  <c r="BI263" i="9"/>
  <c r="BH263" i="9"/>
  <c r="BG263" i="9"/>
  <c r="BF263" i="9"/>
  <c r="T263" i="9"/>
  <c r="R263" i="9"/>
  <c r="P263" i="9"/>
  <c r="BI261" i="9"/>
  <c r="BH261" i="9"/>
  <c r="BG261" i="9"/>
  <c r="BF261" i="9"/>
  <c r="T261" i="9"/>
  <c r="R261" i="9"/>
  <c r="P261" i="9"/>
  <c r="BI260" i="9"/>
  <c r="BH260" i="9"/>
  <c r="BG260" i="9"/>
  <c r="BF260" i="9"/>
  <c r="T260" i="9"/>
  <c r="R260" i="9"/>
  <c r="P260" i="9"/>
  <c r="BI258" i="9"/>
  <c r="BH258" i="9"/>
  <c r="BG258" i="9"/>
  <c r="BF258" i="9"/>
  <c r="T258" i="9"/>
  <c r="R258" i="9"/>
  <c r="P258" i="9"/>
  <c r="BI257" i="9"/>
  <c r="BH257" i="9"/>
  <c r="BG257" i="9"/>
  <c r="BF257" i="9"/>
  <c r="T257" i="9"/>
  <c r="R257" i="9"/>
  <c r="P257" i="9"/>
  <c r="BI253" i="9"/>
  <c r="BH253" i="9"/>
  <c r="BG253" i="9"/>
  <c r="BF253" i="9"/>
  <c r="T253" i="9"/>
  <c r="R253" i="9"/>
  <c r="P253" i="9"/>
  <c r="BI252" i="9"/>
  <c r="BH252" i="9"/>
  <c r="BG252" i="9"/>
  <c r="BF252" i="9"/>
  <c r="T252" i="9"/>
  <c r="R252" i="9"/>
  <c r="P252" i="9"/>
  <c r="BI247" i="9"/>
  <c r="BH247" i="9"/>
  <c r="BG247" i="9"/>
  <c r="BF247" i="9"/>
  <c r="T247" i="9"/>
  <c r="R247" i="9"/>
  <c r="P247" i="9"/>
  <c r="BI246" i="9"/>
  <c r="BH246" i="9"/>
  <c r="BG246" i="9"/>
  <c r="BF246" i="9"/>
  <c r="T246" i="9"/>
  <c r="R246" i="9"/>
  <c r="P246" i="9"/>
  <c r="BI242" i="9"/>
  <c r="BH242" i="9"/>
  <c r="BG242" i="9"/>
  <c r="BF242" i="9"/>
  <c r="T242" i="9"/>
  <c r="R242" i="9"/>
  <c r="P242" i="9"/>
  <c r="BI236" i="9"/>
  <c r="BH236" i="9"/>
  <c r="BG236" i="9"/>
  <c r="BF236" i="9"/>
  <c r="T236" i="9"/>
  <c r="T235" i="9" s="1"/>
  <c r="R236" i="9"/>
  <c r="R235" i="9" s="1"/>
  <c r="P236" i="9"/>
  <c r="P235" i="9" s="1"/>
  <c r="BI232" i="9"/>
  <c r="BH232" i="9"/>
  <c r="BG232" i="9"/>
  <c r="BF232" i="9"/>
  <c r="T232" i="9"/>
  <c r="R232" i="9"/>
  <c r="P232" i="9"/>
  <c r="BI224" i="9"/>
  <c r="BH224" i="9"/>
  <c r="BG224" i="9"/>
  <c r="BF224" i="9"/>
  <c r="T224" i="9"/>
  <c r="R224" i="9"/>
  <c r="P224" i="9"/>
  <c r="BI221" i="9"/>
  <c r="BH221" i="9"/>
  <c r="BG221" i="9"/>
  <c r="BF221" i="9"/>
  <c r="T221" i="9"/>
  <c r="R221" i="9"/>
  <c r="P221" i="9"/>
  <c r="BI212" i="9"/>
  <c r="BH212" i="9"/>
  <c r="BG212" i="9"/>
  <c r="BF212" i="9"/>
  <c r="T212" i="9"/>
  <c r="R212" i="9"/>
  <c r="P212" i="9"/>
  <c r="BI208" i="9"/>
  <c r="BH208" i="9"/>
  <c r="BG208" i="9"/>
  <c r="BF208" i="9"/>
  <c r="T208" i="9"/>
  <c r="R208" i="9"/>
  <c r="P208" i="9"/>
  <c r="BI204" i="9"/>
  <c r="BH204" i="9"/>
  <c r="BG204" i="9"/>
  <c r="BF204" i="9"/>
  <c r="T204" i="9"/>
  <c r="R204" i="9"/>
  <c r="P204" i="9"/>
  <c r="BI200" i="9"/>
  <c r="BH200" i="9"/>
  <c r="BG200" i="9"/>
  <c r="BF200" i="9"/>
  <c r="T200" i="9"/>
  <c r="R200" i="9"/>
  <c r="P200" i="9"/>
  <c r="BI196" i="9"/>
  <c r="BH196" i="9"/>
  <c r="BG196" i="9"/>
  <c r="BF196" i="9"/>
  <c r="T196" i="9"/>
  <c r="R196" i="9"/>
  <c r="P196" i="9"/>
  <c r="BI192" i="9"/>
  <c r="BH192" i="9"/>
  <c r="BG192" i="9"/>
  <c r="BF192" i="9"/>
  <c r="T192" i="9"/>
  <c r="R192" i="9"/>
  <c r="P192" i="9"/>
  <c r="BI188" i="9"/>
  <c r="BH188" i="9"/>
  <c r="BG188" i="9"/>
  <c r="BF188" i="9"/>
  <c r="T188" i="9"/>
  <c r="R188" i="9"/>
  <c r="P188" i="9"/>
  <c r="BI184" i="9"/>
  <c r="BH184" i="9"/>
  <c r="BG184" i="9"/>
  <c r="BF184" i="9"/>
  <c r="T184" i="9"/>
  <c r="R184" i="9"/>
  <c r="P184" i="9"/>
  <c r="BI180" i="9"/>
  <c r="BH180" i="9"/>
  <c r="BG180" i="9"/>
  <c r="BF180" i="9"/>
  <c r="T180" i="9"/>
  <c r="R180" i="9"/>
  <c r="P180" i="9"/>
  <c r="BI176" i="9"/>
  <c r="BH176" i="9"/>
  <c r="BG176" i="9"/>
  <c r="BF176" i="9"/>
  <c r="T176" i="9"/>
  <c r="R176" i="9"/>
  <c r="P176" i="9"/>
  <c r="BI171" i="9"/>
  <c r="BH171" i="9"/>
  <c r="BG171" i="9"/>
  <c r="BF171" i="9"/>
  <c r="T171" i="9"/>
  <c r="R171" i="9"/>
  <c r="P171" i="9"/>
  <c r="BI167" i="9"/>
  <c r="BH167" i="9"/>
  <c r="BG167" i="9"/>
  <c r="BF167" i="9"/>
  <c r="T167" i="9"/>
  <c r="R167" i="9"/>
  <c r="P167" i="9"/>
  <c r="BI162" i="9"/>
  <c r="BH162" i="9"/>
  <c r="BG162" i="9"/>
  <c r="BF162" i="9"/>
  <c r="T162" i="9"/>
  <c r="R162" i="9"/>
  <c r="P162" i="9"/>
  <c r="BI158" i="9"/>
  <c r="BH158" i="9"/>
  <c r="BG158" i="9"/>
  <c r="BF158" i="9"/>
  <c r="T158" i="9"/>
  <c r="R158" i="9"/>
  <c r="P158" i="9"/>
  <c r="BI154" i="9"/>
  <c r="BH154" i="9"/>
  <c r="BG154" i="9"/>
  <c r="BF154" i="9"/>
  <c r="T154" i="9"/>
  <c r="R154" i="9"/>
  <c r="P154" i="9"/>
  <c r="BI150" i="9"/>
  <c r="BH150" i="9"/>
  <c r="BG150" i="9"/>
  <c r="BF150" i="9"/>
  <c r="T150" i="9"/>
  <c r="R150" i="9"/>
  <c r="P150" i="9"/>
  <c r="BI146" i="9"/>
  <c r="BH146" i="9"/>
  <c r="BG146" i="9"/>
  <c r="BF146" i="9"/>
  <c r="T146" i="9"/>
  <c r="R146" i="9"/>
  <c r="P146" i="9"/>
  <c r="BI142" i="9"/>
  <c r="BH142" i="9"/>
  <c r="BG142" i="9"/>
  <c r="BF142" i="9"/>
  <c r="T142" i="9"/>
  <c r="R142" i="9"/>
  <c r="P142" i="9"/>
  <c r="BI138" i="9"/>
  <c r="BH138" i="9"/>
  <c r="BG138" i="9"/>
  <c r="BF138" i="9"/>
  <c r="T138" i="9"/>
  <c r="R138" i="9"/>
  <c r="P138" i="9"/>
  <c r="BI134" i="9"/>
  <c r="BH134" i="9"/>
  <c r="BG134" i="9"/>
  <c r="BF134" i="9"/>
  <c r="T134" i="9"/>
  <c r="R134" i="9"/>
  <c r="P134" i="9"/>
  <c r="BI130" i="9"/>
  <c r="BH130" i="9"/>
  <c r="BG130" i="9"/>
  <c r="BF130" i="9"/>
  <c r="T130" i="9"/>
  <c r="R130" i="9"/>
  <c r="P130" i="9"/>
  <c r="BI118" i="9"/>
  <c r="BH118" i="9"/>
  <c r="BG118" i="9"/>
  <c r="BF118" i="9"/>
  <c r="T118" i="9"/>
  <c r="R118" i="9"/>
  <c r="P118" i="9"/>
  <c r="BI114" i="9"/>
  <c r="BH114" i="9"/>
  <c r="BG114" i="9"/>
  <c r="BF114" i="9"/>
  <c r="T114" i="9"/>
  <c r="R114" i="9"/>
  <c r="P114" i="9"/>
  <c r="BI110" i="9"/>
  <c r="BH110" i="9"/>
  <c r="BG110" i="9"/>
  <c r="BF110" i="9"/>
  <c r="T110" i="9"/>
  <c r="R110" i="9"/>
  <c r="P110" i="9"/>
  <c r="BI106" i="9"/>
  <c r="BH106" i="9"/>
  <c r="BG106" i="9"/>
  <c r="BF106" i="9"/>
  <c r="T106" i="9"/>
  <c r="R106" i="9"/>
  <c r="P106" i="9"/>
  <c r="BI102" i="9"/>
  <c r="BH102" i="9"/>
  <c r="BG102" i="9"/>
  <c r="BF102" i="9"/>
  <c r="T102" i="9"/>
  <c r="R102" i="9"/>
  <c r="P102" i="9"/>
  <c r="BI98" i="9"/>
  <c r="BH98" i="9"/>
  <c r="BG98" i="9"/>
  <c r="BF98" i="9"/>
  <c r="T98" i="9"/>
  <c r="R98" i="9"/>
  <c r="P98" i="9"/>
  <c r="BI94" i="9"/>
  <c r="BH94" i="9"/>
  <c r="BG94" i="9"/>
  <c r="BF94" i="9"/>
  <c r="T94" i="9"/>
  <c r="R94" i="9"/>
  <c r="P94" i="9"/>
  <c r="J88" i="9"/>
  <c r="J87" i="9"/>
  <c r="F87" i="9"/>
  <c r="F85" i="9"/>
  <c r="E83" i="9"/>
  <c r="J59" i="9"/>
  <c r="J58" i="9"/>
  <c r="F58" i="9"/>
  <c r="F56" i="9"/>
  <c r="E54" i="9"/>
  <c r="J20" i="9"/>
  <c r="E20" i="9"/>
  <c r="F59" i="9" s="1"/>
  <c r="J19" i="9"/>
  <c r="J14" i="9"/>
  <c r="J56" i="9" s="1"/>
  <c r="E7" i="9"/>
  <c r="E79" i="9"/>
  <c r="J39" i="8"/>
  <c r="J38" i="8"/>
  <c r="AY62" i="1" s="1"/>
  <c r="J37" i="8"/>
  <c r="AX62" i="1" s="1"/>
  <c r="BI268" i="8"/>
  <c r="BH268" i="8"/>
  <c r="BG268" i="8"/>
  <c r="BF268" i="8"/>
  <c r="T268" i="8"/>
  <c r="R268" i="8"/>
  <c r="P268" i="8"/>
  <c r="BI266" i="8"/>
  <c r="BH266" i="8"/>
  <c r="BG266" i="8"/>
  <c r="BF266" i="8"/>
  <c r="T266" i="8"/>
  <c r="R266" i="8"/>
  <c r="P266" i="8"/>
  <c r="BI264" i="8"/>
  <c r="BH264" i="8"/>
  <c r="BG264" i="8"/>
  <c r="BF264" i="8"/>
  <c r="T264" i="8"/>
  <c r="R264" i="8"/>
  <c r="P264" i="8"/>
  <c r="BI260" i="8"/>
  <c r="BH260" i="8"/>
  <c r="BG260" i="8"/>
  <c r="BF260" i="8"/>
  <c r="T260" i="8"/>
  <c r="R260" i="8"/>
  <c r="P260" i="8"/>
  <c r="BI255" i="8"/>
  <c r="BH255" i="8"/>
  <c r="BG255" i="8"/>
  <c r="BF255" i="8"/>
  <c r="T255" i="8"/>
  <c r="R255" i="8"/>
  <c r="P255" i="8"/>
  <c r="BI251" i="8"/>
  <c r="BH251" i="8"/>
  <c r="BG251" i="8"/>
  <c r="BF251" i="8"/>
  <c r="T251" i="8"/>
  <c r="R251" i="8"/>
  <c r="P251" i="8"/>
  <c r="BI248" i="8"/>
  <c r="BH248" i="8"/>
  <c r="BG248" i="8"/>
  <c r="BF248" i="8"/>
  <c r="T248" i="8"/>
  <c r="R248" i="8"/>
  <c r="P248" i="8"/>
  <c r="BI244" i="8"/>
  <c r="BH244" i="8"/>
  <c r="BG244" i="8"/>
  <c r="BF244" i="8"/>
  <c r="T244" i="8"/>
  <c r="R244" i="8"/>
  <c r="P244" i="8"/>
  <c r="BI239" i="8"/>
  <c r="BH239" i="8"/>
  <c r="BG239" i="8"/>
  <c r="BF239" i="8"/>
  <c r="T239" i="8"/>
  <c r="R239" i="8"/>
  <c r="P239" i="8"/>
  <c r="BI234" i="8"/>
  <c r="BH234" i="8"/>
  <c r="BG234" i="8"/>
  <c r="BF234" i="8"/>
  <c r="T234" i="8"/>
  <c r="R234" i="8"/>
  <c r="P234" i="8"/>
  <c r="BI233" i="8"/>
  <c r="BH233" i="8"/>
  <c r="BG233" i="8"/>
  <c r="BF233" i="8"/>
  <c r="T233" i="8"/>
  <c r="R233" i="8"/>
  <c r="P233" i="8"/>
  <c r="BI231" i="8"/>
  <c r="BH231" i="8"/>
  <c r="BG231" i="8"/>
  <c r="BF231" i="8"/>
  <c r="T231" i="8"/>
  <c r="R231" i="8"/>
  <c r="P231" i="8"/>
  <c r="BI230" i="8"/>
  <c r="BH230" i="8"/>
  <c r="BG230" i="8"/>
  <c r="BF230" i="8"/>
  <c r="T230" i="8"/>
  <c r="R230" i="8"/>
  <c r="P230" i="8"/>
  <c r="BI228" i="8"/>
  <c r="BH228" i="8"/>
  <c r="BG228" i="8"/>
  <c r="BF228" i="8"/>
  <c r="T228" i="8"/>
  <c r="R228" i="8"/>
  <c r="P228" i="8"/>
  <c r="BI227" i="8"/>
  <c r="BH227" i="8"/>
  <c r="BG227" i="8"/>
  <c r="BF227" i="8"/>
  <c r="T227" i="8"/>
  <c r="R227" i="8"/>
  <c r="P227" i="8"/>
  <c r="BI225" i="8"/>
  <c r="BH225" i="8"/>
  <c r="BG225" i="8"/>
  <c r="BF225" i="8"/>
  <c r="T225" i="8"/>
  <c r="R225" i="8"/>
  <c r="P225" i="8"/>
  <c r="BI219" i="8"/>
  <c r="BH219" i="8"/>
  <c r="BG219" i="8"/>
  <c r="BF219" i="8"/>
  <c r="T219" i="8"/>
  <c r="T218" i="8" s="1"/>
  <c r="R219" i="8"/>
  <c r="R218" i="8" s="1"/>
  <c r="P219" i="8"/>
  <c r="P218" i="8" s="1"/>
  <c r="BI215" i="8"/>
  <c r="BH215" i="8"/>
  <c r="BG215" i="8"/>
  <c r="BF215" i="8"/>
  <c r="T215" i="8"/>
  <c r="R215" i="8"/>
  <c r="P215" i="8"/>
  <c r="BI210" i="8"/>
  <c r="BH210" i="8"/>
  <c r="BG210" i="8"/>
  <c r="BF210" i="8"/>
  <c r="T210" i="8"/>
  <c r="R210" i="8"/>
  <c r="P210" i="8"/>
  <c r="BI207" i="8"/>
  <c r="BH207" i="8"/>
  <c r="BG207" i="8"/>
  <c r="BF207" i="8"/>
  <c r="T207" i="8"/>
  <c r="R207" i="8"/>
  <c r="P207" i="8"/>
  <c r="BI199" i="8"/>
  <c r="BH199" i="8"/>
  <c r="BG199" i="8"/>
  <c r="BF199" i="8"/>
  <c r="T199" i="8"/>
  <c r="R199" i="8"/>
  <c r="P199" i="8"/>
  <c r="BI195" i="8"/>
  <c r="BH195" i="8"/>
  <c r="BG195" i="8"/>
  <c r="BF195" i="8"/>
  <c r="T195" i="8"/>
  <c r="R195" i="8"/>
  <c r="P195" i="8"/>
  <c r="BI191" i="8"/>
  <c r="BH191" i="8"/>
  <c r="BG191" i="8"/>
  <c r="BF191" i="8"/>
  <c r="T191" i="8"/>
  <c r="R191" i="8"/>
  <c r="P191" i="8"/>
  <c r="BI187" i="8"/>
  <c r="BH187" i="8"/>
  <c r="BG187" i="8"/>
  <c r="BF187" i="8"/>
  <c r="T187" i="8"/>
  <c r="R187" i="8"/>
  <c r="P187" i="8"/>
  <c r="BI183" i="8"/>
  <c r="BH183" i="8"/>
  <c r="BG183" i="8"/>
  <c r="BF183" i="8"/>
  <c r="T183" i="8"/>
  <c r="R183" i="8"/>
  <c r="P183" i="8"/>
  <c r="BI179" i="8"/>
  <c r="BH179" i="8"/>
  <c r="BG179" i="8"/>
  <c r="BF179" i="8"/>
  <c r="T179" i="8"/>
  <c r="R179" i="8"/>
  <c r="P179" i="8"/>
  <c r="BI175" i="8"/>
  <c r="BH175" i="8"/>
  <c r="BG175" i="8"/>
  <c r="BF175" i="8"/>
  <c r="T175" i="8"/>
  <c r="R175" i="8"/>
  <c r="P175" i="8"/>
  <c r="BI171" i="8"/>
  <c r="BH171" i="8"/>
  <c r="BG171" i="8"/>
  <c r="BF171" i="8"/>
  <c r="T171" i="8"/>
  <c r="R171" i="8"/>
  <c r="P171" i="8"/>
  <c r="BI166" i="8"/>
  <c r="BH166" i="8"/>
  <c r="BG166" i="8"/>
  <c r="BF166" i="8"/>
  <c r="T166" i="8"/>
  <c r="R166" i="8"/>
  <c r="P166" i="8"/>
  <c r="BI163" i="8"/>
  <c r="BH163" i="8"/>
  <c r="BG163" i="8"/>
  <c r="BF163" i="8"/>
  <c r="T163" i="8"/>
  <c r="R163" i="8"/>
  <c r="P163" i="8"/>
  <c r="BI156" i="8"/>
  <c r="BH156" i="8"/>
  <c r="BG156" i="8"/>
  <c r="BF156" i="8"/>
  <c r="T156" i="8"/>
  <c r="R156" i="8"/>
  <c r="P156" i="8"/>
  <c r="BI152" i="8"/>
  <c r="BH152" i="8"/>
  <c r="BG152" i="8"/>
  <c r="BF152" i="8"/>
  <c r="T152" i="8"/>
  <c r="R152" i="8"/>
  <c r="P152" i="8"/>
  <c r="BI148" i="8"/>
  <c r="BH148" i="8"/>
  <c r="BG148" i="8"/>
  <c r="BF148" i="8"/>
  <c r="T148" i="8"/>
  <c r="R148" i="8"/>
  <c r="P148" i="8"/>
  <c r="BI144" i="8"/>
  <c r="BH144" i="8"/>
  <c r="BG144" i="8"/>
  <c r="BF144" i="8"/>
  <c r="T144" i="8"/>
  <c r="R144" i="8"/>
  <c r="P144" i="8"/>
  <c r="BI140" i="8"/>
  <c r="BH140" i="8"/>
  <c r="BG140" i="8"/>
  <c r="BF140" i="8"/>
  <c r="T140" i="8"/>
  <c r="R140" i="8"/>
  <c r="P140" i="8"/>
  <c r="BI136" i="8"/>
  <c r="BH136" i="8"/>
  <c r="BG136" i="8"/>
  <c r="BF136" i="8"/>
  <c r="T136" i="8"/>
  <c r="R136" i="8"/>
  <c r="P136" i="8"/>
  <c r="BI132" i="8"/>
  <c r="BH132" i="8"/>
  <c r="BG132" i="8"/>
  <c r="BF132" i="8"/>
  <c r="T132" i="8"/>
  <c r="R132" i="8"/>
  <c r="P132" i="8"/>
  <c r="BI128" i="8"/>
  <c r="BH128" i="8"/>
  <c r="BG128" i="8"/>
  <c r="BF128" i="8"/>
  <c r="T128" i="8"/>
  <c r="R128" i="8"/>
  <c r="P128" i="8"/>
  <c r="BI124" i="8"/>
  <c r="BH124" i="8"/>
  <c r="BG124" i="8"/>
  <c r="BF124" i="8"/>
  <c r="T124" i="8"/>
  <c r="R124" i="8"/>
  <c r="P124" i="8"/>
  <c r="BI110" i="8"/>
  <c r="BH110" i="8"/>
  <c r="BG110" i="8"/>
  <c r="BF110" i="8"/>
  <c r="T110" i="8"/>
  <c r="R110" i="8"/>
  <c r="P110" i="8"/>
  <c r="BI106" i="8"/>
  <c r="BH106" i="8"/>
  <c r="BG106" i="8"/>
  <c r="BF106" i="8"/>
  <c r="T106" i="8"/>
  <c r="R106" i="8"/>
  <c r="P106" i="8"/>
  <c r="BI102" i="8"/>
  <c r="BH102" i="8"/>
  <c r="BG102" i="8"/>
  <c r="BF102" i="8"/>
  <c r="T102" i="8"/>
  <c r="R102" i="8"/>
  <c r="P102" i="8"/>
  <c r="BI98" i="8"/>
  <c r="BH98" i="8"/>
  <c r="BG98" i="8"/>
  <c r="BF98" i="8"/>
  <c r="T98" i="8"/>
  <c r="R98" i="8"/>
  <c r="P98" i="8"/>
  <c r="BI94" i="8"/>
  <c r="BH94" i="8"/>
  <c r="BG94" i="8"/>
  <c r="BF94" i="8"/>
  <c r="T94" i="8"/>
  <c r="R94" i="8"/>
  <c r="P94" i="8"/>
  <c r="J88" i="8"/>
  <c r="J87" i="8"/>
  <c r="F87" i="8"/>
  <c r="F85" i="8"/>
  <c r="E83" i="8"/>
  <c r="J59" i="8"/>
  <c r="J58" i="8"/>
  <c r="F58" i="8"/>
  <c r="F56" i="8"/>
  <c r="E54" i="8"/>
  <c r="J20" i="8"/>
  <c r="E20" i="8"/>
  <c r="F88" i="8" s="1"/>
  <c r="J19" i="8"/>
  <c r="J14" i="8"/>
  <c r="J56" i="8" s="1"/>
  <c r="E7" i="8"/>
  <c r="E79" i="8"/>
  <c r="J39" i="7"/>
  <c r="J38" i="7"/>
  <c r="AY61" i="1" s="1"/>
  <c r="J37" i="7"/>
  <c r="AX61" i="1" s="1"/>
  <c r="BI367" i="7"/>
  <c r="BH367" i="7"/>
  <c r="BG367" i="7"/>
  <c r="BF367" i="7"/>
  <c r="T367" i="7"/>
  <c r="R367" i="7"/>
  <c r="P367" i="7"/>
  <c r="BI365" i="7"/>
  <c r="BH365" i="7"/>
  <c r="BG365" i="7"/>
  <c r="BF365" i="7"/>
  <c r="T365" i="7"/>
  <c r="R365" i="7"/>
  <c r="P365" i="7"/>
  <c r="BI363" i="7"/>
  <c r="BH363" i="7"/>
  <c r="BG363" i="7"/>
  <c r="BF363" i="7"/>
  <c r="T363" i="7"/>
  <c r="T362" i="7" s="1"/>
  <c r="R363" i="7"/>
  <c r="R362" i="7" s="1"/>
  <c r="P363" i="7"/>
  <c r="P362" i="7" s="1"/>
  <c r="BI358" i="7"/>
  <c r="BH358" i="7"/>
  <c r="BG358" i="7"/>
  <c r="BF358" i="7"/>
  <c r="T358" i="7"/>
  <c r="R358" i="7"/>
  <c r="P358" i="7"/>
  <c r="BI354" i="7"/>
  <c r="BH354" i="7"/>
  <c r="BG354" i="7"/>
  <c r="BF354" i="7"/>
  <c r="T354" i="7"/>
  <c r="R354" i="7"/>
  <c r="P354" i="7"/>
  <c r="BI353" i="7"/>
  <c r="BH353" i="7"/>
  <c r="BG353" i="7"/>
  <c r="BF353" i="7"/>
  <c r="T353" i="7"/>
  <c r="R353" i="7"/>
  <c r="P353" i="7"/>
  <c r="BI352" i="7"/>
  <c r="BH352" i="7"/>
  <c r="BG352" i="7"/>
  <c r="BF352" i="7"/>
  <c r="T352" i="7"/>
  <c r="R352" i="7"/>
  <c r="P352" i="7"/>
  <c r="BI351" i="7"/>
  <c r="BH351" i="7"/>
  <c r="BG351" i="7"/>
  <c r="BF351" i="7"/>
  <c r="T351" i="7"/>
  <c r="R351" i="7"/>
  <c r="P351" i="7"/>
  <c r="BI349" i="7"/>
  <c r="BH349" i="7"/>
  <c r="BG349" i="7"/>
  <c r="BF349" i="7"/>
  <c r="T349" i="7"/>
  <c r="R349" i="7"/>
  <c r="P349" i="7"/>
  <c r="BI348" i="7"/>
  <c r="BH348" i="7"/>
  <c r="BG348" i="7"/>
  <c r="BF348" i="7"/>
  <c r="T348" i="7"/>
  <c r="R348" i="7"/>
  <c r="P348" i="7"/>
  <c r="BI347" i="7"/>
  <c r="BH347" i="7"/>
  <c r="BG347" i="7"/>
  <c r="BF347" i="7"/>
  <c r="T347" i="7"/>
  <c r="R347" i="7"/>
  <c r="P347" i="7"/>
  <c r="BI345" i="7"/>
  <c r="BH345" i="7"/>
  <c r="BG345" i="7"/>
  <c r="BF345" i="7"/>
  <c r="T345" i="7"/>
  <c r="R345" i="7"/>
  <c r="P345" i="7"/>
  <c r="BI340" i="7"/>
  <c r="BH340" i="7"/>
  <c r="BG340" i="7"/>
  <c r="BF340" i="7"/>
  <c r="T340" i="7"/>
  <c r="R340" i="7"/>
  <c r="P340" i="7"/>
  <c r="BI335" i="7"/>
  <c r="BH335" i="7"/>
  <c r="BG335" i="7"/>
  <c r="BF335" i="7"/>
  <c r="T335" i="7"/>
  <c r="R335" i="7"/>
  <c r="P335" i="7"/>
  <c r="BI331" i="7"/>
  <c r="BH331" i="7"/>
  <c r="BG331" i="7"/>
  <c r="BF331" i="7"/>
  <c r="T331" i="7"/>
  <c r="R331" i="7"/>
  <c r="P331" i="7"/>
  <c r="BI327" i="7"/>
  <c r="BH327" i="7"/>
  <c r="BG327" i="7"/>
  <c r="BF327" i="7"/>
  <c r="T327" i="7"/>
  <c r="R327" i="7"/>
  <c r="P327" i="7"/>
  <c r="BI326" i="7"/>
  <c r="BH326" i="7"/>
  <c r="BG326" i="7"/>
  <c r="BF326" i="7"/>
  <c r="T326" i="7"/>
  <c r="R326" i="7"/>
  <c r="P326" i="7"/>
  <c r="BI325" i="7"/>
  <c r="BH325" i="7"/>
  <c r="BG325" i="7"/>
  <c r="BF325" i="7"/>
  <c r="T325" i="7"/>
  <c r="R325" i="7"/>
  <c r="P325" i="7"/>
  <c r="BI323" i="7"/>
  <c r="BH323" i="7"/>
  <c r="BG323" i="7"/>
  <c r="BF323" i="7"/>
  <c r="T323" i="7"/>
  <c r="R323" i="7"/>
  <c r="P323" i="7"/>
  <c r="BI322" i="7"/>
  <c r="BH322" i="7"/>
  <c r="BG322" i="7"/>
  <c r="BF322" i="7"/>
  <c r="T322" i="7"/>
  <c r="R322" i="7"/>
  <c r="P322" i="7"/>
  <c r="BI321" i="7"/>
  <c r="BH321" i="7"/>
  <c r="BG321" i="7"/>
  <c r="BF321" i="7"/>
  <c r="T321" i="7"/>
  <c r="R321" i="7"/>
  <c r="P321" i="7"/>
  <c r="BI319" i="7"/>
  <c r="BH319" i="7"/>
  <c r="BG319" i="7"/>
  <c r="BF319" i="7"/>
  <c r="T319" i="7"/>
  <c r="R319" i="7"/>
  <c r="P319" i="7"/>
  <c r="BI318" i="7"/>
  <c r="BH318" i="7"/>
  <c r="BG318" i="7"/>
  <c r="BF318" i="7"/>
  <c r="T318" i="7"/>
  <c r="R318" i="7"/>
  <c r="P318" i="7"/>
  <c r="BI316" i="7"/>
  <c r="BH316" i="7"/>
  <c r="BG316" i="7"/>
  <c r="BF316" i="7"/>
  <c r="T316" i="7"/>
  <c r="R316" i="7"/>
  <c r="P316" i="7"/>
  <c r="BI315" i="7"/>
  <c r="BH315" i="7"/>
  <c r="BG315" i="7"/>
  <c r="BF315" i="7"/>
  <c r="T315" i="7"/>
  <c r="R315" i="7"/>
  <c r="P315" i="7"/>
  <c r="BI313" i="7"/>
  <c r="BH313" i="7"/>
  <c r="BG313" i="7"/>
  <c r="BF313" i="7"/>
  <c r="T313" i="7"/>
  <c r="R313" i="7"/>
  <c r="P313" i="7"/>
  <c r="BI312" i="7"/>
  <c r="BH312" i="7"/>
  <c r="BG312" i="7"/>
  <c r="BF312" i="7"/>
  <c r="T312" i="7"/>
  <c r="R312" i="7"/>
  <c r="P312" i="7"/>
  <c r="BI311" i="7"/>
  <c r="BH311" i="7"/>
  <c r="BG311" i="7"/>
  <c r="BF311" i="7"/>
  <c r="T311" i="7"/>
  <c r="R311" i="7"/>
  <c r="P311" i="7"/>
  <c r="BI309" i="7"/>
  <c r="BH309" i="7"/>
  <c r="BG309" i="7"/>
  <c r="BF309" i="7"/>
  <c r="T309" i="7"/>
  <c r="R309" i="7"/>
  <c r="P309" i="7"/>
  <c r="BI308" i="7"/>
  <c r="BH308" i="7"/>
  <c r="BG308" i="7"/>
  <c r="BF308" i="7"/>
  <c r="T308" i="7"/>
  <c r="R308" i="7"/>
  <c r="P308" i="7"/>
  <c r="BI307" i="7"/>
  <c r="BH307" i="7"/>
  <c r="BG307" i="7"/>
  <c r="BF307" i="7"/>
  <c r="T307" i="7"/>
  <c r="R307" i="7"/>
  <c r="P307" i="7"/>
  <c r="BI305" i="7"/>
  <c r="BH305" i="7"/>
  <c r="BG305" i="7"/>
  <c r="BF305" i="7"/>
  <c r="T305" i="7"/>
  <c r="R305" i="7"/>
  <c r="P305" i="7"/>
  <c r="BI304" i="7"/>
  <c r="BH304" i="7"/>
  <c r="BG304" i="7"/>
  <c r="BF304" i="7"/>
  <c r="T304" i="7"/>
  <c r="R304" i="7"/>
  <c r="P304" i="7"/>
  <c r="BI302" i="7"/>
  <c r="BH302" i="7"/>
  <c r="BG302" i="7"/>
  <c r="BF302" i="7"/>
  <c r="T302" i="7"/>
  <c r="R302" i="7"/>
  <c r="P302" i="7"/>
  <c r="BI301" i="7"/>
  <c r="BH301" i="7"/>
  <c r="BG301" i="7"/>
  <c r="BF301" i="7"/>
  <c r="T301" i="7"/>
  <c r="R301" i="7"/>
  <c r="P301" i="7"/>
  <c r="BI299" i="7"/>
  <c r="BH299" i="7"/>
  <c r="BG299" i="7"/>
  <c r="BF299" i="7"/>
  <c r="T299" i="7"/>
  <c r="R299" i="7"/>
  <c r="P299" i="7"/>
  <c r="BI298" i="7"/>
  <c r="BH298" i="7"/>
  <c r="BG298" i="7"/>
  <c r="BF298" i="7"/>
  <c r="T298" i="7"/>
  <c r="R298" i="7"/>
  <c r="P298" i="7"/>
  <c r="BI297" i="7"/>
  <c r="BH297" i="7"/>
  <c r="BG297" i="7"/>
  <c r="BF297" i="7"/>
  <c r="T297" i="7"/>
  <c r="R297" i="7"/>
  <c r="P297" i="7"/>
  <c r="BI295" i="7"/>
  <c r="BH295" i="7"/>
  <c r="BG295" i="7"/>
  <c r="BF295" i="7"/>
  <c r="T295" i="7"/>
  <c r="R295" i="7"/>
  <c r="P295" i="7"/>
  <c r="BI294" i="7"/>
  <c r="BH294" i="7"/>
  <c r="BG294" i="7"/>
  <c r="BF294" i="7"/>
  <c r="T294" i="7"/>
  <c r="R294" i="7"/>
  <c r="P294" i="7"/>
  <c r="BI293" i="7"/>
  <c r="BH293" i="7"/>
  <c r="BG293" i="7"/>
  <c r="BF293" i="7"/>
  <c r="T293" i="7"/>
  <c r="R293" i="7"/>
  <c r="P293" i="7"/>
  <c r="BI292" i="7"/>
  <c r="BH292" i="7"/>
  <c r="BG292" i="7"/>
  <c r="BF292" i="7"/>
  <c r="T292" i="7"/>
  <c r="R292" i="7"/>
  <c r="P292" i="7"/>
  <c r="BI291" i="7"/>
  <c r="BH291" i="7"/>
  <c r="BG291" i="7"/>
  <c r="BF291" i="7"/>
  <c r="T291" i="7"/>
  <c r="R291" i="7"/>
  <c r="P291" i="7"/>
  <c r="BI290" i="7"/>
  <c r="BH290" i="7"/>
  <c r="BG290" i="7"/>
  <c r="BF290" i="7"/>
  <c r="T290" i="7"/>
  <c r="R290" i="7"/>
  <c r="P290" i="7"/>
  <c r="BI288" i="7"/>
  <c r="BH288" i="7"/>
  <c r="BG288" i="7"/>
  <c r="BF288" i="7"/>
  <c r="T288" i="7"/>
  <c r="R288" i="7"/>
  <c r="P288" i="7"/>
  <c r="BI287" i="7"/>
  <c r="BH287" i="7"/>
  <c r="BG287" i="7"/>
  <c r="BF287" i="7"/>
  <c r="T287" i="7"/>
  <c r="R287" i="7"/>
  <c r="P287" i="7"/>
  <c r="BI286" i="7"/>
  <c r="BH286" i="7"/>
  <c r="BG286" i="7"/>
  <c r="BF286" i="7"/>
  <c r="T286" i="7"/>
  <c r="R286" i="7"/>
  <c r="P286" i="7"/>
  <c r="BI285" i="7"/>
  <c r="BH285" i="7"/>
  <c r="BG285" i="7"/>
  <c r="BF285" i="7"/>
  <c r="T285" i="7"/>
  <c r="R285" i="7"/>
  <c r="P285" i="7"/>
  <c r="BI283" i="7"/>
  <c r="BH283" i="7"/>
  <c r="BG283" i="7"/>
  <c r="BF283" i="7"/>
  <c r="T283" i="7"/>
  <c r="R283" i="7"/>
  <c r="P283" i="7"/>
  <c r="BI282" i="7"/>
  <c r="BH282" i="7"/>
  <c r="BG282" i="7"/>
  <c r="BF282" i="7"/>
  <c r="T282" i="7"/>
  <c r="R282" i="7"/>
  <c r="P282" i="7"/>
  <c r="BI279" i="7"/>
  <c r="BH279" i="7"/>
  <c r="BG279" i="7"/>
  <c r="BF279" i="7"/>
  <c r="T279" i="7"/>
  <c r="R279" i="7"/>
  <c r="P279" i="7"/>
  <c r="BI275" i="7"/>
  <c r="BH275" i="7"/>
  <c r="BG275" i="7"/>
  <c r="BF275" i="7"/>
  <c r="T275" i="7"/>
  <c r="R275" i="7"/>
  <c r="P275" i="7"/>
  <c r="BI270" i="7"/>
  <c r="BH270" i="7"/>
  <c r="BG270" i="7"/>
  <c r="BF270" i="7"/>
  <c r="T270" i="7"/>
  <c r="R270" i="7"/>
  <c r="P270" i="7"/>
  <c r="BI266" i="7"/>
  <c r="BH266" i="7"/>
  <c r="BG266" i="7"/>
  <c r="BF266" i="7"/>
  <c r="T266" i="7"/>
  <c r="R266" i="7"/>
  <c r="P266" i="7"/>
  <c r="BI262" i="7"/>
  <c r="BH262" i="7"/>
  <c r="BG262" i="7"/>
  <c r="BF262" i="7"/>
  <c r="T262" i="7"/>
  <c r="R262" i="7"/>
  <c r="P262" i="7"/>
  <c r="BI258" i="7"/>
  <c r="BH258" i="7"/>
  <c r="BG258" i="7"/>
  <c r="BF258" i="7"/>
  <c r="T258" i="7"/>
  <c r="R258" i="7"/>
  <c r="P258" i="7"/>
  <c r="BI253" i="7"/>
  <c r="BH253" i="7"/>
  <c r="BG253" i="7"/>
  <c r="BF253" i="7"/>
  <c r="T253" i="7"/>
  <c r="R253" i="7"/>
  <c r="P253" i="7"/>
  <c r="P247" i="7"/>
  <c r="BI248" i="7"/>
  <c r="BH248" i="7"/>
  <c r="BG248" i="7"/>
  <c r="BF248" i="7"/>
  <c r="T248" i="7"/>
  <c r="T247" i="7" s="1"/>
  <c r="R248" i="7"/>
  <c r="R247" i="7" s="1"/>
  <c r="P248" i="7"/>
  <c r="BI244" i="7"/>
  <c r="BH244" i="7"/>
  <c r="BG244" i="7"/>
  <c r="BF244" i="7"/>
  <c r="T244" i="7"/>
  <c r="R244" i="7"/>
  <c r="P244" i="7"/>
  <c r="BI239" i="7"/>
  <c r="BH239" i="7"/>
  <c r="BG239" i="7"/>
  <c r="BF239" i="7"/>
  <c r="T239" i="7"/>
  <c r="R239" i="7"/>
  <c r="P239" i="7"/>
  <c r="BI236" i="7"/>
  <c r="BH236" i="7"/>
  <c r="BG236" i="7"/>
  <c r="BF236" i="7"/>
  <c r="T236" i="7"/>
  <c r="R236" i="7"/>
  <c r="P236" i="7"/>
  <c r="BI227" i="7"/>
  <c r="BH227" i="7"/>
  <c r="BG227" i="7"/>
  <c r="BF227" i="7"/>
  <c r="T227" i="7"/>
  <c r="R227" i="7"/>
  <c r="P227" i="7"/>
  <c r="BI223" i="7"/>
  <c r="BH223" i="7"/>
  <c r="BG223" i="7"/>
  <c r="BF223" i="7"/>
  <c r="T223" i="7"/>
  <c r="R223" i="7"/>
  <c r="P223" i="7"/>
  <c r="BI219" i="7"/>
  <c r="BH219" i="7"/>
  <c r="BG219" i="7"/>
  <c r="BF219" i="7"/>
  <c r="T219" i="7"/>
  <c r="R219" i="7"/>
  <c r="P219" i="7"/>
  <c r="BI215" i="7"/>
  <c r="BH215" i="7"/>
  <c r="BG215" i="7"/>
  <c r="BF215" i="7"/>
  <c r="T215" i="7"/>
  <c r="R215" i="7"/>
  <c r="P215" i="7"/>
  <c r="BI211" i="7"/>
  <c r="BH211" i="7"/>
  <c r="BG211" i="7"/>
  <c r="BF211" i="7"/>
  <c r="T211" i="7"/>
  <c r="R211" i="7"/>
  <c r="P211" i="7"/>
  <c r="BI207" i="7"/>
  <c r="BH207" i="7"/>
  <c r="BG207" i="7"/>
  <c r="BF207" i="7"/>
  <c r="T207" i="7"/>
  <c r="R207" i="7"/>
  <c r="P207" i="7"/>
  <c r="BI203" i="7"/>
  <c r="BH203" i="7"/>
  <c r="BG203" i="7"/>
  <c r="BF203" i="7"/>
  <c r="T203" i="7"/>
  <c r="R203" i="7"/>
  <c r="P203" i="7"/>
  <c r="BI199" i="7"/>
  <c r="BH199" i="7"/>
  <c r="BG199" i="7"/>
  <c r="BF199" i="7"/>
  <c r="T199" i="7"/>
  <c r="R199" i="7"/>
  <c r="P199" i="7"/>
  <c r="BI195" i="7"/>
  <c r="BH195" i="7"/>
  <c r="BG195" i="7"/>
  <c r="BF195" i="7"/>
  <c r="T195" i="7"/>
  <c r="R195" i="7"/>
  <c r="P195" i="7"/>
  <c r="BI191" i="7"/>
  <c r="BH191" i="7"/>
  <c r="BG191" i="7"/>
  <c r="BF191" i="7"/>
  <c r="T191" i="7"/>
  <c r="R191" i="7"/>
  <c r="P191" i="7"/>
  <c r="BI186" i="7"/>
  <c r="BH186" i="7"/>
  <c r="BG186" i="7"/>
  <c r="BF186" i="7"/>
  <c r="T186" i="7"/>
  <c r="R186" i="7"/>
  <c r="P186" i="7"/>
  <c r="BI182" i="7"/>
  <c r="BH182" i="7"/>
  <c r="BG182" i="7"/>
  <c r="BF182" i="7"/>
  <c r="T182" i="7"/>
  <c r="R182" i="7"/>
  <c r="P182" i="7"/>
  <c r="BI177" i="7"/>
  <c r="BH177" i="7"/>
  <c r="BG177" i="7"/>
  <c r="BF177" i="7"/>
  <c r="T177" i="7"/>
  <c r="R177" i="7"/>
  <c r="P177" i="7"/>
  <c r="BI174" i="7"/>
  <c r="BH174" i="7"/>
  <c r="BG174" i="7"/>
  <c r="BF174" i="7"/>
  <c r="T174" i="7"/>
  <c r="R174" i="7"/>
  <c r="P174" i="7"/>
  <c r="BI166" i="7"/>
  <c r="BH166" i="7"/>
  <c r="BG166" i="7"/>
  <c r="BF166" i="7"/>
  <c r="T166" i="7"/>
  <c r="R166" i="7"/>
  <c r="P166" i="7"/>
  <c r="BI162" i="7"/>
  <c r="BH162" i="7"/>
  <c r="BG162" i="7"/>
  <c r="BF162" i="7"/>
  <c r="T162" i="7"/>
  <c r="R162" i="7"/>
  <c r="P162" i="7"/>
  <c r="BI158" i="7"/>
  <c r="BH158" i="7"/>
  <c r="BG158" i="7"/>
  <c r="BF158" i="7"/>
  <c r="T158" i="7"/>
  <c r="R158" i="7"/>
  <c r="P158" i="7"/>
  <c r="BI154" i="7"/>
  <c r="BH154" i="7"/>
  <c r="BG154" i="7"/>
  <c r="BF154" i="7"/>
  <c r="T154" i="7"/>
  <c r="R154" i="7"/>
  <c r="P154" i="7"/>
  <c r="BI150" i="7"/>
  <c r="BH150" i="7"/>
  <c r="BG150" i="7"/>
  <c r="BF150" i="7"/>
  <c r="T150" i="7"/>
  <c r="R150" i="7"/>
  <c r="P150" i="7"/>
  <c r="BI146" i="7"/>
  <c r="BH146" i="7"/>
  <c r="BG146" i="7"/>
  <c r="BF146" i="7"/>
  <c r="T146" i="7"/>
  <c r="R146" i="7"/>
  <c r="P146" i="7"/>
  <c r="BI142" i="7"/>
  <c r="BH142" i="7"/>
  <c r="BG142" i="7"/>
  <c r="BF142" i="7"/>
  <c r="T142" i="7"/>
  <c r="R142" i="7"/>
  <c r="P142" i="7"/>
  <c r="BI138" i="7"/>
  <c r="BH138" i="7"/>
  <c r="BG138" i="7"/>
  <c r="BF138" i="7"/>
  <c r="T138" i="7"/>
  <c r="R138" i="7"/>
  <c r="P138" i="7"/>
  <c r="BI134" i="7"/>
  <c r="BH134" i="7"/>
  <c r="BG134" i="7"/>
  <c r="BF134" i="7"/>
  <c r="T134" i="7"/>
  <c r="R134" i="7"/>
  <c r="P134" i="7"/>
  <c r="BI118" i="7"/>
  <c r="BH118" i="7"/>
  <c r="BG118" i="7"/>
  <c r="BF118" i="7"/>
  <c r="T118" i="7"/>
  <c r="R118" i="7"/>
  <c r="P118" i="7"/>
  <c r="BI114" i="7"/>
  <c r="BH114" i="7"/>
  <c r="BG114" i="7"/>
  <c r="BF114" i="7"/>
  <c r="T114" i="7"/>
  <c r="R114" i="7"/>
  <c r="P114" i="7"/>
  <c r="BI110" i="7"/>
  <c r="BH110" i="7"/>
  <c r="BG110" i="7"/>
  <c r="BF110" i="7"/>
  <c r="T110" i="7"/>
  <c r="R110" i="7"/>
  <c r="P110" i="7"/>
  <c r="BI106" i="7"/>
  <c r="BH106" i="7"/>
  <c r="BG106" i="7"/>
  <c r="BF106" i="7"/>
  <c r="T106" i="7"/>
  <c r="R106" i="7"/>
  <c r="P106" i="7"/>
  <c r="BI102" i="7"/>
  <c r="BH102" i="7"/>
  <c r="BG102" i="7"/>
  <c r="BF102" i="7"/>
  <c r="T102" i="7"/>
  <c r="R102" i="7"/>
  <c r="P102" i="7"/>
  <c r="BI98" i="7"/>
  <c r="BH98" i="7"/>
  <c r="BG98" i="7"/>
  <c r="BF98" i="7"/>
  <c r="T98" i="7"/>
  <c r="R98" i="7"/>
  <c r="P98" i="7"/>
  <c r="BI94" i="7"/>
  <c r="BH94" i="7"/>
  <c r="BG94" i="7"/>
  <c r="BF94" i="7"/>
  <c r="T94" i="7"/>
  <c r="R94" i="7"/>
  <c r="P94" i="7"/>
  <c r="J88" i="7"/>
  <c r="J87" i="7"/>
  <c r="F87" i="7"/>
  <c r="F85" i="7"/>
  <c r="E83" i="7"/>
  <c r="J59" i="7"/>
  <c r="J58" i="7"/>
  <c r="F58" i="7"/>
  <c r="F56" i="7"/>
  <c r="E54" i="7"/>
  <c r="J20" i="7"/>
  <c r="E20" i="7"/>
  <c r="F88" i="7" s="1"/>
  <c r="J19" i="7"/>
  <c r="J14" i="7"/>
  <c r="J56" i="7" s="1"/>
  <c r="E7" i="7"/>
  <c r="E79" i="7"/>
  <c r="J39" i="6"/>
  <c r="J38" i="6"/>
  <c r="AY60" i="1" s="1"/>
  <c r="J37" i="6"/>
  <c r="AX60" i="1" s="1"/>
  <c r="BI286" i="6"/>
  <c r="BH286" i="6"/>
  <c r="BG286" i="6"/>
  <c r="BF286" i="6"/>
  <c r="T286" i="6"/>
  <c r="R286" i="6"/>
  <c r="P286" i="6"/>
  <c r="BI284" i="6"/>
  <c r="BH284" i="6"/>
  <c r="BG284" i="6"/>
  <c r="BF284" i="6"/>
  <c r="T284" i="6"/>
  <c r="R284" i="6"/>
  <c r="P284" i="6"/>
  <c r="BI282" i="6"/>
  <c r="BH282" i="6"/>
  <c r="BG282" i="6"/>
  <c r="BF282" i="6"/>
  <c r="T282" i="6"/>
  <c r="T281" i="6" s="1"/>
  <c r="R282" i="6"/>
  <c r="R281" i="6" s="1"/>
  <c r="P282" i="6"/>
  <c r="P281" i="6" s="1"/>
  <c r="BI277" i="6"/>
  <c r="BH277" i="6"/>
  <c r="BG277" i="6"/>
  <c r="BF277" i="6"/>
  <c r="T277" i="6"/>
  <c r="R277" i="6"/>
  <c r="P277" i="6"/>
  <c r="BI270" i="6"/>
  <c r="BH270" i="6"/>
  <c r="BG270" i="6"/>
  <c r="BF270" i="6"/>
  <c r="T270" i="6"/>
  <c r="R270" i="6"/>
  <c r="P270" i="6"/>
  <c r="BI268" i="6"/>
  <c r="BH268" i="6"/>
  <c r="BG268" i="6"/>
  <c r="BF268" i="6"/>
  <c r="T268" i="6"/>
  <c r="R268" i="6"/>
  <c r="P268" i="6"/>
  <c r="BI266" i="6"/>
  <c r="BH266" i="6"/>
  <c r="BG266" i="6"/>
  <c r="BF266" i="6"/>
  <c r="T266" i="6"/>
  <c r="R266" i="6"/>
  <c r="P266"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0" i="6"/>
  <c r="BH250" i="6"/>
  <c r="BG250" i="6"/>
  <c r="BF250" i="6"/>
  <c r="T250" i="6"/>
  <c r="R250" i="6"/>
  <c r="P250" i="6"/>
  <c r="BI244" i="6"/>
  <c r="BH244" i="6"/>
  <c r="BG244" i="6"/>
  <c r="BF244" i="6"/>
  <c r="T244" i="6"/>
  <c r="R244" i="6"/>
  <c r="P244" i="6"/>
  <c r="BI239" i="6"/>
  <c r="BH239" i="6"/>
  <c r="BG239" i="6"/>
  <c r="BF239" i="6"/>
  <c r="T239" i="6"/>
  <c r="R239" i="6"/>
  <c r="P239" i="6"/>
  <c r="BI235" i="6"/>
  <c r="BH235" i="6"/>
  <c r="BG235" i="6"/>
  <c r="BF235" i="6"/>
  <c r="T235" i="6"/>
  <c r="R235" i="6"/>
  <c r="P235" i="6"/>
  <c r="BI231" i="6"/>
  <c r="BH231" i="6"/>
  <c r="BG231" i="6"/>
  <c r="BF231" i="6"/>
  <c r="T231" i="6"/>
  <c r="R231" i="6"/>
  <c r="P231" i="6"/>
  <c r="BI228" i="6"/>
  <c r="BH228" i="6"/>
  <c r="BG228" i="6"/>
  <c r="BF228" i="6"/>
  <c r="T228" i="6"/>
  <c r="R228" i="6"/>
  <c r="P228" i="6"/>
  <c r="BI217" i="6"/>
  <c r="BH217" i="6"/>
  <c r="BG217" i="6"/>
  <c r="BF217" i="6"/>
  <c r="T217" i="6"/>
  <c r="R217" i="6"/>
  <c r="P217" i="6"/>
  <c r="BI213" i="6"/>
  <c r="BH213" i="6"/>
  <c r="BG213" i="6"/>
  <c r="BF213" i="6"/>
  <c r="T213" i="6"/>
  <c r="R213" i="6"/>
  <c r="P213" i="6"/>
  <c r="BI209" i="6"/>
  <c r="BH209" i="6"/>
  <c r="BG209" i="6"/>
  <c r="BF209" i="6"/>
  <c r="T209" i="6"/>
  <c r="R209" i="6"/>
  <c r="P209" i="6"/>
  <c r="BI205" i="6"/>
  <c r="BH205" i="6"/>
  <c r="BG205" i="6"/>
  <c r="BF205" i="6"/>
  <c r="T205" i="6"/>
  <c r="R205" i="6"/>
  <c r="P205" i="6"/>
  <c r="BI201" i="6"/>
  <c r="BH201" i="6"/>
  <c r="BG201" i="6"/>
  <c r="BF201" i="6"/>
  <c r="T201" i="6"/>
  <c r="R201" i="6"/>
  <c r="P201" i="6"/>
  <c r="BI197" i="6"/>
  <c r="BH197" i="6"/>
  <c r="BG197" i="6"/>
  <c r="BF197" i="6"/>
  <c r="T197" i="6"/>
  <c r="R197" i="6"/>
  <c r="P197" i="6"/>
  <c r="BI193" i="6"/>
  <c r="BH193" i="6"/>
  <c r="BG193" i="6"/>
  <c r="BF193" i="6"/>
  <c r="T193" i="6"/>
  <c r="R193" i="6"/>
  <c r="P193" i="6"/>
  <c r="BI184" i="6"/>
  <c r="BH184" i="6"/>
  <c r="BG184" i="6"/>
  <c r="BF184" i="6"/>
  <c r="T184" i="6"/>
  <c r="R184" i="6"/>
  <c r="P184" i="6"/>
  <c r="BI180" i="6"/>
  <c r="BH180" i="6"/>
  <c r="BG180" i="6"/>
  <c r="BF180" i="6"/>
  <c r="T180" i="6"/>
  <c r="R180" i="6"/>
  <c r="P180" i="6"/>
  <c r="BI176" i="6"/>
  <c r="BH176" i="6"/>
  <c r="BG176" i="6"/>
  <c r="BF176" i="6"/>
  <c r="T176" i="6"/>
  <c r="R176" i="6"/>
  <c r="P176" i="6"/>
  <c r="BI171" i="6"/>
  <c r="BH171" i="6"/>
  <c r="BG171" i="6"/>
  <c r="BF171" i="6"/>
  <c r="T171" i="6"/>
  <c r="R171" i="6"/>
  <c r="P171" i="6"/>
  <c r="BI168" i="6"/>
  <c r="BH168" i="6"/>
  <c r="BG168" i="6"/>
  <c r="BF168" i="6"/>
  <c r="T168" i="6"/>
  <c r="R168" i="6"/>
  <c r="P168"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3" i="6"/>
  <c r="BH143" i="6"/>
  <c r="BG143" i="6"/>
  <c r="BF143" i="6"/>
  <c r="T143" i="6"/>
  <c r="R143" i="6"/>
  <c r="P143" i="6"/>
  <c r="BI139" i="6"/>
  <c r="BH139" i="6"/>
  <c r="BG139" i="6"/>
  <c r="BF139" i="6"/>
  <c r="T139" i="6"/>
  <c r="R139" i="6"/>
  <c r="P139" i="6"/>
  <c r="BI135" i="6"/>
  <c r="BH135" i="6"/>
  <c r="BG135" i="6"/>
  <c r="BF135" i="6"/>
  <c r="T135" i="6"/>
  <c r="R135" i="6"/>
  <c r="P135" i="6"/>
  <c r="BI131" i="6"/>
  <c r="BH131" i="6"/>
  <c r="BG131" i="6"/>
  <c r="BF131" i="6"/>
  <c r="T131" i="6"/>
  <c r="R131" i="6"/>
  <c r="P131" i="6"/>
  <c r="BI118" i="6"/>
  <c r="BH118" i="6"/>
  <c r="BG118" i="6"/>
  <c r="BF118" i="6"/>
  <c r="T118" i="6"/>
  <c r="R118" i="6"/>
  <c r="P118" i="6"/>
  <c r="BI114" i="6"/>
  <c r="BH114" i="6"/>
  <c r="BG114" i="6"/>
  <c r="BF114" i="6"/>
  <c r="T114" i="6"/>
  <c r="R114" i="6"/>
  <c r="P114" i="6"/>
  <c r="BI110" i="6"/>
  <c r="BH110" i="6"/>
  <c r="BG110" i="6"/>
  <c r="BF110" i="6"/>
  <c r="T110" i="6"/>
  <c r="R110" i="6"/>
  <c r="P110" i="6"/>
  <c r="BI106" i="6"/>
  <c r="BH106" i="6"/>
  <c r="BG106" i="6"/>
  <c r="BF106" i="6"/>
  <c r="T106" i="6"/>
  <c r="R106" i="6"/>
  <c r="P106" i="6"/>
  <c r="BI102" i="6"/>
  <c r="BH102" i="6"/>
  <c r="BG102" i="6"/>
  <c r="BF102" i="6"/>
  <c r="T102" i="6"/>
  <c r="R102" i="6"/>
  <c r="P102" i="6"/>
  <c r="BI98" i="6"/>
  <c r="BH98" i="6"/>
  <c r="BG98" i="6"/>
  <c r="BF98" i="6"/>
  <c r="T98" i="6"/>
  <c r="R98" i="6"/>
  <c r="P98" i="6"/>
  <c r="BI94" i="6"/>
  <c r="BH94" i="6"/>
  <c r="BG94" i="6"/>
  <c r="BF94" i="6"/>
  <c r="T94" i="6"/>
  <c r="R94" i="6"/>
  <c r="P94" i="6"/>
  <c r="J88" i="6"/>
  <c r="J87" i="6"/>
  <c r="F87" i="6"/>
  <c r="F85" i="6"/>
  <c r="E83" i="6"/>
  <c r="J59" i="6"/>
  <c r="J58" i="6"/>
  <c r="F58" i="6"/>
  <c r="F56" i="6"/>
  <c r="E54" i="6"/>
  <c r="J20" i="6"/>
  <c r="E20" i="6"/>
  <c r="F59" i="6" s="1"/>
  <c r="J19" i="6"/>
  <c r="J14" i="6"/>
  <c r="J85" i="6" s="1"/>
  <c r="E7" i="6"/>
  <c r="E50" i="6" s="1"/>
  <c r="J39" i="5"/>
  <c r="J38" i="5"/>
  <c r="AY59" i="1"/>
  <c r="J37" i="5"/>
  <c r="AX59" i="1" s="1"/>
  <c r="BI284" i="5"/>
  <c r="BH284" i="5"/>
  <c r="BG284" i="5"/>
  <c r="BF284" i="5"/>
  <c r="T284" i="5"/>
  <c r="R284" i="5"/>
  <c r="P284" i="5"/>
  <c r="BI282" i="5"/>
  <c r="BH282" i="5"/>
  <c r="BG282" i="5"/>
  <c r="BF282" i="5"/>
  <c r="T282" i="5"/>
  <c r="R282" i="5"/>
  <c r="P282" i="5"/>
  <c r="BI280" i="5"/>
  <c r="BH280" i="5"/>
  <c r="BG280" i="5"/>
  <c r="BF280" i="5"/>
  <c r="T280" i="5"/>
  <c r="R280" i="5"/>
  <c r="P280" i="5"/>
  <c r="BI276" i="5"/>
  <c r="BH276" i="5"/>
  <c r="BG276" i="5"/>
  <c r="BF276" i="5"/>
  <c r="T276" i="5"/>
  <c r="R276" i="5"/>
  <c r="P276" i="5"/>
  <c r="BI274" i="5"/>
  <c r="BH274" i="5"/>
  <c r="BG274" i="5"/>
  <c r="BF274" i="5"/>
  <c r="T274" i="5"/>
  <c r="R274" i="5"/>
  <c r="P274" i="5"/>
  <c r="BI270" i="5"/>
  <c r="BH270" i="5"/>
  <c r="BG270" i="5"/>
  <c r="BF270" i="5"/>
  <c r="T270" i="5"/>
  <c r="R270" i="5"/>
  <c r="P270" i="5"/>
  <c r="BI265" i="5"/>
  <c r="BH265" i="5"/>
  <c r="BG265" i="5"/>
  <c r="BF265" i="5"/>
  <c r="T265" i="5"/>
  <c r="R265" i="5"/>
  <c r="P265" i="5"/>
  <c r="BI263" i="5"/>
  <c r="BH263" i="5"/>
  <c r="BG263" i="5"/>
  <c r="BF263" i="5"/>
  <c r="T263" i="5"/>
  <c r="R263" i="5"/>
  <c r="P263" i="5"/>
  <c r="BI262" i="5"/>
  <c r="BH262" i="5"/>
  <c r="BG262" i="5"/>
  <c r="BF262" i="5"/>
  <c r="T262" i="5"/>
  <c r="R262" i="5"/>
  <c r="P262" i="5"/>
  <c r="BI258" i="5"/>
  <c r="BH258" i="5"/>
  <c r="BG258" i="5"/>
  <c r="BF258" i="5"/>
  <c r="T258" i="5"/>
  <c r="R258" i="5"/>
  <c r="P258" i="5"/>
  <c r="BI256" i="5"/>
  <c r="BH256" i="5"/>
  <c r="BG256" i="5"/>
  <c r="BF256" i="5"/>
  <c r="T256" i="5"/>
  <c r="R256" i="5"/>
  <c r="P256" i="5"/>
  <c r="BI252" i="5"/>
  <c r="BH252" i="5"/>
  <c r="BG252" i="5"/>
  <c r="BF252" i="5"/>
  <c r="T252" i="5"/>
  <c r="R252" i="5"/>
  <c r="P252" i="5"/>
  <c r="BI250" i="5"/>
  <c r="BH250" i="5"/>
  <c r="BG250" i="5"/>
  <c r="BF250" i="5"/>
  <c r="T250" i="5"/>
  <c r="R250" i="5"/>
  <c r="P250" i="5"/>
  <c r="BI248" i="5"/>
  <c r="BH248" i="5"/>
  <c r="BG248" i="5"/>
  <c r="BF248" i="5"/>
  <c r="T248" i="5"/>
  <c r="R248" i="5"/>
  <c r="P248" i="5"/>
  <c r="BI246" i="5"/>
  <c r="BH246" i="5"/>
  <c r="BG246" i="5"/>
  <c r="BF246" i="5"/>
  <c r="T246" i="5"/>
  <c r="R246" i="5"/>
  <c r="P246" i="5"/>
  <c r="BI242" i="5"/>
  <c r="BH242" i="5"/>
  <c r="BG242" i="5"/>
  <c r="BF242" i="5"/>
  <c r="T242" i="5"/>
  <c r="R242" i="5"/>
  <c r="P242" i="5"/>
  <c r="BI237" i="5"/>
  <c r="BH237" i="5"/>
  <c r="BG237" i="5"/>
  <c r="BF237" i="5"/>
  <c r="T237" i="5"/>
  <c r="R237" i="5"/>
  <c r="P237" i="5"/>
  <c r="BI233" i="5"/>
  <c r="BH233" i="5"/>
  <c r="BG233" i="5"/>
  <c r="BF233" i="5"/>
  <c r="T233" i="5"/>
  <c r="R233" i="5"/>
  <c r="P233" i="5"/>
  <c r="BI228" i="5"/>
  <c r="BH228" i="5"/>
  <c r="BG228" i="5"/>
  <c r="BF228" i="5"/>
  <c r="T228" i="5"/>
  <c r="R228" i="5"/>
  <c r="P228" i="5"/>
  <c r="BI224" i="5"/>
  <c r="BH224" i="5"/>
  <c r="BG224" i="5"/>
  <c r="BF224" i="5"/>
  <c r="T224" i="5"/>
  <c r="R224" i="5"/>
  <c r="P224" i="5"/>
  <c r="BI220" i="5"/>
  <c r="BH220" i="5"/>
  <c r="BG220" i="5"/>
  <c r="BF220" i="5"/>
  <c r="T220" i="5"/>
  <c r="R220" i="5"/>
  <c r="P220" i="5"/>
  <c r="BI217" i="5"/>
  <c r="BH217" i="5"/>
  <c r="BG217" i="5"/>
  <c r="BF217" i="5"/>
  <c r="T217" i="5"/>
  <c r="R217" i="5"/>
  <c r="P217" i="5"/>
  <c r="BI212" i="5"/>
  <c r="BH212" i="5"/>
  <c r="BG212" i="5"/>
  <c r="BF212" i="5"/>
  <c r="T212" i="5"/>
  <c r="R212" i="5"/>
  <c r="P212" i="5"/>
  <c r="BI208" i="5"/>
  <c r="BH208" i="5"/>
  <c r="BG208" i="5"/>
  <c r="BF208" i="5"/>
  <c r="T208" i="5"/>
  <c r="R208" i="5"/>
  <c r="P208" i="5"/>
  <c r="BI204" i="5"/>
  <c r="BH204" i="5"/>
  <c r="BG204" i="5"/>
  <c r="BF204" i="5"/>
  <c r="T204" i="5"/>
  <c r="R204" i="5"/>
  <c r="P204" i="5"/>
  <c r="BI200" i="5"/>
  <c r="BH200" i="5"/>
  <c r="BG200" i="5"/>
  <c r="BF200" i="5"/>
  <c r="T200" i="5"/>
  <c r="R200" i="5"/>
  <c r="P200" i="5"/>
  <c r="BI196" i="5"/>
  <c r="BH196" i="5"/>
  <c r="BG196" i="5"/>
  <c r="BF196" i="5"/>
  <c r="T196" i="5"/>
  <c r="R196" i="5"/>
  <c r="P196" i="5"/>
  <c r="BI192" i="5"/>
  <c r="BH192" i="5"/>
  <c r="BG192" i="5"/>
  <c r="BF192" i="5"/>
  <c r="T192" i="5"/>
  <c r="R192" i="5"/>
  <c r="P192" i="5"/>
  <c r="BI188" i="5"/>
  <c r="BH188" i="5"/>
  <c r="BG188" i="5"/>
  <c r="BF188" i="5"/>
  <c r="T188" i="5"/>
  <c r="R188" i="5"/>
  <c r="P188" i="5"/>
  <c r="BI175" i="5"/>
  <c r="BH175" i="5"/>
  <c r="BG175" i="5"/>
  <c r="BF175" i="5"/>
  <c r="T175" i="5"/>
  <c r="R175" i="5"/>
  <c r="P175" i="5"/>
  <c r="BI171" i="5"/>
  <c r="BH171" i="5"/>
  <c r="BG171" i="5"/>
  <c r="BF171" i="5"/>
  <c r="T171" i="5"/>
  <c r="R171" i="5"/>
  <c r="P171" i="5"/>
  <c r="BI167" i="5"/>
  <c r="BH167" i="5"/>
  <c r="BG167" i="5"/>
  <c r="BF167" i="5"/>
  <c r="T167" i="5"/>
  <c r="R167" i="5"/>
  <c r="P167" i="5"/>
  <c r="BI162" i="5"/>
  <c r="BH162" i="5"/>
  <c r="BG162" i="5"/>
  <c r="BF162" i="5"/>
  <c r="T162" i="5"/>
  <c r="R162" i="5"/>
  <c r="P162" i="5"/>
  <c r="BI158" i="5"/>
  <c r="BH158" i="5"/>
  <c r="BG158" i="5"/>
  <c r="BF158" i="5"/>
  <c r="T158" i="5"/>
  <c r="R158" i="5"/>
  <c r="P158" i="5"/>
  <c r="BI154" i="5"/>
  <c r="BH154" i="5"/>
  <c r="BG154" i="5"/>
  <c r="BF154" i="5"/>
  <c r="T154" i="5"/>
  <c r="R154" i="5"/>
  <c r="P154" i="5"/>
  <c r="BI150" i="5"/>
  <c r="BH150" i="5"/>
  <c r="BG150" i="5"/>
  <c r="BF150" i="5"/>
  <c r="T150" i="5"/>
  <c r="R150" i="5"/>
  <c r="P150" i="5"/>
  <c r="BI146" i="5"/>
  <c r="BH146" i="5"/>
  <c r="BG146" i="5"/>
  <c r="BF146" i="5"/>
  <c r="T146" i="5"/>
  <c r="R146" i="5"/>
  <c r="P146" i="5"/>
  <c r="BI142" i="5"/>
  <c r="BH142" i="5"/>
  <c r="BG142" i="5"/>
  <c r="BF142" i="5"/>
  <c r="T142" i="5"/>
  <c r="R142" i="5"/>
  <c r="P142" i="5"/>
  <c r="BI138" i="5"/>
  <c r="BH138" i="5"/>
  <c r="BG138" i="5"/>
  <c r="BF138" i="5"/>
  <c r="T138" i="5"/>
  <c r="R138" i="5"/>
  <c r="P138" i="5"/>
  <c r="BI134" i="5"/>
  <c r="BH134" i="5"/>
  <c r="BG134" i="5"/>
  <c r="BF134" i="5"/>
  <c r="T134" i="5"/>
  <c r="R134" i="5"/>
  <c r="P134" i="5"/>
  <c r="BI130" i="5"/>
  <c r="BH130" i="5"/>
  <c r="BG130" i="5"/>
  <c r="BF130" i="5"/>
  <c r="T130" i="5"/>
  <c r="R130" i="5"/>
  <c r="P130" i="5"/>
  <c r="BI126" i="5"/>
  <c r="BH126" i="5"/>
  <c r="BG126" i="5"/>
  <c r="BF126" i="5"/>
  <c r="T126" i="5"/>
  <c r="R126" i="5"/>
  <c r="P126" i="5"/>
  <c r="BI122" i="5"/>
  <c r="BH122" i="5"/>
  <c r="BG122" i="5"/>
  <c r="BF122" i="5"/>
  <c r="T122" i="5"/>
  <c r="R122" i="5"/>
  <c r="P122" i="5"/>
  <c r="BI110" i="5"/>
  <c r="BH110" i="5"/>
  <c r="BG110" i="5"/>
  <c r="BF110" i="5"/>
  <c r="T110" i="5"/>
  <c r="R110" i="5"/>
  <c r="P110" i="5"/>
  <c r="BI106" i="5"/>
  <c r="BH106" i="5"/>
  <c r="BG106" i="5"/>
  <c r="BF106" i="5"/>
  <c r="T106" i="5"/>
  <c r="R106" i="5"/>
  <c r="P106" i="5"/>
  <c r="BI102" i="5"/>
  <c r="BH102" i="5"/>
  <c r="BG102" i="5"/>
  <c r="BF102" i="5"/>
  <c r="T102" i="5"/>
  <c r="R102" i="5"/>
  <c r="P102" i="5"/>
  <c r="BI98" i="5"/>
  <c r="BH98" i="5"/>
  <c r="BG98" i="5"/>
  <c r="BF98" i="5"/>
  <c r="T98" i="5"/>
  <c r="R98" i="5"/>
  <c r="P98" i="5"/>
  <c r="BI94" i="5"/>
  <c r="BH94" i="5"/>
  <c r="BG94" i="5"/>
  <c r="BF94" i="5"/>
  <c r="T94" i="5"/>
  <c r="R94" i="5"/>
  <c r="P94" i="5"/>
  <c r="J88" i="5"/>
  <c r="J87" i="5"/>
  <c r="F87" i="5"/>
  <c r="F85" i="5"/>
  <c r="E83" i="5"/>
  <c r="J59" i="5"/>
  <c r="J58" i="5"/>
  <c r="F58" i="5"/>
  <c r="F56" i="5"/>
  <c r="E54" i="5"/>
  <c r="J20" i="5"/>
  <c r="E20" i="5"/>
  <c r="F88" i="5" s="1"/>
  <c r="J19" i="5"/>
  <c r="J14" i="5"/>
  <c r="J85" i="5" s="1"/>
  <c r="E7" i="5"/>
  <c r="E79" i="5" s="1"/>
  <c r="J39" i="4"/>
  <c r="J38" i="4"/>
  <c r="AY58" i="1" s="1"/>
  <c r="J37" i="4"/>
  <c r="AX58" i="1" s="1"/>
  <c r="BI318" i="4"/>
  <c r="BH318" i="4"/>
  <c r="BG318" i="4"/>
  <c r="BF318" i="4"/>
  <c r="T318" i="4"/>
  <c r="R318" i="4"/>
  <c r="P318" i="4"/>
  <c r="BI316" i="4"/>
  <c r="BH316" i="4"/>
  <c r="BG316" i="4"/>
  <c r="BF316" i="4"/>
  <c r="T316" i="4"/>
  <c r="R316" i="4"/>
  <c r="P316" i="4"/>
  <c r="BI314" i="4"/>
  <c r="BH314" i="4"/>
  <c r="BG314" i="4"/>
  <c r="BF314" i="4"/>
  <c r="T314" i="4"/>
  <c r="R314" i="4"/>
  <c r="P314" i="4"/>
  <c r="BI311" i="4"/>
  <c r="BH311" i="4"/>
  <c r="BG311" i="4"/>
  <c r="BF311" i="4"/>
  <c r="T311" i="4"/>
  <c r="R311" i="4"/>
  <c r="P311" i="4"/>
  <c r="BI307" i="4"/>
  <c r="BH307" i="4"/>
  <c r="BG307" i="4"/>
  <c r="BF307" i="4"/>
  <c r="T307" i="4"/>
  <c r="R307" i="4"/>
  <c r="P307" i="4"/>
  <c r="BI303" i="4"/>
  <c r="BH303" i="4"/>
  <c r="BG303" i="4"/>
  <c r="BF303" i="4"/>
  <c r="T303" i="4"/>
  <c r="R303" i="4"/>
  <c r="P303" i="4"/>
  <c r="BI295" i="4"/>
  <c r="BH295" i="4"/>
  <c r="BG295" i="4"/>
  <c r="BF295" i="4"/>
  <c r="T295" i="4"/>
  <c r="R295" i="4"/>
  <c r="P295" i="4"/>
  <c r="BI289" i="4"/>
  <c r="BH289" i="4"/>
  <c r="BG289" i="4"/>
  <c r="BF289" i="4"/>
  <c r="T289" i="4"/>
  <c r="R289" i="4"/>
  <c r="P289" i="4"/>
  <c r="BI284" i="4"/>
  <c r="BH284" i="4"/>
  <c r="BG284" i="4"/>
  <c r="BF284" i="4"/>
  <c r="T284" i="4"/>
  <c r="R284" i="4"/>
  <c r="P284" i="4"/>
  <c r="BI281" i="4"/>
  <c r="BH281" i="4"/>
  <c r="BG281" i="4"/>
  <c r="BF281" i="4"/>
  <c r="T281" i="4"/>
  <c r="R281" i="4"/>
  <c r="P281" i="4"/>
  <c r="BI277" i="4"/>
  <c r="BH277" i="4"/>
  <c r="BG277" i="4"/>
  <c r="BF277" i="4"/>
  <c r="T277" i="4"/>
  <c r="R277" i="4"/>
  <c r="P277" i="4"/>
  <c r="BI275" i="4"/>
  <c r="BH275" i="4"/>
  <c r="BG275" i="4"/>
  <c r="BF275" i="4"/>
  <c r="T275" i="4"/>
  <c r="R275" i="4"/>
  <c r="P275" i="4"/>
  <c r="BI273" i="4"/>
  <c r="BH273" i="4"/>
  <c r="BG273" i="4"/>
  <c r="BF273" i="4"/>
  <c r="T273" i="4"/>
  <c r="R273" i="4"/>
  <c r="P273" i="4"/>
  <c r="BI271" i="4"/>
  <c r="BH271" i="4"/>
  <c r="BG271" i="4"/>
  <c r="BF271" i="4"/>
  <c r="T271" i="4"/>
  <c r="R271" i="4"/>
  <c r="P271" i="4"/>
  <c r="BI269" i="4"/>
  <c r="BH269" i="4"/>
  <c r="BG269" i="4"/>
  <c r="BF269" i="4"/>
  <c r="T269" i="4"/>
  <c r="R269" i="4"/>
  <c r="P269" i="4"/>
  <c r="BI265" i="4"/>
  <c r="BH265" i="4"/>
  <c r="BG265" i="4"/>
  <c r="BF265" i="4"/>
  <c r="T265" i="4"/>
  <c r="R265" i="4"/>
  <c r="P265" i="4"/>
  <c r="BI257" i="4"/>
  <c r="BH257" i="4"/>
  <c r="BG257" i="4"/>
  <c r="BF257" i="4"/>
  <c r="T257" i="4"/>
  <c r="R257" i="4"/>
  <c r="P257" i="4"/>
  <c r="BI253" i="4"/>
  <c r="BH253" i="4"/>
  <c r="BG253" i="4"/>
  <c r="BF253" i="4"/>
  <c r="T253" i="4"/>
  <c r="R253" i="4"/>
  <c r="P253" i="4"/>
  <c r="BI245" i="4"/>
  <c r="BH245" i="4"/>
  <c r="BG245" i="4"/>
  <c r="BF245" i="4"/>
  <c r="T245" i="4"/>
  <c r="R245" i="4"/>
  <c r="P245" i="4"/>
  <c r="BI243" i="4"/>
  <c r="BH243" i="4"/>
  <c r="BG243" i="4"/>
  <c r="BF243" i="4"/>
  <c r="T243" i="4"/>
  <c r="R243" i="4"/>
  <c r="P243" i="4"/>
  <c r="BI239" i="4"/>
  <c r="BH239" i="4"/>
  <c r="BG239" i="4"/>
  <c r="BF239" i="4"/>
  <c r="T239" i="4"/>
  <c r="R239" i="4"/>
  <c r="P239" i="4"/>
  <c r="BI236" i="4"/>
  <c r="BH236" i="4"/>
  <c r="BG236" i="4"/>
  <c r="BF236" i="4"/>
  <c r="T236" i="4"/>
  <c r="R236" i="4"/>
  <c r="P23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4" i="4"/>
  <c r="BH194" i="4"/>
  <c r="BG194" i="4"/>
  <c r="BF194" i="4"/>
  <c r="T194" i="4"/>
  <c r="R194" i="4"/>
  <c r="P194" i="4"/>
  <c r="BI190" i="4"/>
  <c r="BH190" i="4"/>
  <c r="BG190" i="4"/>
  <c r="BF190" i="4"/>
  <c r="T190" i="4"/>
  <c r="R190" i="4"/>
  <c r="P190" i="4"/>
  <c r="BI186" i="4"/>
  <c r="BH186" i="4"/>
  <c r="BG186" i="4"/>
  <c r="BF186" i="4"/>
  <c r="T186" i="4"/>
  <c r="R186" i="4"/>
  <c r="P186" i="4"/>
  <c r="BI181" i="4"/>
  <c r="BH181" i="4"/>
  <c r="BG181" i="4"/>
  <c r="BF181" i="4"/>
  <c r="T181" i="4"/>
  <c r="R181" i="4"/>
  <c r="P181" i="4"/>
  <c r="BI177" i="4"/>
  <c r="BH177" i="4"/>
  <c r="BG177" i="4"/>
  <c r="BF177" i="4"/>
  <c r="T177" i="4"/>
  <c r="R177" i="4"/>
  <c r="P177" i="4"/>
  <c r="BI158" i="4"/>
  <c r="BH158" i="4"/>
  <c r="BG158" i="4"/>
  <c r="BF158" i="4"/>
  <c r="T158" i="4"/>
  <c r="R158" i="4"/>
  <c r="P158" i="4"/>
  <c r="BI154" i="4"/>
  <c r="BH154" i="4"/>
  <c r="BG154" i="4"/>
  <c r="BF154" i="4"/>
  <c r="T154" i="4"/>
  <c r="R154" i="4"/>
  <c r="P154" i="4"/>
  <c r="BI150" i="4"/>
  <c r="BH150" i="4"/>
  <c r="BG150" i="4"/>
  <c r="BF150" i="4"/>
  <c r="T150" i="4"/>
  <c r="R150" i="4"/>
  <c r="P150" i="4"/>
  <c r="BI146" i="4"/>
  <c r="BH146" i="4"/>
  <c r="BG146" i="4"/>
  <c r="BF146" i="4"/>
  <c r="T146" i="4"/>
  <c r="R146" i="4"/>
  <c r="P146" i="4"/>
  <c r="BI142" i="4"/>
  <c r="BH142" i="4"/>
  <c r="BG142" i="4"/>
  <c r="BF142" i="4"/>
  <c r="T142" i="4"/>
  <c r="R142" i="4"/>
  <c r="P142" i="4"/>
  <c r="BI138" i="4"/>
  <c r="BH138" i="4"/>
  <c r="BG138" i="4"/>
  <c r="BF138" i="4"/>
  <c r="T138" i="4"/>
  <c r="R138" i="4"/>
  <c r="P138" i="4"/>
  <c r="BI134" i="4"/>
  <c r="BH134" i="4"/>
  <c r="BG134" i="4"/>
  <c r="BF134" i="4"/>
  <c r="T134" i="4"/>
  <c r="R134" i="4"/>
  <c r="P134" i="4"/>
  <c r="BI130" i="4"/>
  <c r="BH130" i="4"/>
  <c r="BG130" i="4"/>
  <c r="BF130" i="4"/>
  <c r="T130" i="4"/>
  <c r="R130" i="4"/>
  <c r="P130" i="4"/>
  <c r="BI126" i="4"/>
  <c r="BH126" i="4"/>
  <c r="BG126" i="4"/>
  <c r="BF126" i="4"/>
  <c r="T126" i="4"/>
  <c r="R126" i="4"/>
  <c r="P126" i="4"/>
  <c r="BI110" i="4"/>
  <c r="BH110" i="4"/>
  <c r="BG110" i="4"/>
  <c r="BF110" i="4"/>
  <c r="T110" i="4"/>
  <c r="R110" i="4"/>
  <c r="P110" i="4"/>
  <c r="BI106" i="4"/>
  <c r="BH106" i="4"/>
  <c r="BG106" i="4"/>
  <c r="BF106" i="4"/>
  <c r="T106" i="4"/>
  <c r="R106" i="4"/>
  <c r="P106" i="4"/>
  <c r="BI102" i="4"/>
  <c r="BH102" i="4"/>
  <c r="BG102" i="4"/>
  <c r="BF102" i="4"/>
  <c r="T102" i="4"/>
  <c r="R102" i="4"/>
  <c r="P102" i="4"/>
  <c r="BI98" i="4"/>
  <c r="BH98" i="4"/>
  <c r="BG98" i="4"/>
  <c r="BF98" i="4"/>
  <c r="T98" i="4"/>
  <c r="R98" i="4"/>
  <c r="P98" i="4"/>
  <c r="BI94" i="4"/>
  <c r="BH94" i="4"/>
  <c r="BG94" i="4"/>
  <c r="BF94" i="4"/>
  <c r="T94" i="4"/>
  <c r="R94" i="4"/>
  <c r="P94" i="4"/>
  <c r="J88" i="4"/>
  <c r="J87" i="4"/>
  <c r="F87" i="4"/>
  <c r="F85" i="4"/>
  <c r="E83" i="4"/>
  <c r="J59" i="4"/>
  <c r="J58" i="4"/>
  <c r="F58" i="4"/>
  <c r="F56" i="4"/>
  <c r="E54" i="4"/>
  <c r="J20" i="4"/>
  <c r="E20" i="4"/>
  <c r="F59" i="4"/>
  <c r="J19" i="4"/>
  <c r="J14" i="4"/>
  <c r="J85" i="4" s="1"/>
  <c r="E7" i="4"/>
  <c r="E79" i="4" s="1"/>
  <c r="J39" i="3"/>
  <c r="J38" i="3"/>
  <c r="AY57" i="1" s="1"/>
  <c r="J37" i="3"/>
  <c r="AX57" i="1"/>
  <c r="BI515" i="3"/>
  <c r="BH515" i="3"/>
  <c r="BG515" i="3"/>
  <c r="BF515" i="3"/>
  <c r="T515" i="3"/>
  <c r="R515" i="3"/>
  <c r="P515" i="3"/>
  <c r="BI513" i="3"/>
  <c r="BH513" i="3"/>
  <c r="BG513" i="3"/>
  <c r="BF513" i="3"/>
  <c r="T513" i="3"/>
  <c r="R513" i="3"/>
  <c r="P513" i="3"/>
  <c r="BI511" i="3"/>
  <c r="BH511" i="3"/>
  <c r="BG511" i="3"/>
  <c r="BF511" i="3"/>
  <c r="T511" i="3"/>
  <c r="T510" i="3" s="1"/>
  <c r="R511" i="3"/>
  <c r="R510" i="3" s="1"/>
  <c r="P511" i="3"/>
  <c r="P510" i="3" s="1"/>
  <c r="BI504" i="3"/>
  <c r="BH504" i="3"/>
  <c r="BG504" i="3"/>
  <c r="BF504" i="3"/>
  <c r="T504" i="3"/>
  <c r="R504" i="3"/>
  <c r="P504" i="3"/>
  <c r="BI501" i="3"/>
  <c r="BH501" i="3"/>
  <c r="BG501" i="3"/>
  <c r="BF501" i="3"/>
  <c r="T501" i="3"/>
  <c r="R501" i="3"/>
  <c r="P501" i="3"/>
  <c r="BI495" i="3"/>
  <c r="BH495" i="3"/>
  <c r="BG495" i="3"/>
  <c r="BF495" i="3"/>
  <c r="T495" i="3"/>
  <c r="R495" i="3"/>
  <c r="P495" i="3"/>
  <c r="BI484" i="3"/>
  <c r="BH484" i="3"/>
  <c r="BG484" i="3"/>
  <c r="BF484" i="3"/>
  <c r="T484" i="3"/>
  <c r="R484" i="3"/>
  <c r="P484" i="3"/>
  <c r="BI480" i="3"/>
  <c r="BH480" i="3"/>
  <c r="BG480" i="3"/>
  <c r="BF480" i="3"/>
  <c r="T480" i="3"/>
  <c r="R480" i="3"/>
  <c r="P480" i="3"/>
  <c r="BI476" i="3"/>
  <c r="BH476" i="3"/>
  <c r="BG476" i="3"/>
  <c r="BF476" i="3"/>
  <c r="T476" i="3"/>
  <c r="R476" i="3"/>
  <c r="P476" i="3"/>
  <c r="BI472" i="3"/>
  <c r="BH472" i="3"/>
  <c r="BG472" i="3"/>
  <c r="BF472" i="3"/>
  <c r="T472" i="3"/>
  <c r="R472" i="3"/>
  <c r="P472" i="3"/>
  <c r="BI468" i="3"/>
  <c r="BH468" i="3"/>
  <c r="BG468" i="3"/>
  <c r="BF468" i="3"/>
  <c r="T468" i="3"/>
  <c r="R468" i="3"/>
  <c r="P468" i="3"/>
  <c r="BI463" i="3"/>
  <c r="BH463" i="3"/>
  <c r="BG463" i="3"/>
  <c r="BF463" i="3"/>
  <c r="T463" i="3"/>
  <c r="R463" i="3"/>
  <c r="P463" i="3"/>
  <c r="BI462" i="3"/>
  <c r="BH462" i="3"/>
  <c r="BG462" i="3"/>
  <c r="BF462" i="3"/>
  <c r="T462" i="3"/>
  <c r="R462" i="3"/>
  <c r="P462" i="3"/>
  <c r="BI460" i="3"/>
  <c r="BH460" i="3"/>
  <c r="BG460" i="3"/>
  <c r="BF460" i="3"/>
  <c r="T460" i="3"/>
  <c r="R460" i="3"/>
  <c r="P460" i="3"/>
  <c r="BI456" i="3"/>
  <c r="BH456" i="3"/>
  <c r="BG456" i="3"/>
  <c r="BF456" i="3"/>
  <c r="T456" i="3"/>
  <c r="R456" i="3"/>
  <c r="P456" i="3"/>
  <c r="BI452" i="3"/>
  <c r="BH452" i="3"/>
  <c r="BG452" i="3"/>
  <c r="BF452" i="3"/>
  <c r="T452" i="3"/>
  <c r="R452" i="3"/>
  <c r="P452" i="3"/>
  <c r="BI447" i="3"/>
  <c r="BH447" i="3"/>
  <c r="BG447" i="3"/>
  <c r="BF447" i="3"/>
  <c r="T447" i="3"/>
  <c r="R447" i="3"/>
  <c r="P447" i="3"/>
  <c r="BI445" i="3"/>
  <c r="BH445" i="3"/>
  <c r="BG445" i="3"/>
  <c r="BF445" i="3"/>
  <c r="T445" i="3"/>
  <c r="R445" i="3"/>
  <c r="P445" i="3"/>
  <c r="BI430" i="3"/>
  <c r="BH430" i="3"/>
  <c r="BG430" i="3"/>
  <c r="BF430" i="3"/>
  <c r="T430" i="3"/>
  <c r="R430" i="3"/>
  <c r="P430" i="3"/>
  <c r="BI426" i="3"/>
  <c r="BH426" i="3"/>
  <c r="BG426" i="3"/>
  <c r="BF426" i="3"/>
  <c r="T426" i="3"/>
  <c r="R426" i="3"/>
  <c r="P426" i="3"/>
  <c r="BI420" i="3"/>
  <c r="BH420" i="3"/>
  <c r="BG420" i="3"/>
  <c r="BF420" i="3"/>
  <c r="T420" i="3"/>
  <c r="R420" i="3"/>
  <c r="P420" i="3"/>
  <c r="BI415" i="3"/>
  <c r="BH415" i="3"/>
  <c r="BG415" i="3"/>
  <c r="BF415" i="3"/>
  <c r="T415" i="3"/>
  <c r="R415" i="3"/>
  <c r="P415" i="3"/>
  <c r="BI403" i="3"/>
  <c r="BH403" i="3"/>
  <c r="BG403" i="3"/>
  <c r="BF403" i="3"/>
  <c r="T403" i="3"/>
  <c r="R403" i="3"/>
  <c r="P403" i="3"/>
  <c r="BI392" i="3"/>
  <c r="BH392" i="3"/>
  <c r="BG392" i="3"/>
  <c r="BF392" i="3"/>
  <c r="T392" i="3"/>
  <c r="R392" i="3"/>
  <c r="P392" i="3"/>
  <c r="BI373" i="3"/>
  <c r="BH373" i="3"/>
  <c r="BG373" i="3"/>
  <c r="BF373" i="3"/>
  <c r="T373" i="3"/>
  <c r="R373" i="3"/>
  <c r="P373" i="3"/>
  <c r="BI366" i="3"/>
  <c r="BH366" i="3"/>
  <c r="BG366" i="3"/>
  <c r="BF366" i="3"/>
  <c r="T366" i="3"/>
  <c r="R366" i="3"/>
  <c r="P366" i="3"/>
  <c r="BI360" i="3"/>
  <c r="BH360" i="3"/>
  <c r="BG360" i="3"/>
  <c r="BF360" i="3"/>
  <c r="T360" i="3"/>
  <c r="T359" i="3" s="1"/>
  <c r="R360" i="3"/>
  <c r="R359" i="3" s="1"/>
  <c r="P360" i="3"/>
  <c r="P359" i="3" s="1"/>
  <c r="BI356" i="3"/>
  <c r="BH356" i="3"/>
  <c r="BG356" i="3"/>
  <c r="BF356" i="3"/>
  <c r="T356" i="3"/>
  <c r="R356" i="3"/>
  <c r="P356" i="3"/>
  <c r="BI345" i="3"/>
  <c r="BH345" i="3"/>
  <c r="BG345" i="3"/>
  <c r="BF345" i="3"/>
  <c r="T345" i="3"/>
  <c r="R345" i="3"/>
  <c r="P345" i="3"/>
  <c r="BI342" i="3"/>
  <c r="BH342" i="3"/>
  <c r="BG342" i="3"/>
  <c r="BF342" i="3"/>
  <c r="T342" i="3"/>
  <c r="R342" i="3"/>
  <c r="P342" i="3"/>
  <c r="BI331" i="3"/>
  <c r="BH331" i="3"/>
  <c r="BG331" i="3"/>
  <c r="BF331" i="3"/>
  <c r="T331" i="3"/>
  <c r="R331" i="3"/>
  <c r="P331" i="3"/>
  <c r="BI325" i="3"/>
  <c r="BH325" i="3"/>
  <c r="BG325" i="3"/>
  <c r="BF325" i="3"/>
  <c r="T325" i="3"/>
  <c r="R325" i="3"/>
  <c r="P325" i="3"/>
  <c r="BI319" i="3"/>
  <c r="BH319" i="3"/>
  <c r="BG319" i="3"/>
  <c r="BF319" i="3"/>
  <c r="T319" i="3"/>
  <c r="R319" i="3"/>
  <c r="P319" i="3"/>
  <c r="BI315" i="3"/>
  <c r="BH315" i="3"/>
  <c r="BG315" i="3"/>
  <c r="BF315" i="3"/>
  <c r="T315" i="3"/>
  <c r="R315" i="3"/>
  <c r="P315" i="3"/>
  <c r="BI311" i="3"/>
  <c r="BH311" i="3"/>
  <c r="BG311" i="3"/>
  <c r="BF311" i="3"/>
  <c r="T311" i="3"/>
  <c r="R311" i="3"/>
  <c r="P311" i="3"/>
  <c r="BI307" i="3"/>
  <c r="BH307" i="3"/>
  <c r="BG307" i="3"/>
  <c r="BF307" i="3"/>
  <c r="T307" i="3"/>
  <c r="R307" i="3"/>
  <c r="P307" i="3"/>
  <c r="BI303" i="3"/>
  <c r="BH303" i="3"/>
  <c r="BG303" i="3"/>
  <c r="BF303" i="3"/>
  <c r="T303" i="3"/>
  <c r="R303" i="3"/>
  <c r="P303" i="3"/>
  <c r="BI295" i="3"/>
  <c r="BH295" i="3"/>
  <c r="BG295" i="3"/>
  <c r="BF295" i="3"/>
  <c r="T295" i="3"/>
  <c r="R295" i="3"/>
  <c r="P295" i="3"/>
  <c r="BI291" i="3"/>
  <c r="BH291" i="3"/>
  <c r="BG291" i="3"/>
  <c r="BF291" i="3"/>
  <c r="T291" i="3"/>
  <c r="R291" i="3"/>
  <c r="P291" i="3"/>
  <c r="BI287" i="3"/>
  <c r="BH287" i="3"/>
  <c r="BG287" i="3"/>
  <c r="BF287" i="3"/>
  <c r="T287" i="3"/>
  <c r="R287" i="3"/>
  <c r="P287" i="3"/>
  <c r="BI282" i="3"/>
  <c r="BH282" i="3"/>
  <c r="BG282" i="3"/>
  <c r="BF282" i="3"/>
  <c r="T282" i="3"/>
  <c r="R282" i="3"/>
  <c r="P282" i="3"/>
  <c r="BI278" i="3"/>
  <c r="BH278" i="3"/>
  <c r="BG278" i="3"/>
  <c r="BF278" i="3"/>
  <c r="T278" i="3"/>
  <c r="R278" i="3"/>
  <c r="P278" i="3"/>
  <c r="BI277" i="3"/>
  <c r="BH277" i="3"/>
  <c r="BG277" i="3"/>
  <c r="BF277" i="3"/>
  <c r="T277" i="3"/>
  <c r="R277" i="3"/>
  <c r="P277" i="3"/>
  <c r="BI269" i="3"/>
  <c r="BH269" i="3"/>
  <c r="BG269" i="3"/>
  <c r="BF269" i="3"/>
  <c r="T269" i="3"/>
  <c r="R269" i="3"/>
  <c r="P269" i="3"/>
  <c r="BI266" i="3"/>
  <c r="BH266" i="3"/>
  <c r="BG266" i="3"/>
  <c r="BF266" i="3"/>
  <c r="T266" i="3"/>
  <c r="R266" i="3"/>
  <c r="P266" i="3"/>
  <c r="BI248" i="3"/>
  <c r="BH248" i="3"/>
  <c r="BG248" i="3"/>
  <c r="BF248" i="3"/>
  <c r="T248" i="3"/>
  <c r="R248" i="3"/>
  <c r="P248" i="3"/>
  <c r="BI245" i="3"/>
  <c r="BH245" i="3"/>
  <c r="BG245" i="3"/>
  <c r="BF245" i="3"/>
  <c r="T245" i="3"/>
  <c r="R245" i="3"/>
  <c r="P245" i="3"/>
  <c r="BI242" i="3"/>
  <c r="BH242" i="3"/>
  <c r="BG242" i="3"/>
  <c r="BF242" i="3"/>
  <c r="T242" i="3"/>
  <c r="R242" i="3"/>
  <c r="P242" i="3"/>
  <c r="BI237" i="3"/>
  <c r="BH237" i="3"/>
  <c r="BG237" i="3"/>
  <c r="BF237" i="3"/>
  <c r="T237" i="3"/>
  <c r="R237" i="3"/>
  <c r="P237" i="3"/>
  <c r="BI232" i="3"/>
  <c r="BH232" i="3"/>
  <c r="BG232" i="3"/>
  <c r="BF232" i="3"/>
  <c r="T232" i="3"/>
  <c r="R232" i="3"/>
  <c r="P232" i="3"/>
  <c r="BI228" i="3"/>
  <c r="BH228" i="3"/>
  <c r="BG228" i="3"/>
  <c r="BF228" i="3"/>
  <c r="T228" i="3"/>
  <c r="R228" i="3"/>
  <c r="P228" i="3"/>
  <c r="BI224" i="3"/>
  <c r="BH224" i="3"/>
  <c r="BG224" i="3"/>
  <c r="BF224" i="3"/>
  <c r="T224" i="3"/>
  <c r="R224" i="3"/>
  <c r="P224" i="3"/>
  <c r="BI219" i="3"/>
  <c r="BH219" i="3"/>
  <c r="BG219" i="3"/>
  <c r="BF219" i="3"/>
  <c r="T219" i="3"/>
  <c r="R219" i="3"/>
  <c r="P219" i="3"/>
  <c r="BI209" i="3"/>
  <c r="BH209" i="3"/>
  <c r="BG209" i="3"/>
  <c r="BF209" i="3"/>
  <c r="T209" i="3"/>
  <c r="R209" i="3"/>
  <c r="P209" i="3"/>
  <c r="BI206" i="3"/>
  <c r="BH206" i="3"/>
  <c r="BG206" i="3"/>
  <c r="BF206" i="3"/>
  <c r="T206" i="3"/>
  <c r="R206" i="3"/>
  <c r="P206" i="3"/>
  <c r="BI201" i="3"/>
  <c r="BH201" i="3"/>
  <c r="BG201" i="3"/>
  <c r="BF201" i="3"/>
  <c r="T201" i="3"/>
  <c r="R201" i="3"/>
  <c r="P201" i="3"/>
  <c r="BI195" i="3"/>
  <c r="BH195" i="3"/>
  <c r="BG195" i="3"/>
  <c r="BF195" i="3"/>
  <c r="T195" i="3"/>
  <c r="R195" i="3"/>
  <c r="P195" i="3"/>
  <c r="BI191" i="3"/>
  <c r="BH191" i="3"/>
  <c r="BG191" i="3"/>
  <c r="BF191" i="3"/>
  <c r="T191" i="3"/>
  <c r="R191" i="3"/>
  <c r="P191" i="3"/>
  <c r="BI187" i="3"/>
  <c r="BH187" i="3"/>
  <c r="BG187" i="3"/>
  <c r="BF187" i="3"/>
  <c r="T187" i="3"/>
  <c r="R187" i="3"/>
  <c r="P187" i="3"/>
  <c r="BI183" i="3"/>
  <c r="BH183" i="3"/>
  <c r="BG183" i="3"/>
  <c r="BF183" i="3"/>
  <c r="T183" i="3"/>
  <c r="R183" i="3"/>
  <c r="P183" i="3"/>
  <c r="BI179" i="3"/>
  <c r="BH179" i="3"/>
  <c r="BG179" i="3"/>
  <c r="BF179" i="3"/>
  <c r="T179" i="3"/>
  <c r="R179" i="3"/>
  <c r="P179" i="3"/>
  <c r="BI175" i="3"/>
  <c r="BH175" i="3"/>
  <c r="BG175" i="3"/>
  <c r="BF175" i="3"/>
  <c r="T175" i="3"/>
  <c r="R175" i="3"/>
  <c r="P175" i="3"/>
  <c r="BI167" i="3"/>
  <c r="BH167" i="3"/>
  <c r="BG167" i="3"/>
  <c r="BF167" i="3"/>
  <c r="T167" i="3"/>
  <c r="R167" i="3"/>
  <c r="P167" i="3"/>
  <c r="BI163" i="3"/>
  <c r="BH163" i="3"/>
  <c r="BG163" i="3"/>
  <c r="BF163" i="3"/>
  <c r="T163" i="3"/>
  <c r="R163" i="3"/>
  <c r="P163" i="3"/>
  <c r="BI159" i="3"/>
  <c r="BH159" i="3"/>
  <c r="BG159" i="3"/>
  <c r="BF159" i="3"/>
  <c r="T159" i="3"/>
  <c r="R159" i="3"/>
  <c r="P159" i="3"/>
  <c r="BI155" i="3"/>
  <c r="BH155" i="3"/>
  <c r="BG155" i="3"/>
  <c r="BF155" i="3"/>
  <c r="T155" i="3"/>
  <c r="R155" i="3"/>
  <c r="P155" i="3"/>
  <c r="BI151" i="3"/>
  <c r="BH151" i="3"/>
  <c r="BG151" i="3"/>
  <c r="BF151" i="3"/>
  <c r="T151" i="3"/>
  <c r="R151" i="3"/>
  <c r="P151" i="3"/>
  <c r="BI147" i="3"/>
  <c r="BH147" i="3"/>
  <c r="BG147" i="3"/>
  <c r="BF147" i="3"/>
  <c r="T147" i="3"/>
  <c r="R147" i="3"/>
  <c r="P147" i="3"/>
  <c r="BI143" i="3"/>
  <c r="BH143" i="3"/>
  <c r="BG143" i="3"/>
  <c r="BF143" i="3"/>
  <c r="T143" i="3"/>
  <c r="R143" i="3"/>
  <c r="P143" i="3"/>
  <c r="BI139" i="3"/>
  <c r="BH139" i="3"/>
  <c r="BG139" i="3"/>
  <c r="BF139" i="3"/>
  <c r="T139" i="3"/>
  <c r="R139" i="3"/>
  <c r="P139" i="3"/>
  <c r="BI119" i="3"/>
  <c r="BH119" i="3"/>
  <c r="BG119" i="3"/>
  <c r="BF119" i="3"/>
  <c r="T119" i="3"/>
  <c r="R119" i="3"/>
  <c r="P119" i="3"/>
  <c r="BI115" i="3"/>
  <c r="BH115" i="3"/>
  <c r="BG115" i="3"/>
  <c r="BF115" i="3"/>
  <c r="T115" i="3"/>
  <c r="R115" i="3"/>
  <c r="P115" i="3"/>
  <c r="BI111" i="3"/>
  <c r="BH111" i="3"/>
  <c r="BG111" i="3"/>
  <c r="BF111" i="3"/>
  <c r="T111" i="3"/>
  <c r="R111" i="3"/>
  <c r="P111" i="3"/>
  <c r="BI107" i="3"/>
  <c r="BH107" i="3"/>
  <c r="BG107" i="3"/>
  <c r="BF107" i="3"/>
  <c r="T107" i="3"/>
  <c r="R107" i="3"/>
  <c r="P107" i="3"/>
  <c r="BI103" i="3"/>
  <c r="BH103" i="3"/>
  <c r="BG103" i="3"/>
  <c r="BF103" i="3"/>
  <c r="T103" i="3"/>
  <c r="R103" i="3"/>
  <c r="P103" i="3"/>
  <c r="BI99" i="3"/>
  <c r="BH99" i="3"/>
  <c r="BG99" i="3"/>
  <c r="BF99" i="3"/>
  <c r="T99" i="3"/>
  <c r="R99" i="3"/>
  <c r="P99" i="3"/>
  <c r="BI95" i="3"/>
  <c r="BH95" i="3"/>
  <c r="BG95" i="3"/>
  <c r="BF95" i="3"/>
  <c r="T95" i="3"/>
  <c r="R95" i="3"/>
  <c r="P95" i="3"/>
  <c r="J89" i="3"/>
  <c r="J88" i="3"/>
  <c r="F88" i="3"/>
  <c r="F86" i="3"/>
  <c r="E84" i="3"/>
  <c r="J59" i="3"/>
  <c r="J58" i="3"/>
  <c r="F58" i="3"/>
  <c r="F56" i="3"/>
  <c r="E54" i="3"/>
  <c r="J20" i="3"/>
  <c r="E20" i="3"/>
  <c r="F89" i="3"/>
  <c r="J19" i="3"/>
  <c r="J14" i="3"/>
  <c r="J86" i="3" s="1"/>
  <c r="E7" i="3"/>
  <c r="E50" i="3" s="1"/>
  <c r="J39" i="2"/>
  <c r="J38" i="2"/>
  <c r="AY56" i="1"/>
  <c r="J37" i="2"/>
  <c r="AX56" i="1"/>
  <c r="BI294" i="2"/>
  <c r="BH294" i="2"/>
  <c r="BG294" i="2"/>
  <c r="BF294" i="2"/>
  <c r="T294" i="2"/>
  <c r="R294" i="2"/>
  <c r="P294" i="2"/>
  <c r="BI292" i="2"/>
  <c r="BH292" i="2"/>
  <c r="BG292" i="2"/>
  <c r="BF292" i="2"/>
  <c r="T292" i="2"/>
  <c r="R292" i="2"/>
  <c r="P292" i="2"/>
  <c r="BI287" i="2"/>
  <c r="BH287" i="2"/>
  <c r="BG287" i="2"/>
  <c r="BF287" i="2"/>
  <c r="T287" i="2"/>
  <c r="R287" i="2"/>
  <c r="P287" i="2"/>
  <c r="BI281" i="2"/>
  <c r="BH281" i="2"/>
  <c r="BG281" i="2"/>
  <c r="BF281" i="2"/>
  <c r="T281" i="2"/>
  <c r="R281" i="2"/>
  <c r="P281" i="2"/>
  <c r="BI276" i="2"/>
  <c r="BH276" i="2"/>
  <c r="BG276" i="2"/>
  <c r="BF276" i="2"/>
  <c r="T276" i="2"/>
  <c r="R276" i="2"/>
  <c r="P276" i="2"/>
  <c r="BI271" i="2"/>
  <c r="BH271" i="2"/>
  <c r="BG271" i="2"/>
  <c r="BF271" i="2"/>
  <c r="T271" i="2"/>
  <c r="R271" i="2"/>
  <c r="P271" i="2"/>
  <c r="BI266" i="2"/>
  <c r="BH266" i="2"/>
  <c r="BG266" i="2"/>
  <c r="BF266" i="2"/>
  <c r="T266" i="2"/>
  <c r="R266" i="2"/>
  <c r="P266" i="2"/>
  <c r="BI263" i="2"/>
  <c r="BH263" i="2"/>
  <c r="BG263" i="2"/>
  <c r="BF263" i="2"/>
  <c r="T263" i="2"/>
  <c r="R263" i="2"/>
  <c r="P263" i="2"/>
  <c r="BI258" i="2"/>
  <c r="BH258" i="2"/>
  <c r="BG258" i="2"/>
  <c r="BF258" i="2"/>
  <c r="T258" i="2"/>
  <c r="R258" i="2"/>
  <c r="P258" i="2"/>
  <c r="BI253" i="2"/>
  <c r="BH253" i="2"/>
  <c r="BG253" i="2"/>
  <c r="BF253" i="2"/>
  <c r="T253" i="2"/>
  <c r="R253" i="2"/>
  <c r="P253" i="2"/>
  <c r="BI252" i="2"/>
  <c r="BH252" i="2"/>
  <c r="BG252" i="2"/>
  <c r="BF252" i="2"/>
  <c r="T252" i="2"/>
  <c r="R252" i="2"/>
  <c r="P252" i="2"/>
  <c r="BI247" i="2"/>
  <c r="BH247" i="2"/>
  <c r="BG247" i="2"/>
  <c r="BF247" i="2"/>
  <c r="T247" i="2"/>
  <c r="R247" i="2"/>
  <c r="P247" i="2"/>
  <c r="BI243" i="2"/>
  <c r="BH243" i="2"/>
  <c r="BG243" i="2"/>
  <c r="BF243" i="2"/>
  <c r="T243" i="2"/>
  <c r="R243" i="2"/>
  <c r="P243" i="2"/>
  <c r="BI239" i="2"/>
  <c r="BH239" i="2"/>
  <c r="BG239" i="2"/>
  <c r="BF239" i="2"/>
  <c r="T239" i="2"/>
  <c r="R239" i="2"/>
  <c r="P239" i="2"/>
  <c r="BI233" i="2"/>
  <c r="BH233" i="2"/>
  <c r="BG233" i="2"/>
  <c r="BF233" i="2"/>
  <c r="T233" i="2"/>
  <c r="R233" i="2"/>
  <c r="P233" i="2"/>
  <c r="BI232" i="2"/>
  <c r="BH232" i="2"/>
  <c r="BG232" i="2"/>
  <c r="BF232" i="2"/>
  <c r="T232" i="2"/>
  <c r="R232" i="2"/>
  <c r="P232" i="2"/>
  <c r="BI226" i="2"/>
  <c r="BH226" i="2"/>
  <c r="BG226" i="2"/>
  <c r="BF226" i="2"/>
  <c r="T226" i="2"/>
  <c r="R226" i="2"/>
  <c r="P226" i="2"/>
  <c r="BI221" i="2"/>
  <c r="BH221" i="2"/>
  <c r="BG221" i="2"/>
  <c r="BF221" i="2"/>
  <c r="T221" i="2"/>
  <c r="R221" i="2"/>
  <c r="P221" i="2"/>
  <c r="BI216" i="2"/>
  <c r="BH216" i="2"/>
  <c r="BG216" i="2"/>
  <c r="BF216" i="2"/>
  <c r="T216" i="2"/>
  <c r="R216" i="2"/>
  <c r="P216" i="2"/>
  <c r="BI212" i="2"/>
  <c r="BH212" i="2"/>
  <c r="BG212" i="2"/>
  <c r="BF212" i="2"/>
  <c r="T212" i="2"/>
  <c r="R212" i="2"/>
  <c r="P212" i="2"/>
  <c r="BI208" i="2"/>
  <c r="BH208" i="2"/>
  <c r="BG208" i="2"/>
  <c r="BF208" i="2"/>
  <c r="T208" i="2"/>
  <c r="R208" i="2"/>
  <c r="P208" i="2"/>
  <c r="BI203" i="2"/>
  <c r="BH203" i="2"/>
  <c r="BG203" i="2"/>
  <c r="BF203" i="2"/>
  <c r="T203" i="2"/>
  <c r="R203" i="2"/>
  <c r="P203" i="2"/>
  <c r="BI199" i="2"/>
  <c r="BH199" i="2"/>
  <c r="BG199" i="2"/>
  <c r="BF199" i="2"/>
  <c r="T199" i="2"/>
  <c r="R199" i="2"/>
  <c r="P199" i="2"/>
  <c r="BI197" i="2"/>
  <c r="BH197" i="2"/>
  <c r="BG197" i="2"/>
  <c r="BF197" i="2"/>
  <c r="T197" i="2"/>
  <c r="R197" i="2"/>
  <c r="P197" i="2"/>
  <c r="BI195" i="2"/>
  <c r="BH195" i="2"/>
  <c r="BG195" i="2"/>
  <c r="BF195" i="2"/>
  <c r="T195" i="2"/>
  <c r="R195" i="2"/>
  <c r="P195"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3" i="2"/>
  <c r="BH183" i="2"/>
  <c r="BG183" i="2"/>
  <c r="BF183" i="2"/>
  <c r="T183" i="2"/>
  <c r="R183" i="2"/>
  <c r="P183" i="2"/>
  <c r="BI181" i="2"/>
  <c r="BH181" i="2"/>
  <c r="BG181" i="2"/>
  <c r="BF181" i="2"/>
  <c r="T181" i="2"/>
  <c r="R181" i="2"/>
  <c r="P181" i="2"/>
  <c r="BI177" i="2"/>
  <c r="BH177" i="2"/>
  <c r="BG177" i="2"/>
  <c r="BF177" i="2"/>
  <c r="T177" i="2"/>
  <c r="R177" i="2"/>
  <c r="P177" i="2"/>
  <c r="BI174" i="2"/>
  <c r="BH174" i="2"/>
  <c r="BG174" i="2"/>
  <c r="BF174" i="2"/>
  <c r="T174" i="2"/>
  <c r="R174" i="2"/>
  <c r="P174" i="2"/>
  <c r="BI170" i="2"/>
  <c r="BH170" i="2"/>
  <c r="BG170" i="2"/>
  <c r="BF170" i="2"/>
  <c r="T170" i="2"/>
  <c r="R170" i="2"/>
  <c r="P170" i="2"/>
  <c r="BI165" i="2"/>
  <c r="BH165" i="2"/>
  <c r="BG165" i="2"/>
  <c r="BF165" i="2"/>
  <c r="T165" i="2"/>
  <c r="R165" i="2"/>
  <c r="P165"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5" i="2"/>
  <c r="BH145" i="2"/>
  <c r="BG145" i="2"/>
  <c r="BF145" i="2"/>
  <c r="T145" i="2"/>
  <c r="R145" i="2"/>
  <c r="P145" i="2"/>
  <c r="BI141" i="2"/>
  <c r="BH141" i="2"/>
  <c r="BG141" i="2"/>
  <c r="BF141" i="2"/>
  <c r="T141" i="2"/>
  <c r="R141" i="2"/>
  <c r="P141"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7" i="2"/>
  <c r="BH127" i="2"/>
  <c r="BG127" i="2"/>
  <c r="BF127" i="2"/>
  <c r="T127" i="2"/>
  <c r="R127" i="2"/>
  <c r="P127" i="2"/>
  <c r="BI123" i="2"/>
  <c r="BH123" i="2"/>
  <c r="BG123" i="2"/>
  <c r="BF123" i="2"/>
  <c r="T123" i="2"/>
  <c r="R123" i="2"/>
  <c r="P123" i="2"/>
  <c r="BI119" i="2"/>
  <c r="BH119" i="2"/>
  <c r="BG119" i="2"/>
  <c r="BF119" i="2"/>
  <c r="T119" i="2"/>
  <c r="R119" i="2"/>
  <c r="P119" i="2"/>
  <c r="BI115" i="2"/>
  <c r="BH115" i="2"/>
  <c r="BG115" i="2"/>
  <c r="BF115" i="2"/>
  <c r="T115" i="2"/>
  <c r="R115" i="2"/>
  <c r="P115" i="2"/>
  <c r="BI111" i="2"/>
  <c r="BH111" i="2"/>
  <c r="BG111" i="2"/>
  <c r="BF111" i="2"/>
  <c r="T111" i="2"/>
  <c r="R111" i="2"/>
  <c r="P111" i="2"/>
  <c r="BI106" i="2"/>
  <c r="BH106" i="2"/>
  <c r="BG106" i="2"/>
  <c r="BF106" i="2"/>
  <c r="T106" i="2"/>
  <c r="R106" i="2"/>
  <c r="P106" i="2"/>
  <c r="BI102" i="2"/>
  <c r="BH102" i="2"/>
  <c r="BG102" i="2"/>
  <c r="BF102" i="2"/>
  <c r="T102" i="2"/>
  <c r="R102" i="2"/>
  <c r="P102" i="2"/>
  <c r="BI98" i="2"/>
  <c r="BH98" i="2"/>
  <c r="BG98" i="2"/>
  <c r="BF98" i="2"/>
  <c r="T98" i="2"/>
  <c r="R98" i="2"/>
  <c r="P98" i="2"/>
  <c r="BI96" i="2"/>
  <c r="BH96" i="2"/>
  <c r="BG96" i="2"/>
  <c r="BF96" i="2"/>
  <c r="T96" i="2"/>
  <c r="R96" i="2"/>
  <c r="P96" i="2"/>
  <c r="BI94" i="2"/>
  <c r="BH94" i="2"/>
  <c r="BG94" i="2"/>
  <c r="BF94" i="2"/>
  <c r="T94" i="2"/>
  <c r="R94" i="2"/>
  <c r="P94" i="2"/>
  <c r="J88" i="2"/>
  <c r="J87" i="2"/>
  <c r="F87" i="2"/>
  <c r="F85" i="2"/>
  <c r="E83" i="2"/>
  <c r="J59" i="2"/>
  <c r="J58" i="2"/>
  <c r="F58" i="2"/>
  <c r="F56" i="2"/>
  <c r="E54" i="2"/>
  <c r="J20" i="2"/>
  <c r="E20" i="2"/>
  <c r="F59" i="2" s="1"/>
  <c r="J19" i="2"/>
  <c r="J14" i="2"/>
  <c r="J85" i="2" s="1"/>
  <c r="E7" i="2"/>
  <c r="E50" i="2" s="1"/>
  <c r="L50" i="1"/>
  <c r="AM50" i="1"/>
  <c r="AM49" i="1"/>
  <c r="L49" i="1"/>
  <c r="AM47" i="1"/>
  <c r="L47" i="1"/>
  <c r="L45" i="1"/>
  <c r="L44" i="1"/>
  <c r="BK174" i="21"/>
  <c r="BK154" i="21"/>
  <c r="J129" i="21"/>
  <c r="J214" i="20"/>
  <c r="J209" i="20"/>
  <c r="J201" i="20"/>
  <c r="BK182" i="20"/>
  <c r="BK159" i="20"/>
  <c r="J131" i="20"/>
  <c r="J112" i="20"/>
  <c r="J386" i="19"/>
  <c r="BK352" i="19"/>
  <c r="BK324" i="19"/>
  <c r="J315" i="19"/>
  <c r="BK290" i="19"/>
  <c r="J215" i="19"/>
  <c r="BK145" i="19"/>
  <c r="J117" i="19"/>
  <c r="J104" i="19"/>
  <c r="BK501" i="18"/>
  <c r="J466" i="18"/>
  <c r="BK446" i="18"/>
  <c r="J411" i="18"/>
  <c r="BK401" i="18"/>
  <c r="BK376" i="18"/>
  <c r="J356" i="18"/>
  <c r="BK342" i="18"/>
  <c r="J315" i="18"/>
  <c r="J281" i="18"/>
  <c r="J222" i="18"/>
  <c r="BK190" i="18"/>
  <c r="BK142" i="18"/>
  <c r="J312" i="17"/>
  <c r="J296" i="17"/>
  <c r="BK256" i="17"/>
  <c r="BK228" i="17"/>
  <c r="J202" i="17"/>
  <c r="J111" i="17"/>
  <c r="BK405" i="16"/>
  <c r="BK404" i="16"/>
  <c r="J386" i="16"/>
  <c r="J371" i="16"/>
  <c r="BK345" i="16"/>
  <c r="BK322" i="16"/>
  <c r="J277" i="16"/>
  <c r="J217" i="16"/>
  <c r="J182" i="16"/>
  <c r="BK139" i="16"/>
  <c r="J323" i="15"/>
  <c r="BK317" i="15"/>
  <c r="BK279" i="15"/>
  <c r="J210" i="15"/>
  <c r="J185" i="15"/>
  <c r="BK109" i="15"/>
  <c r="J103" i="14"/>
  <c r="BK179" i="13"/>
  <c r="BK173" i="13"/>
  <c r="BK168" i="13"/>
  <c r="BK156" i="13"/>
  <c r="BK144" i="13"/>
  <c r="J118" i="13"/>
  <c r="BK103" i="13"/>
  <c r="BK139" i="12"/>
  <c r="J124" i="12"/>
  <c r="J94" i="12"/>
  <c r="BK122" i="11"/>
  <c r="BK112" i="11"/>
  <c r="J222" i="10"/>
  <c r="J191" i="10"/>
  <c r="J147" i="10"/>
  <c r="J122" i="10"/>
  <c r="J102" i="10"/>
  <c r="J317" i="9"/>
  <c r="J285" i="9"/>
  <c r="BK269" i="9"/>
  <c r="J257" i="9"/>
  <c r="J188" i="9"/>
  <c r="BK146" i="9"/>
  <c r="BK266" i="8"/>
  <c r="BK251" i="8"/>
  <c r="J227" i="8"/>
  <c r="BK195" i="8"/>
  <c r="J171" i="8"/>
  <c r="J124" i="8"/>
  <c r="J102" i="8"/>
  <c r="BK347" i="7"/>
  <c r="BK316" i="7"/>
  <c r="BK308" i="7"/>
  <c r="J302" i="7"/>
  <c r="BK292" i="7"/>
  <c r="BK262" i="7"/>
  <c r="J227" i="7"/>
  <c r="J211" i="7"/>
  <c r="J177" i="7"/>
  <c r="J146" i="7"/>
  <c r="BK286" i="6"/>
  <c r="J209" i="6"/>
  <c r="J171" i="6"/>
  <c r="J106" i="6"/>
  <c r="J270" i="5"/>
  <c r="J237" i="5"/>
  <c r="J204" i="5"/>
  <c r="BK154" i="5"/>
  <c r="J134" i="5"/>
  <c r="J307" i="4"/>
  <c r="J222" i="4"/>
  <c r="BK186" i="4"/>
  <c r="BK154" i="4"/>
  <c r="BK106" i="4"/>
  <c r="J484" i="3"/>
  <c r="J415" i="3"/>
  <c r="BK331" i="3"/>
  <c r="J295" i="3"/>
  <c r="BK242" i="3"/>
  <c r="J201" i="3"/>
  <c r="J175" i="3"/>
  <c r="J294" i="2"/>
  <c r="J252" i="2"/>
  <c r="J208" i="2"/>
  <c r="J188" i="2"/>
  <c r="BK135" i="2"/>
  <c r="BK123" i="2"/>
  <c r="J94" i="2"/>
  <c r="BK172" i="21"/>
  <c r="BK150" i="21"/>
  <c r="J125" i="21"/>
  <c r="BK97" i="21"/>
  <c r="BK190" i="20"/>
  <c r="J140" i="20"/>
  <c r="BK116" i="20"/>
  <c r="BK403" i="19"/>
  <c r="J368" i="19"/>
  <c r="J329" i="19"/>
  <c r="BK302" i="19"/>
  <c r="J272" i="19"/>
  <c r="BK227" i="19"/>
  <c r="J192" i="19"/>
  <c r="BK136" i="19"/>
  <c r="BK512" i="18"/>
  <c r="J494" i="18"/>
  <c r="BK450" i="18"/>
  <c r="J387" i="18"/>
  <c r="J342" i="18"/>
  <c r="BK311" i="18"/>
  <c r="BK220" i="18"/>
  <c r="BK212" i="18"/>
  <c r="J178" i="18"/>
  <c r="J123" i="18"/>
  <c r="BK304" i="17"/>
  <c r="BK286" i="17"/>
  <c r="BK271" i="17"/>
  <c r="BK252" i="17"/>
  <c r="BK177" i="17"/>
  <c r="J154" i="17"/>
  <c r="BK109" i="17"/>
  <c r="BK410" i="16"/>
  <c r="J393" i="16"/>
  <c r="J363" i="16"/>
  <c r="BK325" i="16"/>
  <c r="BK211" i="16"/>
  <c r="J194" i="16"/>
  <c r="J130" i="16"/>
  <c r="BK327" i="15"/>
  <c r="J319" i="15"/>
  <c r="BK303" i="15"/>
  <c r="J276" i="15"/>
  <c r="BK199" i="15"/>
  <c r="J187" i="15"/>
  <c r="BK168" i="15"/>
  <c r="J136" i="15"/>
  <c r="BK106" i="14"/>
  <c r="J171" i="13"/>
  <c r="BK152" i="13"/>
  <c r="J134" i="13"/>
  <c r="J121" i="13"/>
  <c r="J115" i="13"/>
  <c r="J110" i="13"/>
  <c r="BK124" i="12"/>
  <c r="BK125" i="11"/>
  <c r="BK102" i="11"/>
  <c r="BK235" i="10"/>
  <c r="J216" i="10"/>
  <c r="BK211" i="10"/>
  <c r="J175" i="10"/>
  <c r="BK151" i="10"/>
  <c r="BK98" i="10"/>
  <c r="J314" i="9"/>
  <c r="J290" i="9"/>
  <c r="J282" i="9"/>
  <c r="BK273" i="9"/>
  <c r="J253" i="9"/>
  <c r="J236" i="9"/>
  <c r="J204" i="9"/>
  <c r="J167" i="9"/>
  <c r="J130" i="9"/>
  <c r="J251" i="8"/>
  <c r="J233" i="8"/>
  <c r="BK219" i="8"/>
  <c r="BK166" i="8"/>
  <c r="BK132" i="8"/>
  <c r="BK365" i="7"/>
  <c r="J351" i="7"/>
  <c r="J340" i="7"/>
  <c r="J318" i="7"/>
  <c r="BK302" i="7"/>
  <c r="BK295" i="7"/>
  <c r="BK287" i="7"/>
  <c r="BK253" i="7"/>
  <c r="BK195" i="7"/>
  <c r="BK158" i="7"/>
  <c r="BK114" i="7"/>
  <c r="BK261" i="6"/>
  <c r="J244" i="6"/>
  <c r="BK201" i="6"/>
  <c r="J176" i="6"/>
  <c r="BK139" i="6"/>
  <c r="BK110" i="6"/>
  <c r="J276" i="5"/>
  <c r="BK262" i="5"/>
  <c r="BK250" i="5"/>
  <c r="J224" i="5"/>
  <c r="J171" i="5"/>
  <c r="J142" i="5"/>
  <c r="BK289" i="4"/>
  <c r="J239" i="4"/>
  <c r="BK181" i="4"/>
  <c r="BK150" i="4"/>
  <c r="BK126" i="4"/>
  <c r="BK456" i="3"/>
  <c r="J452" i="3"/>
  <c r="BK430" i="3"/>
  <c r="BK366" i="3"/>
  <c r="J282" i="3"/>
  <c r="J242" i="3"/>
  <c r="BK191" i="3"/>
  <c r="J167" i="3"/>
  <c r="J151" i="3"/>
  <c r="J103" i="3"/>
  <c r="BK271" i="2"/>
  <c r="J239" i="2"/>
  <c r="BK221" i="2"/>
  <c r="BK203" i="2"/>
  <c r="BK183" i="2"/>
  <c r="BK161" i="2"/>
  <c r="J135" i="2"/>
  <c r="J119" i="2"/>
  <c r="BK162" i="21"/>
  <c r="J147" i="21"/>
  <c r="J119" i="21"/>
  <c r="J212" i="20"/>
  <c r="BK204" i="20"/>
  <c r="J182" i="20"/>
  <c r="J169" i="20"/>
  <c r="J144" i="20"/>
  <c r="BK415" i="19"/>
  <c r="BK411" i="19"/>
  <c r="J405" i="19"/>
  <c r="J364" i="19"/>
  <c r="J299" i="19"/>
  <c r="J279" i="19"/>
  <c r="J245" i="19"/>
  <c r="J213" i="19"/>
  <c r="BK192" i="19"/>
  <c r="J171" i="19"/>
  <c r="J136" i="19"/>
  <c r="J109" i="19"/>
  <c r="BK517" i="18"/>
  <c r="BK511" i="18"/>
  <c r="J492" i="18"/>
  <c r="J458" i="18"/>
  <c r="J427" i="18"/>
  <c r="J384" i="18"/>
  <c r="BK356" i="18"/>
  <c r="BK315" i="18"/>
  <c r="BK192" i="18"/>
  <c r="BK158" i="18"/>
  <c r="J305" i="17"/>
  <c r="BK296" i="17"/>
  <c r="J282" i="17"/>
  <c r="BK239" i="17"/>
  <c r="J185" i="17"/>
  <c r="J162" i="17"/>
  <c r="J139" i="17"/>
  <c r="BK125" i="17"/>
  <c r="J389" i="16"/>
  <c r="BK371" i="16"/>
  <c r="BK336" i="16"/>
  <c r="J302" i="16"/>
  <c r="J275" i="16"/>
  <c r="J211" i="16"/>
  <c r="BK171" i="16"/>
  <c r="J139" i="16"/>
  <c r="BK323" i="15"/>
  <c r="J283" i="15"/>
  <c r="J247" i="15"/>
  <c r="J193" i="15"/>
  <c r="J106" i="14"/>
  <c r="BK99" i="14"/>
  <c r="BK178" i="13"/>
  <c r="J170" i="13"/>
  <c r="BK158" i="13"/>
  <c r="BK123" i="13"/>
  <c r="J105" i="13"/>
  <c r="BK135" i="12"/>
  <c r="J131" i="12"/>
  <c r="J112" i="12"/>
  <c r="BK126" i="11"/>
  <c r="J102" i="11"/>
  <c r="J94" i="11"/>
  <c r="BK226" i="10"/>
  <c r="BK188" i="10"/>
  <c r="BK139" i="10"/>
  <c r="J118" i="10"/>
  <c r="J307" i="9"/>
  <c r="BK290" i="9"/>
  <c r="BK282" i="9"/>
  <c r="BK275" i="9"/>
  <c r="BK264" i="9"/>
  <c r="BK258" i="9"/>
  <c r="BK232" i="9"/>
  <c r="BK196" i="9"/>
  <c r="BK167" i="9"/>
  <c r="J142" i="9"/>
  <c r="J110" i="9"/>
  <c r="J268" i="8"/>
  <c r="J231" i="8"/>
  <c r="J219" i="8"/>
  <c r="J179" i="8"/>
  <c r="BK175" i="8"/>
  <c r="J166" i="8"/>
  <c r="BK156" i="8"/>
  <c r="BK144" i="8"/>
  <c r="BK136" i="8"/>
  <c r="BK94" i="8"/>
  <c r="BK354" i="7"/>
  <c r="J347" i="7"/>
  <c r="J319" i="7"/>
  <c r="J308" i="7"/>
  <c r="J299" i="7"/>
  <c r="BK285" i="7"/>
  <c r="J270" i="7"/>
  <c r="BK227" i="7"/>
  <c r="J215" i="7"/>
  <c r="BK191" i="7"/>
  <c r="J158" i="7"/>
  <c r="J106" i="7"/>
  <c r="J282" i="6"/>
  <c r="BK259" i="6"/>
  <c r="BK205" i="6"/>
  <c r="BK168" i="6"/>
  <c r="BK143" i="6"/>
  <c r="J94" i="6"/>
  <c r="J263" i="5"/>
  <c r="J250" i="5"/>
  <c r="BK233" i="5"/>
  <c r="BK200" i="5"/>
  <c r="J154" i="5"/>
  <c r="BK110" i="5"/>
  <c r="BK314" i="4"/>
  <c r="J284" i="4"/>
  <c r="BK253" i="4"/>
  <c r="J218" i="4"/>
  <c r="J206" i="4"/>
  <c r="J146" i="4"/>
  <c r="J98" i="4"/>
  <c r="BK513" i="3"/>
  <c r="BK501" i="3"/>
  <c r="J460" i="3"/>
  <c r="J373" i="3"/>
  <c r="J311" i="3"/>
  <c r="J291" i="3"/>
  <c r="J266" i="3"/>
  <c r="J228" i="3"/>
  <c r="J155" i="3"/>
  <c r="J115" i="3"/>
  <c r="BK276" i="2"/>
  <c r="BK247" i="2"/>
  <c r="J203" i="2"/>
  <c r="J181" i="2"/>
  <c r="BK141" i="2"/>
  <c r="BK111" i="2"/>
  <c r="J102" i="21"/>
  <c r="J207" i="20"/>
  <c r="BK131" i="20"/>
  <c r="BK406" i="19"/>
  <c r="BK390" i="19"/>
  <c r="BK364" i="19"/>
  <c r="BK343" i="19"/>
  <c r="BK294" i="19"/>
  <c r="BK245" i="19"/>
  <c r="BK159" i="19"/>
  <c r="BK515" i="18"/>
  <c r="BK507" i="18"/>
  <c r="BK492" i="18"/>
  <c r="BK466" i="18"/>
  <c r="J420" i="18"/>
  <c r="J401" i="18"/>
  <c r="BK374" i="18"/>
  <c r="BK324" i="18"/>
  <c r="BK222" i="18"/>
  <c r="BK195" i="18"/>
  <c r="J162" i="18"/>
  <c r="J130" i="18"/>
  <c r="BK300" i="17"/>
  <c r="J235" i="17"/>
  <c r="BK185" i="17"/>
  <c r="J159" i="17"/>
  <c r="BK133" i="17"/>
  <c r="J400" i="16"/>
  <c r="J356" i="16"/>
  <c r="J325" i="16"/>
  <c r="BK289" i="16"/>
  <c r="J239" i="16"/>
  <c r="J147" i="16"/>
  <c r="BK111" i="16"/>
  <c r="J320" i="15"/>
  <c r="J298" i="15"/>
  <c r="J279" i="15"/>
  <c r="BK260" i="15"/>
  <c r="BK210" i="15"/>
  <c r="J199" i="15"/>
  <c r="J159" i="15"/>
  <c r="BK123" i="15"/>
  <c r="J97" i="14"/>
  <c r="J168" i="13"/>
  <c r="J158" i="13"/>
  <c r="J156" i="13"/>
  <c r="BK134" i="13"/>
  <c r="J125" i="13"/>
  <c r="BK119" i="13"/>
  <c r="BK109" i="13"/>
  <c r="BK131" i="12"/>
  <c r="BK94" i="12"/>
  <c r="J114" i="11"/>
  <c r="BK94" i="11"/>
  <c r="BK221" i="10"/>
  <c r="BK213" i="10"/>
  <c r="BK201" i="10"/>
  <c r="BK163" i="10"/>
  <c r="BK321" i="9"/>
  <c r="BK303" i="9"/>
  <c r="J279" i="9"/>
  <c r="BK267" i="9"/>
  <c r="BK242" i="9"/>
  <c r="J184" i="9"/>
  <c r="BK130" i="9"/>
  <c r="J266" i="8"/>
  <c r="J225" i="8"/>
  <c r="J163" i="8"/>
  <c r="BK110" i="8"/>
  <c r="BK353" i="7"/>
  <c r="BK327" i="7"/>
  <c r="BK322" i="7"/>
  <c r="BK305" i="7"/>
  <c r="J292" i="7"/>
  <c r="J285" i="7"/>
  <c r="BK270" i="7"/>
  <c r="BK244" i="7"/>
  <c r="J186" i="7"/>
  <c r="J166" i="7"/>
  <c r="BK106" i="7"/>
  <c r="J266" i="6"/>
  <c r="BK239" i="6"/>
  <c r="J213" i="6"/>
  <c r="BK171" i="6"/>
  <c r="J143" i="6"/>
  <c r="BK114" i="6"/>
  <c r="J280" i="5"/>
  <c r="J248" i="5"/>
  <c r="BK208" i="5"/>
  <c r="BK192" i="5"/>
  <c r="BK162" i="5"/>
  <c r="J130" i="5"/>
  <c r="BK98" i="5"/>
  <c r="BK316" i="4"/>
  <c r="J273" i="4"/>
  <c r="J243" i="4"/>
  <c r="J186" i="4"/>
  <c r="J142" i="4"/>
  <c r="J501" i="3"/>
  <c r="BK472" i="3"/>
  <c r="BK415" i="3"/>
  <c r="BK356" i="3"/>
  <c r="J325" i="3"/>
  <c r="BK278" i="3"/>
  <c r="J237" i="3"/>
  <c r="J195" i="3"/>
  <c r="BK179" i="3"/>
  <c r="BK143" i="3"/>
  <c r="BK103" i="3"/>
  <c r="J271" i="2"/>
  <c r="J253" i="2"/>
  <c r="J221" i="2"/>
  <c r="J177" i="2"/>
  <c r="J141" i="2"/>
  <c r="BK94" i="2"/>
  <c r="J335" i="18"/>
  <c r="BK299" i="18"/>
  <c r="J241" i="18"/>
  <c r="J197" i="18"/>
  <c r="J166" i="18"/>
  <c r="BK123" i="18"/>
  <c r="BK310" i="17"/>
  <c r="BK278" i="17"/>
  <c r="J252" i="17"/>
  <c r="J208" i="17"/>
  <c r="J195" i="17"/>
  <c r="J170" i="17"/>
  <c r="J109" i="17"/>
  <c r="J408" i="16"/>
  <c r="BK400" i="16"/>
  <c r="J381" i="16"/>
  <c r="BK359" i="16"/>
  <c r="BK326" i="16"/>
  <c r="J286" i="16"/>
  <c r="BK219" i="16"/>
  <c r="J186" i="16"/>
  <c r="J107" i="16"/>
  <c r="BK320" i="15"/>
  <c r="J301" i="15"/>
  <c r="J272" i="15"/>
  <c r="BK196" i="15"/>
  <c r="BK143" i="15"/>
  <c r="BK105" i="15"/>
  <c r="BK95" i="14"/>
  <c r="J174" i="13"/>
  <c r="BK169" i="13"/>
  <c r="BK157" i="13"/>
  <c r="J138" i="13"/>
  <c r="J122" i="13"/>
  <c r="J114" i="13"/>
  <c r="BK97" i="13"/>
  <c r="J132" i="12"/>
  <c r="BK96" i="12"/>
  <c r="BK128" i="11"/>
  <c r="BK120" i="11"/>
  <c r="BK96" i="11"/>
  <c r="J215" i="10"/>
  <c r="J155" i="10"/>
  <c r="BK134" i="10"/>
  <c r="BK106" i="10"/>
  <c r="BK324" i="9"/>
  <c r="BK295" i="9"/>
  <c r="BK279" i="9"/>
  <c r="BK266" i="9"/>
  <c r="BK236" i="9"/>
  <c r="BK204" i="9"/>
  <c r="BK158" i="9"/>
  <c r="J102" i="9"/>
  <c r="J255" i="8"/>
  <c r="BK233" i="8"/>
  <c r="BK183" i="8"/>
  <c r="BK148" i="8"/>
  <c r="J110" i="8"/>
  <c r="J353" i="7"/>
  <c r="J323" i="7"/>
  <c r="J309" i="7"/>
  <c r="BK298" i="7"/>
  <c r="J283" i="7"/>
  <c r="J244" i="7"/>
  <c r="BK215" i="7"/>
  <c r="BK174" i="7"/>
  <c r="J142" i="7"/>
  <c r="BK110" i="7"/>
  <c r="BK284" i="6"/>
  <c r="BK235" i="6"/>
  <c r="BK197" i="6"/>
  <c r="J151" i="6"/>
  <c r="BK94" i="6"/>
  <c r="J258" i="5"/>
  <c r="BK212" i="5"/>
  <c r="J162" i="5"/>
  <c r="BK138" i="5"/>
  <c r="J98" i="5"/>
  <c r="BK284" i="4"/>
  <c r="BK269" i="4"/>
  <c r="BK218" i="4"/>
  <c r="BK177" i="4"/>
  <c r="BK130" i="4"/>
  <c r="BK94" i="4"/>
  <c r="BK463" i="3"/>
  <c r="BK392" i="3"/>
  <c r="BK315" i="3"/>
  <c r="BK287" i="3"/>
  <c r="BK228" i="3"/>
  <c r="BK195" i="3"/>
  <c r="J139" i="3"/>
  <c r="BK292" i="2"/>
  <c r="J243" i="2"/>
  <c r="BK197" i="2"/>
  <c r="J174" i="2"/>
  <c r="BK131" i="2"/>
  <c r="J106" i="2"/>
  <c r="AS69" i="1"/>
  <c r="J100" i="20"/>
  <c r="J390" i="19"/>
  <c r="J355" i="19"/>
  <c r="J322" i="19"/>
  <c r="BK283" i="19"/>
  <c r="J235" i="19"/>
  <c r="J197" i="19"/>
  <c r="J179" i="19"/>
  <c r="J145" i="19"/>
  <c r="J115" i="19"/>
  <c r="J509" i="18"/>
  <c r="J476" i="18"/>
  <c r="BK411" i="18"/>
  <c r="J374" i="18"/>
  <c r="J332" i="18"/>
  <c r="J313" i="18"/>
  <c r="BK218" i="18"/>
  <c r="BK197" i="18"/>
  <c r="J139" i="18"/>
  <c r="BK308" i="17"/>
  <c r="BK289" i="17"/>
  <c r="BK281" i="17"/>
  <c r="BK263" i="17"/>
  <c r="J187" i="17"/>
  <c r="J165" i="17"/>
  <c r="J125" i="17"/>
  <c r="J412" i="16"/>
  <c r="J405" i="16"/>
  <c r="BK389" i="16"/>
  <c r="BK356" i="16"/>
  <c r="BK302" i="16"/>
  <c r="BK247" i="16"/>
  <c r="BK207" i="16"/>
  <c r="BK182" i="16"/>
  <c r="BK143" i="16"/>
  <c r="BK113" i="16"/>
  <c r="BK325" i="15"/>
  <c r="J317" i="15"/>
  <c r="J291" i="15"/>
  <c r="BK252" i="15"/>
  <c r="BK193" i="15"/>
  <c r="BK185" i="15"/>
  <c r="BK161" i="15"/>
  <c r="J109" i="15"/>
  <c r="J94" i="14"/>
  <c r="BK159" i="13"/>
  <c r="J147" i="13"/>
  <c r="BK128" i="13"/>
  <c r="J120" i="13"/>
  <c r="BK113" i="13"/>
  <c r="J109" i="13"/>
  <c r="J122" i="12"/>
  <c r="J100" i="12"/>
  <c r="J124" i="11"/>
  <c r="J100" i="11"/>
  <c r="J221" i="10"/>
  <c r="J213" i="10"/>
  <c r="BK197" i="10"/>
  <c r="J163" i="10"/>
  <c r="J106" i="10"/>
  <c r="BK322" i="9"/>
  <c r="J310" i="9"/>
  <c r="BK284" i="9"/>
  <c r="BK276" i="9"/>
  <c r="J272" i="9"/>
  <c r="J246" i="9"/>
  <c r="J221" i="9"/>
  <c r="BK192" i="9"/>
  <c r="J158" i="9"/>
  <c r="BK138" i="9"/>
  <c r="BK110" i="9"/>
  <c r="BK248" i="8"/>
  <c r="BK231" i="8"/>
  <c r="BK207" i="8"/>
  <c r="BK163" i="8"/>
  <c r="BK367" i="7"/>
  <c r="J363" i="7"/>
  <c r="BK348" i="7"/>
  <c r="J322" i="7"/>
  <c r="J312" i="7"/>
  <c r="J305" i="7"/>
  <c r="J298" i="7"/>
  <c r="J290" i="7"/>
  <c r="BK258" i="7"/>
  <c r="BK182" i="7"/>
  <c r="BK146" i="7"/>
  <c r="J134" i="7"/>
  <c r="BK268" i="6"/>
  <c r="J239" i="6"/>
  <c r="BK193" i="6"/>
  <c r="BK163" i="6"/>
  <c r="BK135" i="6"/>
  <c r="J114" i="6"/>
  <c r="BK280" i="5"/>
  <c r="BK263" i="5"/>
  <c r="BK256" i="5"/>
  <c r="BK248" i="5"/>
  <c r="J196" i="5"/>
  <c r="J146" i="5"/>
  <c r="J311" i="4"/>
  <c r="J265" i="4"/>
  <c r="BK222" i="4"/>
  <c r="BK190" i="4"/>
  <c r="BK138" i="4"/>
  <c r="BK98" i="4"/>
  <c r="J456" i="3"/>
  <c r="J447" i="3"/>
  <c r="J426" i="3"/>
  <c r="BK342" i="3"/>
  <c r="J248" i="3"/>
  <c r="BK206" i="3"/>
  <c r="J163" i="3"/>
  <c r="J143" i="3"/>
  <c r="J99" i="3"/>
  <c r="J266" i="2"/>
  <c r="J233" i="2"/>
  <c r="BK216" i="2"/>
  <c r="J199" i="2"/>
  <c r="BK181" i="2"/>
  <c r="J165" i="2"/>
  <c r="J149" i="2"/>
  <c r="J131" i="2"/>
  <c r="J115" i="2"/>
  <c r="BK158" i="21"/>
  <c r="BK125" i="21"/>
  <c r="J100" i="21"/>
  <c r="BK206" i="20"/>
  <c r="BK194" i="20"/>
  <c r="J152" i="20"/>
  <c r="BK100" i="20"/>
  <c r="J415" i="19"/>
  <c r="BK409" i="19"/>
  <c r="BK399" i="19"/>
  <c r="BK327" i="19"/>
  <c r="J294" i="19"/>
  <c r="BK272" i="19"/>
  <c r="BK235" i="19"/>
  <c r="BK210" i="19"/>
  <c r="BK179" i="19"/>
  <c r="BK115" i="19"/>
  <c r="BK104" i="19"/>
  <c r="J517" i="18"/>
  <c r="BK503" i="18"/>
  <c r="J486" i="18"/>
  <c r="BK454" i="18"/>
  <c r="BK420" i="18"/>
  <c r="J369" i="18"/>
  <c r="J351" i="18"/>
  <c r="J299" i="18"/>
  <c r="BK202" i="18"/>
  <c r="J310" i="17"/>
  <c r="J304" i="17"/>
  <c r="J289" i="17"/>
  <c r="J263" i="17"/>
  <c r="BK205" i="17"/>
  <c r="BK180" i="17"/>
  <c r="BK145" i="17"/>
  <c r="J133" i="17"/>
  <c r="BK111" i="17"/>
  <c r="BK402" i="16"/>
  <c r="BK367" i="16"/>
  <c r="BK329" i="16"/>
  <c r="J296" i="16"/>
  <c r="J242" i="16"/>
  <c r="J207" i="16"/>
  <c r="J158" i="16"/>
  <c r="J143" i="16"/>
  <c r="J111" i="16"/>
  <c r="J262" i="15"/>
  <c r="BK207" i="15"/>
  <c r="BK136" i="15"/>
  <c r="BK103" i="14"/>
  <c r="BK94" i="14"/>
  <c r="J176" i="13"/>
  <c r="J173" i="13"/>
  <c r="BK154" i="13"/>
  <c r="BK124" i="13"/>
  <c r="J113" i="13"/>
  <c r="J97" i="13"/>
  <c r="BK133" i="12"/>
  <c r="J120" i="12"/>
  <c r="BK100" i="12"/>
  <c r="BK116" i="11"/>
  <c r="J96" i="11"/>
  <c r="J218" i="10"/>
  <c r="J201" i="10"/>
  <c r="BK167" i="10"/>
  <c r="BK126" i="10"/>
  <c r="J324" i="9"/>
  <c r="J295" i="9"/>
  <c r="BK287" i="9"/>
  <c r="BK278" i="9"/>
  <c r="J273" i="9"/>
  <c r="J263" i="9"/>
  <c r="BK257" i="9"/>
  <c r="J224" i="9"/>
  <c r="J192" i="9"/>
  <c r="J162" i="9"/>
  <c r="J146" i="9"/>
  <c r="J114" i="9"/>
  <c r="BK268" i="8"/>
  <c r="BK239" i="8"/>
  <c r="BK228" i="8"/>
  <c r="BK210" i="8"/>
  <c r="BK124" i="8"/>
  <c r="BK358" i="7"/>
  <c r="BK345" i="7"/>
  <c r="J326" i="7"/>
  <c r="BK312" i="7"/>
  <c r="J301" i="7"/>
  <c r="BK293" i="7"/>
  <c r="J279" i="7"/>
  <c r="BK239" i="7"/>
  <c r="BK203" i="7"/>
  <c r="BK162" i="7"/>
  <c r="J110" i="7"/>
  <c r="J94" i="7"/>
  <c r="BK270" i="6"/>
  <c r="J250" i="6"/>
  <c r="J193" i="6"/>
  <c r="J159" i="6"/>
  <c r="BK106" i="6"/>
  <c r="J274" i="5"/>
  <c r="BK252" i="5"/>
  <c r="BK237" i="5"/>
  <c r="J212" i="5"/>
  <c r="J158" i="5"/>
  <c r="BK122" i="5"/>
  <c r="J316" i="4"/>
  <c r="J289" i="4"/>
  <c r="BK273" i="4"/>
  <c r="J236" i="4"/>
  <c r="J181" i="4"/>
  <c r="BK110" i="4"/>
  <c r="J94" i="4"/>
  <c r="J513" i="3"/>
  <c r="J495" i="3"/>
  <c r="BK426" i="3"/>
  <c r="J360" i="3"/>
  <c r="BK307" i="3"/>
  <c r="BK282" i="3"/>
  <c r="BK248" i="3"/>
  <c r="J219" i="3"/>
  <c r="BK151" i="3"/>
  <c r="BK107" i="3"/>
  <c r="J287" i="2"/>
  <c r="BK252" i="2"/>
  <c r="BK212" i="2"/>
  <c r="J195" i="2"/>
  <c r="BK157" i="2"/>
  <c r="J137" i="2"/>
  <c r="BK98" i="2"/>
  <c r="BK100" i="21"/>
  <c r="J210" i="20"/>
  <c r="BK185" i="20"/>
  <c r="J129" i="20"/>
  <c r="BK107" i="20"/>
  <c r="BK405" i="19"/>
  <c r="BK386" i="19"/>
  <c r="J359" i="19"/>
  <c r="BK329" i="19"/>
  <c r="J312" i="19"/>
  <c r="BK262" i="19"/>
  <c r="J227" i="19"/>
  <c r="J122" i="19"/>
  <c r="J510" i="18"/>
  <c r="BK494" i="18"/>
  <c r="J462" i="18"/>
  <c r="J405" i="18"/>
  <c r="BK384" i="18"/>
  <c r="J344" i="18"/>
  <c r="J308" i="18"/>
  <c r="J275" i="18"/>
  <c r="BK214" i="18"/>
  <c r="J192" i="18"/>
  <c r="J158" i="18"/>
  <c r="J308" i="17"/>
  <c r="J271" i="17"/>
  <c r="BK245" i="17"/>
  <c r="BK195" i="17"/>
  <c r="BK162" i="17"/>
  <c r="BK150" i="17"/>
  <c r="J136" i="17"/>
  <c r="BK406" i="16"/>
  <c r="J402" i="16"/>
  <c r="J359" i="16"/>
  <c r="J339" i="16"/>
  <c r="J327" i="16"/>
  <c r="BK314" i="16"/>
  <c r="BK242" i="16"/>
  <c r="BK150" i="16"/>
  <c r="J113" i="16"/>
  <c r="J327" i="15"/>
  <c r="BK311" i="15"/>
  <c r="J287" i="15"/>
  <c r="J266" i="15"/>
  <c r="BK247" i="15"/>
  <c r="J207" i="15"/>
  <c r="J168" i="15"/>
  <c r="BK146" i="15"/>
  <c r="J105" i="15"/>
  <c r="J172" i="13"/>
  <c r="J165" i="13"/>
  <c r="J159" i="13"/>
  <c r="BK147" i="13"/>
  <c r="J130" i="13"/>
  <c r="J124" i="13"/>
  <c r="BK112" i="13"/>
  <c r="J103" i="13"/>
  <c r="BK122" i="12"/>
  <c r="BK112" i="12"/>
  <c r="J102" i="12"/>
  <c r="J120" i="11"/>
  <c r="J112" i="11"/>
  <c r="J226" i="10"/>
  <c r="J219" i="10"/>
  <c r="J214" i="10"/>
  <c r="J207" i="10"/>
  <c r="J179" i="10"/>
  <c r="J159" i="10"/>
  <c r="J126" i="10"/>
  <c r="BK310" i="9"/>
  <c r="BK285" i="9"/>
  <c r="J269" i="9"/>
  <c r="BK246" i="9"/>
  <c r="J196" i="9"/>
  <c r="BK176" i="9"/>
  <c r="J98" i="9"/>
  <c r="BK255" i="8"/>
  <c r="J187" i="8"/>
  <c r="J148" i="8"/>
  <c r="BK98" i="8"/>
  <c r="BK351" i="7"/>
  <c r="J335" i="7"/>
  <c r="J313" i="7"/>
  <c r="J294" i="7"/>
  <c r="J287" i="7"/>
  <c r="BK275" i="7"/>
  <c r="BK248" i="7"/>
  <c r="BK211" i="7"/>
  <c r="BK177" i="7"/>
  <c r="J118" i="7"/>
  <c r="J268" i="6"/>
  <c r="BK244" i="6"/>
  <c r="BK217" i="6"/>
  <c r="J201" i="6"/>
  <c r="BK151" i="6"/>
  <c r="J135" i="6"/>
  <c r="BK284" i="5"/>
  <c r="BK220" i="5"/>
  <c r="J200" i="5"/>
  <c r="BK175" i="5"/>
  <c r="BK158" i="5"/>
  <c r="BK126" i="5"/>
  <c r="BK94" i="5"/>
  <c r="BK275" i="4"/>
  <c r="J253" i="4"/>
  <c r="J214" i="4"/>
  <c r="J190" i="4"/>
  <c r="J110" i="4"/>
  <c r="BK484" i="3"/>
  <c r="BK468" i="3"/>
  <c r="J430" i="3"/>
  <c r="J366" i="3"/>
  <c r="J319" i="3"/>
  <c r="J307" i="3"/>
  <c r="J209" i="3"/>
  <c r="J191" i="3"/>
  <c r="BK163" i="3"/>
  <c r="BK139" i="3"/>
  <c r="BK99" i="3"/>
  <c r="J281" i="2"/>
  <c r="BK258" i="2"/>
  <c r="J197" i="2"/>
  <c r="J170" i="2"/>
  <c r="J153" i="2"/>
  <c r="BK96" i="2"/>
  <c r="J172" i="21"/>
  <c r="J170" i="21"/>
  <c r="J143" i="21"/>
  <c r="J117" i="21"/>
  <c r="BK210" i="20"/>
  <c r="BK207" i="20"/>
  <c r="J190" i="20"/>
  <c r="BK178" i="20"/>
  <c r="BK144" i="20"/>
  <c r="BK129" i="20"/>
  <c r="J408" i="19"/>
  <c r="BK368" i="19"/>
  <c r="BK348" i="19"/>
  <c r="BK322" i="19"/>
  <c r="J302" i="19"/>
  <c r="BK287" i="19"/>
  <c r="BK213" i="19"/>
  <c r="J187" i="19"/>
  <c r="J132" i="19"/>
  <c r="J113" i="19"/>
  <c r="BK510" i="18"/>
  <c r="BK480" i="18"/>
  <c r="J450" i="18"/>
  <c r="BK427" i="18"/>
  <c r="BK405" i="18"/>
  <c r="BK381" i="18"/>
  <c r="BK361" i="18"/>
  <c r="BK344" i="18"/>
  <c r="BK313" i="18"/>
  <c r="BK308" i="18"/>
  <c r="BK275" i="18"/>
  <c r="J220" i="18"/>
  <c r="BK169" i="18"/>
  <c r="BK109" i="18"/>
  <c r="BK306" i="17"/>
  <c r="J281" i="17"/>
  <c r="J239" i="17"/>
  <c r="J205" i="17"/>
  <c r="J367" i="16"/>
  <c r="BK267" i="16"/>
  <c r="BK202" i="16"/>
  <c r="BK147" i="16"/>
  <c r="BK322" i="15"/>
  <c r="BK287" i="15"/>
  <c r="J252" i="15"/>
  <c r="J190" i="15"/>
  <c r="BK140" i="15"/>
  <c r="BK107" i="14"/>
  <c r="BK180" i="13"/>
  <c r="J178" i="13"/>
  <c r="BK172" i="13"/>
  <c r="J162" i="13"/>
  <c r="BK150" i="13"/>
  <c r="BK136" i="13"/>
  <c r="BK121" i="13"/>
  <c r="J101" i="13"/>
  <c r="J126" i="12"/>
  <c r="BK102" i="12"/>
  <c r="BK124" i="11"/>
  <c r="J108" i="11"/>
  <c r="BK219" i="10"/>
  <c r="BK207" i="10"/>
  <c r="J151" i="10"/>
  <c r="BK130" i="10"/>
  <c r="J110" i="10"/>
  <c r="BK94" i="10"/>
  <c r="J326" i="9"/>
  <c r="J291" i="9"/>
  <c r="BK272" i="9"/>
  <c r="BK260" i="9"/>
  <c r="J247" i="9"/>
  <c r="BK200" i="9"/>
  <c r="J180" i="9"/>
  <c r="BK106" i="9"/>
  <c r="BK260" i="8"/>
  <c r="J244" i="8"/>
  <c r="BK225" i="8"/>
  <c r="J191" i="8"/>
  <c r="J144" i="8"/>
  <c r="BK106" i="8"/>
  <c r="J94" i="8"/>
  <c r="J325" i="7"/>
  <c r="BK313" i="7"/>
  <c r="J307" i="7"/>
  <c r="BK294" i="7"/>
  <c r="J275" i="7"/>
  <c r="J248" i="7"/>
  <c r="J236" i="7"/>
  <c r="J195" i="7"/>
  <c r="BK154" i="7"/>
  <c r="BK118" i="7"/>
  <c r="BK98" i="7"/>
  <c r="BK277" i="6"/>
  <c r="BK255" i="6"/>
  <c r="J205" i="6"/>
  <c r="J168" i="6"/>
  <c r="BK102" i="6"/>
  <c r="BK265" i="5"/>
  <c r="J233" i="5"/>
  <c r="J208" i="5"/>
  <c r="J188" i="5"/>
  <c r="BK142" i="5"/>
  <c r="J102" i="5"/>
  <c r="BK311" i="4"/>
  <c r="J271" i="4"/>
  <c r="J257" i="4"/>
  <c r="J194" i="4"/>
  <c r="BK146" i="4"/>
  <c r="BK102" i="4"/>
  <c r="BK495" i="3"/>
  <c r="BK460" i="3"/>
  <c r="BK345" i="3"/>
  <c r="BK325" i="3"/>
  <c r="BK291" i="3"/>
  <c r="BK269" i="3"/>
  <c r="BK219" i="3"/>
  <c r="J179" i="3"/>
  <c r="BK111" i="3"/>
  <c r="BK287" i="2"/>
  <c r="BK226" i="2"/>
  <c r="BK190" i="2"/>
  <c r="BK137" i="2"/>
  <c r="J127" i="2"/>
  <c r="J98" i="2"/>
  <c r="J174" i="21"/>
  <c r="J158" i="21"/>
  <c r="BK129" i="21"/>
  <c r="BK117" i="21"/>
  <c r="J194" i="20"/>
  <c r="J159" i="20"/>
  <c r="J121" i="20"/>
  <c r="BK112" i="20"/>
  <c r="J407" i="19"/>
  <c r="J376" i="19"/>
  <c r="J343" i="19"/>
  <c r="BK312" i="19"/>
  <c r="J287" i="19"/>
  <c r="BK257" i="19"/>
  <c r="J194" i="19"/>
  <c r="J175" i="19"/>
  <c r="BK132" i="19"/>
  <c r="BK113" i="19"/>
  <c r="J511" i="18"/>
  <c r="J480" i="18"/>
  <c r="BK439" i="18"/>
  <c r="J381" i="18"/>
  <c r="BK335" i="18"/>
  <c r="J326" i="18"/>
  <c r="BK228" i="18"/>
  <c r="J214" i="18"/>
  <c r="J195" i="18"/>
  <c r="BK130" i="18"/>
  <c r="J109" i="18"/>
  <c r="J283" i="17"/>
  <c r="J278" i="17"/>
  <c r="J259" i="17"/>
  <c r="J180" i="17"/>
  <c r="J167" i="17"/>
  <c r="BK129" i="17"/>
  <c r="BK412" i="16"/>
  <c r="BK408" i="16"/>
  <c r="BK396" i="16"/>
  <c r="BK381" i="16"/>
  <c r="BK352" i="16"/>
  <c r="J289" i="16"/>
  <c r="BK232" i="16"/>
  <c r="BK205" i="16"/>
  <c r="J153" i="16"/>
  <c r="BK116" i="16"/>
  <c r="J329" i="15"/>
  <c r="J322" i="15"/>
  <c r="BK313" i="15"/>
  <c r="BK301" i="15"/>
  <c r="BK266" i="15"/>
  <c r="J196" i="15"/>
  <c r="J177" i="15"/>
  <c r="BK159" i="15"/>
  <c r="J123" i="15"/>
  <c r="BK97" i="14"/>
  <c r="J161" i="13"/>
  <c r="J136" i="13"/>
  <c r="J127" i="13"/>
  <c r="BK118" i="13"/>
  <c r="J112" i="13"/>
  <c r="J133" i="12"/>
  <c r="BK120" i="12"/>
  <c r="J126" i="11"/>
  <c r="BK118" i="11"/>
  <c r="BK237" i="10"/>
  <c r="BK229" i="10"/>
  <c r="BK214" i="10"/>
  <c r="BK208" i="10"/>
  <c r="BK179" i="10"/>
  <c r="J167" i="10"/>
  <c r="J130" i="10"/>
  <c r="J94" i="10"/>
  <c r="BK307" i="9"/>
  <c r="J287" i="9"/>
  <c r="J267" i="9"/>
  <c r="BK247" i="9"/>
  <c r="J232" i="9"/>
  <c r="BK212" i="9"/>
  <c r="BK171" i="9"/>
  <c r="J154" i="9"/>
  <c r="BK118" i="9"/>
  <c r="J106" i="9"/>
  <c r="J239" i="8"/>
  <c r="J228" i="8"/>
  <c r="J210" i="8"/>
  <c r="J183" i="8"/>
  <c r="BK140" i="8"/>
  <c r="J367" i="7"/>
  <c r="J354" i="7"/>
  <c r="J345" i="7"/>
  <c r="BK319" i="7"/>
  <c r="BK311" i="7"/>
  <c r="J304" i="7"/>
  <c r="BK299" i="7"/>
  <c r="BK291" i="7"/>
  <c r="BK282" i="7"/>
  <c r="J203" i="7"/>
  <c r="J174" i="7"/>
  <c r="BK142" i="7"/>
  <c r="BK94" i="7"/>
  <c r="J255" i="6"/>
  <c r="J231" i="6"/>
  <c r="BK184" i="6"/>
  <c r="BK159" i="6"/>
  <c r="J118" i="6"/>
  <c r="BK98" i="6"/>
  <c r="J265" i="5"/>
  <c r="J252" i="5"/>
  <c r="J220" i="5"/>
  <c r="J150" i="5"/>
  <c r="J94" i="5"/>
  <c r="BK295" i="4"/>
  <c r="BK271" i="4"/>
  <c r="BK243" i="4"/>
  <c r="J210" i="4"/>
  <c r="BK158" i="4"/>
  <c r="BK142" i="4"/>
  <c r="J472" i="3"/>
  <c r="BK452" i="3"/>
  <c r="BK445" i="3"/>
  <c r="J403" i="3"/>
  <c r="J287" i="3"/>
  <c r="J245" i="3"/>
  <c r="BK224" i="3"/>
  <c r="J187" i="3"/>
  <c r="BK155" i="3"/>
  <c r="J107" i="3"/>
  <c r="J276" i="2"/>
  <c r="BK243" i="2"/>
  <c r="J226" i="2"/>
  <c r="BK208" i="2"/>
  <c r="BK195" i="2"/>
  <c r="BK177" i="2"/>
  <c r="J157" i="2"/>
  <c r="J133" i="2"/>
  <c r="J123" i="2"/>
  <c r="AS55" i="1"/>
  <c r="BK413" i="19"/>
  <c r="J406" i="19"/>
  <c r="J394" i="19"/>
  <c r="BK325" i="19"/>
  <c r="J290" i="19"/>
  <c r="J262" i="19"/>
  <c r="BK225" i="19"/>
  <c r="BK197" i="19"/>
  <c r="BK175" i="19"/>
  <c r="BK149" i="19"/>
  <c r="BK519" i="18"/>
  <c r="J512" i="18"/>
  <c r="J496" i="18"/>
  <c r="BK476" i="18"/>
  <c r="J439" i="18"/>
  <c r="BK387" i="18"/>
  <c r="J361" i="18"/>
  <c r="BK332" i="18"/>
  <c r="BK264" i="18"/>
  <c r="BK200" i="18"/>
  <c r="BK166" i="18"/>
  <c r="J306" i="17"/>
  <c r="BK302" i="17"/>
  <c r="BK283" i="17"/>
  <c r="J245" i="17"/>
  <c r="BK202" i="17"/>
  <c r="BK159" i="17"/>
  <c r="BK136" i="17"/>
  <c r="BK115" i="17"/>
  <c r="J406" i="16"/>
  <c r="J384" i="16"/>
  <c r="BK339" i="16"/>
  <c r="J314" i="16"/>
  <c r="BK277" i="16"/>
  <c r="BK217" i="16"/>
  <c r="BK194" i="16"/>
  <c r="J150" i="16"/>
  <c r="J126" i="16"/>
  <c r="BK308" i="15"/>
  <c r="J260" i="15"/>
  <c r="BK203" i="15"/>
  <c r="J140" i="15"/>
  <c r="J104" i="14"/>
  <c r="J95" i="14"/>
  <c r="J177" i="13"/>
  <c r="BK165" i="13"/>
  <c r="J150" i="13"/>
  <c r="BK115" i="13"/>
  <c r="BK110" i="13"/>
  <c r="J95" i="13"/>
  <c r="J130" i="12"/>
  <c r="BK108" i="12"/>
  <c r="J125" i="11"/>
  <c r="BK100" i="11"/>
  <c r="J235" i="10"/>
  <c r="J217" i="10"/>
  <c r="J197" i="10"/>
  <c r="BK142" i="10"/>
  <c r="BK122" i="10"/>
  <c r="J322" i="9"/>
  <c r="BK291" i="9"/>
  <c r="J284" i="9"/>
  <c r="J276" i="9"/>
  <c r="J266" i="9"/>
  <c r="J260" i="9"/>
  <c r="BK252" i="9"/>
  <c r="J200" i="9"/>
  <c r="J171" i="9"/>
  <c r="BK150" i="9"/>
  <c r="BK134" i="9"/>
  <c r="BK98" i="9"/>
  <c r="J234" i="8"/>
  <c r="BK227" i="8"/>
  <c r="J207" i="8"/>
  <c r="BK191" i="8"/>
  <c r="J132" i="8"/>
  <c r="J348" i="7"/>
  <c r="BK331" i="7"/>
  <c r="BK321" i="7"/>
  <c r="J311" i="7"/>
  <c r="BK297" i="7"/>
  <c r="J286" i="7"/>
  <c r="J266" i="7"/>
  <c r="BK223" i="7"/>
  <c r="BK207" i="7"/>
  <c r="BK186" i="7"/>
  <c r="J150" i="7"/>
  <c r="BK102" i="7"/>
  <c r="J284" i="6"/>
  <c r="BK266" i="6"/>
  <c r="BK231" i="6"/>
  <c r="J180" i="6"/>
  <c r="BK118" i="6"/>
  <c r="BK270" i="5"/>
  <c r="BK242" i="5"/>
  <c r="J217" i="5"/>
  <c r="BK171" i="5"/>
  <c r="J126" i="5"/>
  <c r="BK102" i="5"/>
  <c r="J295" i="4"/>
  <c r="J277" i="4"/>
  <c r="BK239" i="4"/>
  <c r="BK214" i="4"/>
  <c r="BK202" i="4"/>
  <c r="J138" i="4"/>
  <c r="J102" i="4"/>
  <c r="J515" i="3"/>
  <c r="BK504" i="3"/>
  <c r="J468" i="3"/>
  <c r="J392" i="3"/>
  <c r="J331" i="3"/>
  <c r="BK295" i="3"/>
  <c r="J269" i="3"/>
  <c r="J232" i="3"/>
  <c r="BK209" i="3"/>
  <c r="J147" i="3"/>
  <c r="J292" i="2"/>
  <c r="J258" i="2"/>
  <c r="J216" i="2"/>
  <c r="BK194" i="2"/>
  <c r="J190" i="2"/>
  <c r="BK153" i="2"/>
  <c r="BK119" i="2"/>
  <c r="BK147" i="21"/>
  <c r="BK214" i="20"/>
  <c r="J206" i="20"/>
  <c r="BK123" i="20"/>
  <c r="J409" i="19"/>
  <c r="BK394" i="19"/>
  <c r="BK372" i="19"/>
  <c r="J348" i="19"/>
  <c r="BK315" i="19"/>
  <c r="BK279" i="19"/>
  <c r="BK230" i="19"/>
  <c r="J149" i="19"/>
  <c r="J513" i="18"/>
  <c r="J498" i="18"/>
  <c r="BK486" i="18"/>
  <c r="J446" i="18"/>
  <c r="BK400" i="18"/>
  <c r="BK329" i="18"/>
  <c r="J295" i="18"/>
  <c r="J264" i="18"/>
  <c r="J212" i="18"/>
  <c r="BK175" i="18"/>
  <c r="J142" i="18"/>
  <c r="BK303" i="17"/>
  <c r="BK259" i="17"/>
  <c r="BK237" i="17"/>
  <c r="BK187" i="17"/>
  <c r="BK167" i="17"/>
  <c r="J145" i="17"/>
  <c r="J115" i="17"/>
  <c r="BK403" i="16"/>
  <c r="BK393" i="16"/>
  <c r="J345" i="16"/>
  <c r="J329" i="16"/>
  <c r="J321" i="16"/>
  <c r="J247" i="16"/>
  <c r="BK186" i="16"/>
  <c r="J116" i="16"/>
  <c r="BK107" i="16"/>
  <c r="J313" i="15"/>
  <c r="BK291" i="15"/>
  <c r="BK272" i="15"/>
  <c r="J230" i="15"/>
  <c r="J176" i="15"/>
  <c r="J143" i="15"/>
  <c r="J99" i="14"/>
  <c r="J169" i="13"/>
  <c r="BK162" i="13"/>
  <c r="BK138" i="13"/>
  <c r="BK127" i="13"/>
  <c r="BK122" i="13"/>
  <c r="BK116" i="13"/>
  <c r="BK105" i="13"/>
  <c r="BK126" i="12"/>
  <c r="J116" i="12"/>
  <c r="J108" i="12"/>
  <c r="J132" i="11"/>
  <c r="J118" i="11"/>
  <c r="BK104" i="11"/>
  <c r="BK222" i="10"/>
  <c r="BK217" i="10"/>
  <c r="BK212" i="10"/>
  <c r="BK191" i="10"/>
  <c r="BK175" i="10"/>
  <c r="BK155" i="10"/>
  <c r="BK317" i="9"/>
  <c r="J299" i="9"/>
  <c r="J278" i="9"/>
  <c r="J252" i="9"/>
  <c r="BK221" i="9"/>
  <c r="BK180" i="9"/>
  <c r="J118" i="9"/>
  <c r="J260" i="8"/>
  <c r="J195" i="8"/>
  <c r="BK152" i="8"/>
  <c r="J106" i="8"/>
  <c r="J352" i="7"/>
  <c r="BK340" i="7"/>
  <c r="BK325" i="7"/>
  <c r="BK315" i="7"/>
  <c r="J297" i="7"/>
  <c r="BK290" i="7"/>
  <c r="BK283" i="7"/>
  <c r="BK266" i="7"/>
  <c r="BK236" i="7"/>
  <c r="J182" i="7"/>
  <c r="BK138" i="7"/>
  <c r="J102" i="7"/>
  <c r="J259" i="6"/>
  <c r="J235" i="6"/>
  <c r="BK209" i="6"/>
  <c r="J155" i="6"/>
  <c r="J139" i="6"/>
  <c r="J98" i="6"/>
  <c r="BK276" i="5"/>
  <c r="BK224" i="5"/>
  <c r="BK204" i="5"/>
  <c r="BK188" i="5"/>
  <c r="BK146" i="5"/>
  <c r="BK106" i="5"/>
  <c r="J318" i="4"/>
  <c r="J281" i="4"/>
  <c r="BK257" i="4"/>
  <c r="BK206" i="4"/>
  <c r="J177" i="4"/>
  <c r="J134" i="4"/>
  <c r="J504" i="3"/>
  <c r="BK476" i="3"/>
  <c r="J462" i="3"/>
  <c r="BK373" i="3"/>
  <c r="J342" i="3"/>
  <c r="BK311" i="3"/>
  <c r="BK245" i="3"/>
  <c r="J206" i="3"/>
  <c r="BK187" i="3"/>
  <c r="BK147" i="3"/>
  <c r="BK115" i="3"/>
  <c r="BK266" i="2"/>
  <c r="J247" i="2"/>
  <c r="BK188" i="2"/>
  <c r="BK165" i="2"/>
  <c r="J111" i="2"/>
  <c r="BK176" i="21"/>
  <c r="J162" i="21"/>
  <c r="J150" i="21"/>
  <c r="BK122" i="21"/>
  <c r="BK212" i="20"/>
  <c r="J204" i="20"/>
  <c r="J185" i="20"/>
  <c r="BK169" i="20"/>
  <c r="BK140" i="20"/>
  <c r="BK121" i="20"/>
  <c r="BK407" i="19"/>
  <c r="BK355" i="19"/>
  <c r="J325" i="19"/>
  <c r="J316" i="19"/>
  <c r="BK296" i="19"/>
  <c r="J230" i="19"/>
  <c r="J210" i="19"/>
  <c r="BK184" i="19"/>
  <c r="BK122" i="19"/>
  <c r="BK109" i="19"/>
  <c r="J503" i="18"/>
  <c r="BK498" i="18"/>
  <c r="BK462" i="18"/>
  <c r="J443" i="18"/>
  <c r="BK409" i="18"/>
  <c r="J400" i="18"/>
  <c r="J364" i="18"/>
  <c r="BK351" i="18"/>
  <c r="BK326" i="18"/>
  <c r="J311" i="18"/>
  <c r="BK295" i="18"/>
  <c r="J228" i="18"/>
  <c r="BK178" i="18"/>
  <c r="BK162" i="18"/>
  <c r="BK312" i="17"/>
  <c r="BK305" i="17"/>
  <c r="BK267" i="17"/>
  <c r="BK235" i="17"/>
  <c r="BK193" i="17"/>
  <c r="J150" i="17"/>
  <c r="BK327" i="16"/>
  <c r="BK296" i="16"/>
  <c r="BK239" i="16"/>
  <c r="BK199" i="16"/>
  <c r="J171" i="16"/>
  <c r="J325" i="15"/>
  <c r="BK319" i="15"/>
  <c r="BK276" i="15"/>
  <c r="J226" i="15"/>
  <c r="BK177" i="15"/>
  <c r="BK119" i="15"/>
  <c r="BK104" i="14"/>
  <c r="J180" i="13"/>
  <c r="BK177" i="13"/>
  <c r="BK171" i="13"/>
  <c r="BK163" i="13"/>
  <c r="J152" i="13"/>
  <c r="BK140" i="13"/>
  <c r="BK125" i="13"/>
  <c r="J116" i="13"/>
  <c r="BK95" i="13"/>
  <c r="J135" i="12"/>
  <c r="BK104" i="12"/>
  <c r="BK132" i="11"/>
  <c r="BK114" i="11"/>
  <c r="J229" i="10"/>
  <c r="J208" i="10"/>
  <c r="BK159" i="10"/>
  <c r="J142" i="10"/>
  <c r="BK118" i="10"/>
  <c r="J98" i="10"/>
  <c r="BK326" i="9"/>
  <c r="J303" i="9"/>
  <c r="J275" i="9"/>
  <c r="BK263" i="9"/>
  <c r="J258" i="9"/>
  <c r="J208" i="9"/>
  <c r="BK184" i="9"/>
  <c r="BK142" i="9"/>
  <c r="BK264" i="8"/>
  <c r="J248" i="8"/>
  <c r="BK199" i="8"/>
  <c r="J175" i="8"/>
  <c r="BK128" i="8"/>
  <c r="J98" i="8"/>
  <c r="BK335" i="7"/>
  <c r="J315" i="7"/>
  <c r="BK304" i="7"/>
  <c r="J291" i="7"/>
  <c r="J253" i="7"/>
  <c r="J223" i="7"/>
  <c r="BK199" i="7"/>
  <c r="J162" i="7"/>
  <c r="BK134" i="7"/>
  <c r="J286" i="6"/>
  <c r="J261" i="6"/>
  <c r="J217" i="6"/>
  <c r="BK176" i="6"/>
  <c r="J147" i="6"/>
  <c r="J282" i="5"/>
  <c r="J242" i="5"/>
  <c r="BK228" i="5"/>
  <c r="J192" i="5"/>
  <c r="BK150" i="5"/>
  <c r="J122" i="5"/>
  <c r="J314" i="4"/>
  <c r="BK277" i="4"/>
  <c r="BK265" i="4"/>
  <c r="BK198" i="4"/>
  <c r="J158" i="4"/>
  <c r="J126" i="4"/>
  <c r="J511" i="3"/>
  <c r="BK462" i="3"/>
  <c r="BK360" i="3"/>
  <c r="BK303" i="3"/>
  <c r="J277" i="3"/>
  <c r="J224" i="3"/>
  <c r="J183" i="3"/>
  <c r="BK294" i="2"/>
  <c r="BK281" i="2"/>
  <c r="BK232" i="2"/>
  <c r="J194" i="2"/>
  <c r="BK149" i="2"/>
  <c r="BK133" i="2"/>
  <c r="J102" i="2"/>
  <c r="J176" i="21"/>
  <c r="BK170" i="21"/>
  <c r="BK143" i="21"/>
  <c r="BK119" i="21"/>
  <c r="J208" i="20"/>
  <c r="J161" i="20"/>
  <c r="J123" i="20"/>
  <c r="J107" i="20"/>
  <c r="J399" i="19"/>
  <c r="BK359" i="19"/>
  <c r="J327" i="19"/>
  <c r="BK299" i="19"/>
  <c r="J252" i="19"/>
  <c r="J225" i="19"/>
  <c r="J184" i="19"/>
  <c r="BK171" i="19"/>
  <c r="BK117" i="19"/>
  <c r="BK513" i="18"/>
  <c r="J507" i="18"/>
  <c r="J454" i="18"/>
  <c r="J409" i="18"/>
  <c r="BK369" i="18"/>
  <c r="J329" i="18"/>
  <c r="BK241" i="18"/>
  <c r="J216" i="18"/>
  <c r="J200" i="18"/>
  <c r="J175" i="18"/>
  <c r="BK119" i="18"/>
  <c r="J300" i="17"/>
  <c r="BK282" i="17"/>
  <c r="J267" i="17"/>
  <c r="J228" i="17"/>
  <c r="BK170" i="17"/>
  <c r="BK143" i="17"/>
  <c r="BK107" i="17"/>
  <c r="J410" i="16"/>
  <c r="J403" i="16"/>
  <c r="BK384" i="16"/>
  <c r="J326" i="16"/>
  <c r="BK275" i="16"/>
  <c r="J219" i="16"/>
  <c r="J202" i="16"/>
  <c r="BK158" i="16"/>
  <c r="BK126" i="16"/>
  <c r="BK329" i="15"/>
  <c r="BK321" i="15"/>
  <c r="J308" i="15"/>
  <c r="BK298" i="15"/>
  <c r="BK262" i="15"/>
  <c r="BK190" i="15"/>
  <c r="BK176" i="15"/>
  <c r="J146" i="15"/>
  <c r="J107" i="14"/>
  <c r="BK176" i="13"/>
  <c r="J154" i="13"/>
  <c r="J144" i="13"/>
  <c r="J123" i="13"/>
  <c r="J119" i="13"/>
  <c r="J111" i="13"/>
  <c r="BK130" i="12"/>
  <c r="J118" i="12"/>
  <c r="J128" i="11"/>
  <c r="BK108" i="11"/>
  <c r="J237" i="10"/>
  <c r="BK218" i="10"/>
  <c r="J212" i="10"/>
  <c r="BK183" i="10"/>
  <c r="J171" i="10"/>
  <c r="J139" i="10"/>
  <c r="BK102" i="10"/>
  <c r="J321" i="9"/>
  <c r="BK288" i="9"/>
  <c r="J281" i="9"/>
  <c r="J264" i="9"/>
  <c r="J242" i="9"/>
  <c r="BK224" i="9"/>
  <c r="J176" i="9"/>
  <c r="BK162" i="9"/>
  <c r="J150" i="9"/>
  <c r="BK114" i="9"/>
  <c r="J94" i="9"/>
  <c r="BK244" i="8"/>
  <c r="BK230" i="8"/>
  <c r="BK215" i="8"/>
  <c r="J199" i="8"/>
  <c r="J156" i="8"/>
  <c r="BK102" i="8"/>
  <c r="J365" i="7"/>
  <c r="BK349" i="7"/>
  <c r="BK323" i="7"/>
  <c r="J316" i="7"/>
  <c r="BK309" i="7"/>
  <c r="BK301" i="7"/>
  <c r="J293" i="7"/>
  <c r="BK286" i="7"/>
  <c r="BK219" i="7"/>
  <c r="J191" i="7"/>
  <c r="BK150" i="7"/>
  <c r="J138" i="7"/>
  <c r="J270" i="6"/>
  <c r="J257" i="6"/>
  <c r="BK213" i="6"/>
  <c r="BK180" i="6"/>
  <c r="BK155" i="6"/>
  <c r="J131" i="6"/>
  <c r="J102" i="6"/>
  <c r="BK274" i="5"/>
  <c r="BK258" i="5"/>
  <c r="J246" i="5"/>
  <c r="J167" i="5"/>
  <c r="BK130" i="5"/>
  <c r="BK303" i="4"/>
  <c r="BK281" i="4"/>
  <c r="BK245" i="4"/>
  <c r="BK194" i="4"/>
  <c r="J154" i="4"/>
  <c r="J130" i="4"/>
  <c r="J480" i="3"/>
  <c r="BK447" i="3"/>
  <c r="J445" i="3"/>
  <c r="BK420" i="3"/>
  <c r="BK319" i="3"/>
  <c r="BK266" i="3"/>
  <c r="BK232" i="3"/>
  <c r="BK175" i="3"/>
  <c r="BK159" i="3"/>
  <c r="J111" i="3"/>
  <c r="BK95" i="3"/>
  <c r="BK253" i="2"/>
  <c r="J232" i="2"/>
  <c r="J212" i="2"/>
  <c r="J192" i="2"/>
  <c r="BK174" i="2"/>
  <c r="J145" i="2"/>
  <c r="BK127" i="2"/>
  <c r="BK106" i="2"/>
  <c r="J154" i="21"/>
  <c r="J122" i="21"/>
  <c r="BK102" i="21"/>
  <c r="BK209" i="20"/>
  <c r="BK201" i="20"/>
  <c r="J178" i="20"/>
  <c r="BK161" i="20"/>
  <c r="J116" i="20"/>
  <c r="J413" i="19"/>
  <c r="BK408" i="19"/>
  <c r="J372" i="19"/>
  <c r="J324" i="19"/>
  <c r="J283" i="19"/>
  <c r="BK252" i="19"/>
  <c r="BK215" i="19"/>
  <c r="BK187" i="19"/>
  <c r="J159" i="19"/>
  <c r="BK111" i="19"/>
  <c r="J519" i="18"/>
  <c r="J515" i="18"/>
  <c r="J501" i="18"/>
  <c r="J489" i="18"/>
  <c r="BK443" i="18"/>
  <c r="J404" i="18"/>
  <c r="BK364" i="18"/>
  <c r="J324" i="18"/>
  <c r="J218" i="18"/>
  <c r="J190" i="18"/>
  <c r="J119" i="18"/>
  <c r="J303" i="17"/>
  <c r="J286" i="17"/>
  <c r="J237" i="17"/>
  <c r="J193" i="17"/>
  <c r="BK165" i="17"/>
  <c r="J143" i="17"/>
  <c r="J129" i="17"/>
  <c r="J107" i="17"/>
  <c r="BK386" i="16"/>
  <c r="BK363" i="16"/>
  <c r="BK321" i="16"/>
  <c r="BK286" i="16"/>
  <c r="J232" i="16"/>
  <c r="J199" i="16"/>
  <c r="BK153" i="16"/>
  <c r="BK130" i="16"/>
  <c r="J311" i="15"/>
  <c r="BK264" i="15"/>
  <c r="BK230" i="15"/>
  <c r="BK187" i="15"/>
  <c r="J119" i="15"/>
  <c r="BK102" i="14"/>
  <c r="J179" i="13"/>
  <c r="BK174" i="13"/>
  <c r="BK161" i="13"/>
  <c r="BK130" i="13"/>
  <c r="BK114" i="13"/>
  <c r="BK101" i="13"/>
  <c r="BK132" i="12"/>
  <c r="BK116" i="12"/>
  <c r="J96" i="12"/>
  <c r="J104" i="11"/>
  <c r="J233" i="10"/>
  <c r="BK215" i="10"/>
  <c r="J183" i="10"/>
  <c r="J134" i="10"/>
  <c r="BK110" i="10"/>
  <c r="BK299" i="9"/>
  <c r="J288" i="9"/>
  <c r="BK281" i="9"/>
  <c r="J270" i="9"/>
  <c r="BK261" i="9"/>
  <c r="BK253" i="9"/>
  <c r="J212" i="9"/>
  <c r="BK188" i="9"/>
  <c r="BK154" i="9"/>
  <c r="J138" i="9"/>
  <c r="BK102" i="9"/>
  <c r="J264" i="8"/>
  <c r="J230" i="8"/>
  <c r="J215" i="8"/>
  <c r="BK187" i="8"/>
  <c r="BK171" i="8"/>
  <c r="J152" i="8"/>
  <c r="J140" i="8"/>
  <c r="J128" i="8"/>
  <c r="BK363" i="7"/>
  <c r="BK352" i="7"/>
  <c r="J327" i="7"/>
  <c r="BK318" i="7"/>
  <c r="BK307" i="7"/>
  <c r="BK288" i="7"/>
  <c r="J282" i="7"/>
  <c r="J262" i="7"/>
  <c r="J219" i="7"/>
  <c r="J199" i="7"/>
  <c r="BK166" i="7"/>
  <c r="J114" i="7"/>
  <c r="J98" i="7"/>
  <c r="J277" i="6"/>
  <c r="BK257" i="6"/>
  <c r="J228" i="6"/>
  <c r="J184" i="6"/>
  <c r="J163" i="6"/>
  <c r="J110" i="6"/>
  <c r="BK282" i="5"/>
  <c r="J262" i="5"/>
  <c r="BK246" i="5"/>
  <c r="J228" i="5"/>
  <c r="J175" i="5"/>
  <c r="J138" i="5"/>
  <c r="J106" i="5"/>
  <c r="BK307" i="4"/>
  <c r="J275" i="4"/>
  <c r="J245" i="4"/>
  <c r="BK210" i="4"/>
  <c r="J198" i="4"/>
  <c r="BK134" i="4"/>
  <c r="BK515" i="3"/>
  <c r="BK511" i="3"/>
  <c r="J476" i="3"/>
  <c r="BK403" i="3"/>
  <c r="J356" i="3"/>
  <c r="J303" i="3"/>
  <c r="J278" i="3"/>
  <c r="BK237" i="3"/>
  <c r="BK167" i="3"/>
  <c r="J119" i="3"/>
  <c r="BK263" i="2"/>
  <c r="BK233" i="2"/>
  <c r="BK199" i="2"/>
  <c r="BK192" i="2"/>
  <c r="BK170" i="2"/>
  <c r="BK145" i="2"/>
  <c r="BK115" i="2"/>
  <c r="J96" i="2"/>
  <c r="J97" i="21"/>
  <c r="BK208" i="20"/>
  <c r="BK152" i="20"/>
  <c r="J411" i="19"/>
  <c r="J403" i="19"/>
  <c r="BK376" i="19"/>
  <c r="J352" i="19"/>
  <c r="BK316" i="19"/>
  <c r="J296" i="19"/>
  <c r="J257" i="19"/>
  <c r="BK194" i="19"/>
  <c r="J111" i="19"/>
  <c r="BK509" i="18"/>
  <c r="BK496" i="18"/>
  <c r="BK489" i="18"/>
  <c r="BK458" i="18"/>
  <c r="BK404" i="18"/>
  <c r="J376" i="18"/>
  <c r="BK281" i="18"/>
  <c r="BK216" i="18"/>
  <c r="J202" i="18"/>
  <c r="J169" i="18"/>
  <c r="BK139" i="18"/>
  <c r="J302" i="17"/>
  <c r="J256" i="17"/>
  <c r="BK208" i="17"/>
  <c r="J177" i="17"/>
  <c r="BK154" i="17"/>
  <c r="BK139" i="17"/>
  <c r="J404" i="16"/>
  <c r="J396" i="16"/>
  <c r="J352" i="16"/>
  <c r="J336" i="16"/>
  <c r="J322" i="16"/>
  <c r="J267" i="16"/>
  <c r="J205" i="16"/>
  <c r="J321" i="15"/>
  <c r="J303" i="15"/>
  <c r="BK283" i="15"/>
  <c r="J264" i="15"/>
  <c r="BK226" i="15"/>
  <c r="J203" i="15"/>
  <c r="J161" i="15"/>
  <c r="J102" i="14"/>
  <c r="BK170" i="13"/>
  <c r="J163" i="13"/>
  <c r="J157" i="13"/>
  <c r="J140" i="13"/>
  <c r="J128" i="13"/>
  <c r="BK120" i="13"/>
  <c r="BK111" i="13"/>
  <c r="J139" i="12"/>
  <c r="BK118" i="12"/>
  <c r="J104" i="12"/>
  <c r="J122" i="11"/>
  <c r="J116" i="11"/>
  <c r="BK233" i="10"/>
  <c r="BK216" i="10"/>
  <c r="J211" i="10"/>
  <c r="J188" i="10"/>
  <c r="BK171" i="10"/>
  <c r="BK147" i="10"/>
  <c r="BK314" i="9"/>
  <c r="BK270" i="9"/>
  <c r="J261" i="9"/>
  <c r="BK208" i="9"/>
  <c r="J134" i="9"/>
  <c r="BK94" i="9"/>
  <c r="BK234" i="8"/>
  <c r="BK179" i="8"/>
  <c r="J136" i="8"/>
  <c r="J358" i="7"/>
  <c r="J349" i="7"/>
  <c r="J331" i="7"/>
  <c r="BK326" i="7"/>
  <c r="J321" i="7"/>
  <c r="J295" i="7"/>
  <c r="J288" i="7"/>
  <c r="BK279" i="7"/>
  <c r="J258" i="7"/>
  <c r="J239" i="7"/>
  <c r="J207" i="7"/>
  <c r="J154" i="7"/>
  <c r="BK282" i="6"/>
  <c r="BK250" i="6"/>
  <c r="BK228" i="6"/>
  <c r="J197" i="6"/>
  <c r="BK147" i="6"/>
  <c r="BK131" i="6"/>
  <c r="J284" i="5"/>
  <c r="J256" i="5"/>
  <c r="BK217" i="5"/>
  <c r="BK196" i="5"/>
  <c r="BK167" i="5"/>
  <c r="BK134" i="5"/>
  <c r="J110" i="5"/>
  <c r="BK318" i="4"/>
  <c r="J303" i="4"/>
  <c r="J269" i="4"/>
  <c r="BK236" i="4"/>
  <c r="J202" i="4"/>
  <c r="J150" i="4"/>
  <c r="J106" i="4"/>
  <c r="BK480" i="3"/>
  <c r="J463" i="3"/>
  <c r="J420" i="3"/>
  <c r="J345" i="3"/>
  <c r="J315" i="3"/>
  <c r="BK277" i="3"/>
  <c r="BK201" i="3"/>
  <c r="BK183" i="3"/>
  <c r="J159" i="3"/>
  <c r="BK119" i="3"/>
  <c r="J95" i="3"/>
  <c r="J263" i="2"/>
  <c r="BK239" i="2"/>
  <c r="J183" i="2"/>
  <c r="J161" i="2"/>
  <c r="BK102" i="2"/>
  <c r="P168" i="21" l="1"/>
  <c r="T168" i="21"/>
  <c r="T229" i="15"/>
  <c r="R234" i="17"/>
  <c r="P229" i="19"/>
  <c r="P238" i="6"/>
  <c r="R229" i="15"/>
  <c r="R221" i="18"/>
  <c r="R229" i="19"/>
  <c r="T238" i="6"/>
  <c r="P234" i="17"/>
  <c r="T221" i="18"/>
  <c r="R238" i="6"/>
  <c r="P229" i="15"/>
  <c r="T234" i="17"/>
  <c r="P221" i="18"/>
  <c r="T229" i="19"/>
  <c r="P93" i="2"/>
  <c r="R198" i="2"/>
  <c r="R238" i="2"/>
  <c r="T257" i="2"/>
  <c r="R291" i="2"/>
  <c r="T94" i="3"/>
  <c r="P372" i="3"/>
  <c r="P414" i="3"/>
  <c r="T512" i="3"/>
  <c r="T93" i="4"/>
  <c r="R244" i="4"/>
  <c r="R264" i="4"/>
  <c r="P306" i="4"/>
  <c r="T315" i="4"/>
  <c r="T93" i="5"/>
  <c r="P227" i="5"/>
  <c r="BK241" i="5"/>
  <c r="J241" i="5"/>
  <c r="J67" i="5" s="1"/>
  <c r="BK273" i="5"/>
  <c r="J273" i="5" s="1"/>
  <c r="J68" i="5" s="1"/>
  <c r="T273" i="5"/>
  <c r="P93" i="6"/>
  <c r="R249" i="6"/>
  <c r="BK283" i="6"/>
  <c r="J283" i="6" s="1"/>
  <c r="J69" i="6" s="1"/>
  <c r="P93" i="7"/>
  <c r="T257" i="7"/>
  <c r="T364" i="7"/>
  <c r="P93" i="8"/>
  <c r="P224" i="8"/>
  <c r="P259" i="8"/>
  <c r="R265" i="8"/>
  <c r="BK93" i="9"/>
  <c r="P241" i="9"/>
  <c r="P320" i="9"/>
  <c r="P323" i="9"/>
  <c r="P93" i="10"/>
  <c r="P206" i="10"/>
  <c r="R234" i="10"/>
  <c r="T93" i="11"/>
  <c r="T92" i="11"/>
  <c r="R107" i="11"/>
  <c r="R106" i="11" s="1"/>
  <c r="P93" i="12"/>
  <c r="P92" i="12"/>
  <c r="T107" i="12"/>
  <c r="T106" i="12" s="1"/>
  <c r="T94" i="13"/>
  <c r="T93" i="13"/>
  <c r="R108" i="13"/>
  <c r="P129" i="13"/>
  <c r="R167" i="13"/>
  <c r="P175" i="13"/>
  <c r="P93" i="14"/>
  <c r="BK101" i="14"/>
  <c r="J101" i="14" s="1"/>
  <c r="J68" i="14" s="1"/>
  <c r="BK105" i="14"/>
  <c r="J105" i="14"/>
  <c r="J69" i="14" s="1"/>
  <c r="T105" i="14"/>
  <c r="T104" i="15"/>
  <c r="R145" i="15"/>
  <c r="R192" i="15"/>
  <c r="P206" i="15"/>
  <c r="T251" i="15"/>
  <c r="T271" i="15"/>
  <c r="R300" i="15"/>
  <c r="R299" i="15" s="1"/>
  <c r="P318" i="15"/>
  <c r="P315" i="15" s="1"/>
  <c r="R106" i="16"/>
  <c r="R157" i="16"/>
  <c r="T198" i="16"/>
  <c r="R210" i="16"/>
  <c r="T274" i="16"/>
  <c r="R301" i="16"/>
  <c r="R351" i="16"/>
  <c r="BK383" i="16"/>
  <c r="BK388" i="16"/>
  <c r="J388" i="16" s="1"/>
  <c r="J76" i="16" s="1"/>
  <c r="BK401" i="16"/>
  <c r="J401" i="16" s="1"/>
  <c r="J79" i="16" s="1"/>
  <c r="BK106" i="17"/>
  <c r="J106" i="17"/>
  <c r="J65" i="17" s="1"/>
  <c r="R142" i="17"/>
  <c r="R158" i="17"/>
  <c r="T176" i="17"/>
  <c r="P192" i="17"/>
  <c r="R251" i="17"/>
  <c r="P280" i="17"/>
  <c r="P285" i="17"/>
  <c r="BK301" i="17"/>
  <c r="J301" i="17" s="1"/>
  <c r="J79" i="17" s="1"/>
  <c r="BK108" i="18"/>
  <c r="R240" i="18"/>
  <c r="P331" i="18"/>
  <c r="R360" i="18"/>
  <c r="R399" i="18"/>
  <c r="R438" i="18"/>
  <c r="P491" i="18"/>
  <c r="T500" i="18"/>
  <c r="T508" i="18"/>
  <c r="T505" i="18" s="1"/>
  <c r="BK103" i="19"/>
  <c r="BK244" i="19"/>
  <c r="J244" i="19" s="1"/>
  <c r="J67" i="19" s="1"/>
  <c r="BK311" i="19"/>
  <c r="J311" i="19" s="1"/>
  <c r="J69" i="19" s="1"/>
  <c r="BK342" i="19"/>
  <c r="J342" i="19" s="1"/>
  <c r="J70" i="19" s="1"/>
  <c r="T389" i="19"/>
  <c r="T388" i="19" s="1"/>
  <c r="P404" i="19"/>
  <c r="P401" i="19" s="1"/>
  <c r="T99" i="20"/>
  <c r="P111" i="20"/>
  <c r="BK128" i="20"/>
  <c r="J128" i="20" s="1"/>
  <c r="J67" i="20" s="1"/>
  <c r="T128" i="20"/>
  <c r="P151" i="20"/>
  <c r="BK177" i="20"/>
  <c r="J177" i="20" s="1"/>
  <c r="J69" i="20" s="1"/>
  <c r="P177" i="20"/>
  <c r="P205" i="20"/>
  <c r="P202" i="20" s="1"/>
  <c r="BK93" i="2"/>
  <c r="J93" i="2"/>
  <c r="J65" i="2" s="1"/>
  <c r="BK198" i="2"/>
  <c r="J198" i="2" s="1"/>
  <c r="J66" i="2" s="1"/>
  <c r="BK238" i="2"/>
  <c r="J238" i="2" s="1"/>
  <c r="J67" i="2" s="1"/>
  <c r="BK257" i="2"/>
  <c r="J257" i="2" s="1"/>
  <c r="J68" i="2" s="1"/>
  <c r="BK291" i="2"/>
  <c r="J291" i="2" s="1"/>
  <c r="J69" i="2" s="1"/>
  <c r="BK94" i="3"/>
  <c r="R372" i="3"/>
  <c r="R414" i="3"/>
  <c r="BK512" i="3"/>
  <c r="J512" i="3"/>
  <c r="J70" i="3" s="1"/>
  <c r="R93" i="4"/>
  <c r="P244" i="4"/>
  <c r="T264" i="4"/>
  <c r="T306" i="4"/>
  <c r="P315" i="4"/>
  <c r="BK93" i="5"/>
  <c r="J93" i="5" s="1"/>
  <c r="J65" i="5" s="1"/>
  <c r="BK227" i="5"/>
  <c r="J227" i="5" s="1"/>
  <c r="J66" i="5" s="1"/>
  <c r="P241" i="5"/>
  <c r="R273" i="5"/>
  <c r="R281" i="5"/>
  <c r="T93" i="6"/>
  <c r="BK249" i="6"/>
  <c r="J249" i="6"/>
  <c r="J67" i="6" s="1"/>
  <c r="R283" i="6"/>
  <c r="R93" i="7"/>
  <c r="BK257" i="7"/>
  <c r="J257" i="7" s="1"/>
  <c r="J67" i="7" s="1"/>
  <c r="BK364" i="7"/>
  <c r="J364" i="7" s="1"/>
  <c r="J69" i="7" s="1"/>
  <c r="T93" i="8"/>
  <c r="T224" i="8"/>
  <c r="R259" i="8"/>
  <c r="T265" i="8"/>
  <c r="R93" i="9"/>
  <c r="T241" i="9"/>
  <c r="R320" i="9"/>
  <c r="R323" i="9"/>
  <c r="T93" i="10"/>
  <c r="T206" i="10"/>
  <c r="BK234" i="10"/>
  <c r="J234" i="10" s="1"/>
  <c r="J69" i="10" s="1"/>
  <c r="BK93" i="11"/>
  <c r="J93" i="11"/>
  <c r="J65" i="11" s="1"/>
  <c r="BK107" i="11"/>
  <c r="J107" i="11" s="1"/>
  <c r="J67" i="11" s="1"/>
  <c r="T93" i="12"/>
  <c r="T92" i="12" s="1"/>
  <c r="T91" i="12" s="1"/>
  <c r="P107" i="12"/>
  <c r="P106" i="12" s="1"/>
  <c r="R94" i="13"/>
  <c r="R93" i="13" s="1"/>
  <c r="BK108" i="13"/>
  <c r="BK129" i="13"/>
  <c r="J129" i="13"/>
  <c r="J68" i="13" s="1"/>
  <c r="BK167" i="13"/>
  <c r="J167" i="13" s="1"/>
  <c r="J69" i="13" s="1"/>
  <c r="R175" i="13"/>
  <c r="R101" i="14"/>
  <c r="R104" i="15"/>
  <c r="T145" i="15"/>
  <c r="T192" i="15"/>
  <c r="T206" i="15"/>
  <c r="P251" i="15"/>
  <c r="R271" i="15"/>
  <c r="T300" i="15"/>
  <c r="T299" i="15" s="1"/>
  <c r="R318" i="15"/>
  <c r="R315" i="15" s="1"/>
  <c r="T106" i="16"/>
  <c r="T157" i="16"/>
  <c r="P198" i="16"/>
  <c r="P210" i="16"/>
  <c r="P274" i="16"/>
  <c r="BK301" i="16"/>
  <c r="J301" i="16" s="1"/>
  <c r="J71" i="16" s="1"/>
  <c r="T351" i="16"/>
  <c r="P383" i="16"/>
  <c r="R388" i="16"/>
  <c r="P401" i="16"/>
  <c r="P398" i="16" s="1"/>
  <c r="P106" i="17"/>
  <c r="R106" i="17"/>
  <c r="T106" i="17"/>
  <c r="BK142" i="17"/>
  <c r="J142" i="17"/>
  <c r="J67" i="17" s="1"/>
  <c r="T158" i="17"/>
  <c r="P176" i="17"/>
  <c r="BK192" i="17"/>
  <c r="J192" i="17" s="1"/>
  <c r="J70" i="17" s="1"/>
  <c r="BK251" i="17"/>
  <c r="J251" i="17" s="1"/>
  <c r="J72" i="17" s="1"/>
  <c r="T280" i="17"/>
  <c r="R285" i="17"/>
  <c r="P301" i="17"/>
  <c r="P298" i="17" s="1"/>
  <c r="P108" i="18"/>
  <c r="BK240" i="18"/>
  <c r="J240" i="18" s="1"/>
  <c r="J67" i="18" s="1"/>
  <c r="BK331" i="18"/>
  <c r="J331" i="18" s="1"/>
  <c r="J68" i="18" s="1"/>
  <c r="BK360" i="18"/>
  <c r="J360" i="18" s="1"/>
  <c r="J69" i="18" s="1"/>
  <c r="BK399" i="18"/>
  <c r="J399" i="18" s="1"/>
  <c r="J71" i="18" s="1"/>
  <c r="P438" i="18"/>
  <c r="R479" i="18"/>
  <c r="BK491" i="18"/>
  <c r="J491" i="18" s="1"/>
  <c r="J77" i="18" s="1"/>
  <c r="T491" i="18"/>
  <c r="R500" i="18"/>
  <c r="BK508" i="18"/>
  <c r="J508" i="18" s="1"/>
  <c r="J81" i="18" s="1"/>
  <c r="T103" i="19"/>
  <c r="P244" i="19"/>
  <c r="P311" i="19"/>
  <c r="T342" i="19"/>
  <c r="BK389" i="19"/>
  <c r="J389" i="19"/>
  <c r="J73" i="19" s="1"/>
  <c r="R404" i="19"/>
  <c r="R401" i="19" s="1"/>
  <c r="R99" i="20"/>
  <c r="R111" i="20"/>
  <c r="R128" i="20"/>
  <c r="R151" i="20"/>
  <c r="R177" i="20"/>
  <c r="BK205" i="20"/>
  <c r="J205" i="20"/>
  <c r="J73" i="20" s="1"/>
  <c r="T96" i="21"/>
  <c r="T93" i="2"/>
  <c r="P198" i="2"/>
  <c r="P238" i="2"/>
  <c r="R257" i="2"/>
  <c r="T291" i="2"/>
  <c r="P94" i="3"/>
  <c r="BK372" i="3"/>
  <c r="J372" i="3" s="1"/>
  <c r="J67" i="3" s="1"/>
  <c r="T414" i="3"/>
  <c r="R512" i="3"/>
  <c r="P93" i="4"/>
  <c r="P92" i="4" s="1"/>
  <c r="P91" i="4" s="1"/>
  <c r="AU58" i="1" s="1"/>
  <c r="T244" i="4"/>
  <c r="P264" i="4"/>
  <c r="R306" i="4"/>
  <c r="R315" i="4"/>
  <c r="P93" i="5"/>
  <c r="T227" i="5"/>
  <c r="R241" i="5"/>
  <c r="BK281" i="5"/>
  <c r="J281" i="5" s="1"/>
  <c r="J69" i="5" s="1"/>
  <c r="T281" i="5"/>
  <c r="R93" i="6"/>
  <c r="R92" i="6"/>
  <c r="R91" i="6" s="1"/>
  <c r="T249" i="6"/>
  <c r="P283" i="6"/>
  <c r="BK93" i="7"/>
  <c r="J93" i="7" s="1"/>
  <c r="J65" i="7" s="1"/>
  <c r="R257" i="7"/>
  <c r="R364" i="7"/>
  <c r="BK93" i="8"/>
  <c r="J93" i="8"/>
  <c r="J65" i="8" s="1"/>
  <c r="BK224" i="8"/>
  <c r="J224" i="8" s="1"/>
  <c r="J67" i="8" s="1"/>
  <c r="BK259" i="8"/>
  <c r="J259" i="8" s="1"/>
  <c r="J68" i="8" s="1"/>
  <c r="BK265" i="8"/>
  <c r="J265" i="8" s="1"/>
  <c r="J69" i="8" s="1"/>
  <c r="T93" i="9"/>
  <c r="BK241" i="9"/>
  <c r="J241" i="9" s="1"/>
  <c r="J67" i="9" s="1"/>
  <c r="BK320" i="9"/>
  <c r="J320" i="9"/>
  <c r="J68" i="9" s="1"/>
  <c r="T320" i="9"/>
  <c r="T92" i="9" s="1"/>
  <c r="T91" i="9" s="1"/>
  <c r="T323" i="9"/>
  <c r="BK93" i="10"/>
  <c r="J93" i="10" s="1"/>
  <c r="J65" i="10" s="1"/>
  <c r="BK206" i="10"/>
  <c r="J206" i="10"/>
  <c r="J67" i="10" s="1"/>
  <c r="T234" i="10"/>
  <c r="R93" i="11"/>
  <c r="R92" i="11"/>
  <c r="P107" i="11"/>
  <c r="P106" i="11" s="1"/>
  <c r="BK93" i="12"/>
  <c r="J93" i="12" s="1"/>
  <c r="J65" i="12" s="1"/>
  <c r="BK107" i="12"/>
  <c r="J107" i="12"/>
  <c r="J67" i="12" s="1"/>
  <c r="BK94" i="13"/>
  <c r="J94" i="13" s="1"/>
  <c r="J65" i="13" s="1"/>
  <c r="P108" i="13"/>
  <c r="P107" i="13" s="1"/>
  <c r="R129" i="13"/>
  <c r="P167" i="13"/>
  <c r="BK175" i="13"/>
  <c r="J175" i="13" s="1"/>
  <c r="J70" i="13" s="1"/>
  <c r="BK93" i="14"/>
  <c r="R93" i="14"/>
  <c r="P101" i="14"/>
  <c r="P105" i="14"/>
  <c r="P104" i="15"/>
  <c r="BK145" i="15"/>
  <c r="J145" i="15" s="1"/>
  <c r="J66" i="15" s="1"/>
  <c r="BK192" i="15"/>
  <c r="J192" i="15" s="1"/>
  <c r="J67" i="15" s="1"/>
  <c r="BK206" i="15"/>
  <c r="J206" i="15"/>
  <c r="J68" i="15" s="1"/>
  <c r="BK251" i="15"/>
  <c r="J251" i="15" s="1"/>
  <c r="J70" i="15" s="1"/>
  <c r="BK271" i="15"/>
  <c r="J271" i="15"/>
  <c r="J71" i="15" s="1"/>
  <c r="BK300" i="15"/>
  <c r="J300" i="15" s="1"/>
  <c r="J74" i="15" s="1"/>
  <c r="T318" i="15"/>
  <c r="T315" i="15" s="1"/>
  <c r="P106" i="16"/>
  <c r="P157" i="16"/>
  <c r="R198" i="16"/>
  <c r="T210" i="16"/>
  <c r="R274" i="16"/>
  <c r="P301" i="16"/>
  <c r="BK351" i="16"/>
  <c r="J351" i="16" s="1"/>
  <c r="J72" i="16" s="1"/>
  <c r="R383" i="16"/>
  <c r="R382" i="16" s="1"/>
  <c r="T388" i="16"/>
  <c r="T401" i="16"/>
  <c r="T398" i="16" s="1"/>
  <c r="P142" i="17"/>
  <c r="P158" i="17"/>
  <c r="R176" i="17"/>
  <c r="T192" i="17"/>
  <c r="T251" i="17"/>
  <c r="R280" i="17"/>
  <c r="R279" i="17" s="1"/>
  <c r="T285" i="17"/>
  <c r="T301" i="17"/>
  <c r="T298" i="17"/>
  <c r="T108" i="18"/>
  <c r="P240" i="18"/>
  <c r="R331" i="18"/>
  <c r="T360" i="18"/>
  <c r="P399" i="18"/>
  <c r="BK438" i="18"/>
  <c r="J438" i="18" s="1"/>
  <c r="J72" i="18" s="1"/>
  <c r="P479" i="18"/>
  <c r="BK500" i="18"/>
  <c r="J500" i="18" s="1"/>
  <c r="J78" i="18" s="1"/>
  <c r="P508" i="18"/>
  <c r="P505" i="18" s="1"/>
  <c r="P103" i="19"/>
  <c r="P102" i="19" s="1"/>
  <c r="R244" i="19"/>
  <c r="R311" i="19"/>
  <c r="P342" i="19"/>
  <c r="R389" i="19"/>
  <c r="R388" i="19" s="1"/>
  <c r="BK404" i="19"/>
  <c r="J404" i="19" s="1"/>
  <c r="J76" i="19" s="1"/>
  <c r="P99" i="20"/>
  <c r="T205" i="20"/>
  <c r="T202" i="20" s="1"/>
  <c r="R128" i="21"/>
  <c r="R93" i="2"/>
  <c r="R92" i="2" s="1"/>
  <c r="R91" i="2" s="1"/>
  <c r="T198" i="2"/>
  <c r="T238" i="2"/>
  <c r="P257" i="2"/>
  <c r="P291" i="2"/>
  <c r="R94" i="3"/>
  <c r="R93" i="3" s="1"/>
  <c r="R92" i="3" s="1"/>
  <c r="T372" i="3"/>
  <c r="BK414" i="3"/>
  <c r="J414" i="3" s="1"/>
  <c r="J68" i="3" s="1"/>
  <c r="P512" i="3"/>
  <c r="BK93" i="4"/>
  <c r="J93" i="4" s="1"/>
  <c r="J65" i="4" s="1"/>
  <c r="BK244" i="4"/>
  <c r="J244" i="4"/>
  <c r="J66" i="4" s="1"/>
  <c r="BK264" i="4"/>
  <c r="J264" i="4" s="1"/>
  <c r="J67" i="4" s="1"/>
  <c r="BK306" i="4"/>
  <c r="J306" i="4" s="1"/>
  <c r="J68" i="4" s="1"/>
  <c r="BK315" i="4"/>
  <c r="J315" i="4" s="1"/>
  <c r="J69" i="4" s="1"/>
  <c r="R93" i="5"/>
  <c r="R92" i="5"/>
  <c r="R91" i="5" s="1"/>
  <c r="R227" i="5"/>
  <c r="T241" i="5"/>
  <c r="P273" i="5"/>
  <c r="P281" i="5"/>
  <c r="BK93" i="6"/>
  <c r="J93" i="6" s="1"/>
  <c r="J65" i="6" s="1"/>
  <c r="P249" i="6"/>
  <c r="T283" i="6"/>
  <c r="T93" i="7"/>
  <c r="T92" i="7" s="1"/>
  <c r="T91" i="7" s="1"/>
  <c r="P257" i="7"/>
  <c r="P364" i="7"/>
  <c r="R93" i="8"/>
  <c r="R92" i="8" s="1"/>
  <c r="R91" i="8" s="1"/>
  <c r="R224" i="8"/>
  <c r="T259" i="8"/>
  <c r="P265" i="8"/>
  <c r="P93" i="9"/>
  <c r="P92" i="9" s="1"/>
  <c r="P91" i="9" s="1"/>
  <c r="AU63" i="1" s="1"/>
  <c r="R241" i="9"/>
  <c r="BK323" i="9"/>
  <c r="J323" i="9" s="1"/>
  <c r="J69" i="9" s="1"/>
  <c r="R93" i="10"/>
  <c r="R92" i="10" s="1"/>
  <c r="R91" i="10" s="1"/>
  <c r="R206" i="10"/>
  <c r="P234" i="10"/>
  <c r="P93" i="11"/>
  <c r="P92" i="11"/>
  <c r="T107" i="11"/>
  <c r="T106" i="11"/>
  <c r="R93" i="12"/>
  <c r="R92" i="12"/>
  <c r="R107" i="12"/>
  <c r="R106" i="12"/>
  <c r="P94" i="13"/>
  <c r="P93" i="13"/>
  <c r="T108" i="13"/>
  <c r="T129" i="13"/>
  <c r="T167" i="13"/>
  <c r="T175" i="13"/>
  <c r="T93" i="14"/>
  <c r="T101" i="14"/>
  <c r="T92" i="14" s="1"/>
  <c r="T91" i="14" s="1"/>
  <c r="R105" i="14"/>
  <c r="BK104" i="15"/>
  <c r="J104" i="15" s="1"/>
  <c r="J65" i="15" s="1"/>
  <c r="P145" i="15"/>
  <c r="P192" i="15"/>
  <c r="R206" i="15"/>
  <c r="R251" i="15"/>
  <c r="P271" i="15"/>
  <c r="P300" i="15"/>
  <c r="P299" i="15" s="1"/>
  <c r="BK318" i="15"/>
  <c r="J318" i="15" s="1"/>
  <c r="J77" i="15" s="1"/>
  <c r="BK106" i="16"/>
  <c r="J106" i="16" s="1"/>
  <c r="J65" i="16" s="1"/>
  <c r="BK157" i="16"/>
  <c r="J157" i="16" s="1"/>
  <c r="J67" i="16" s="1"/>
  <c r="BK198" i="16"/>
  <c r="J198" i="16"/>
  <c r="J68" i="16" s="1"/>
  <c r="BK210" i="16"/>
  <c r="J210" i="16" s="1"/>
  <c r="J69" i="16" s="1"/>
  <c r="BK274" i="16"/>
  <c r="J274" i="16" s="1"/>
  <c r="J70" i="16" s="1"/>
  <c r="T301" i="16"/>
  <c r="P351" i="16"/>
  <c r="T383" i="16"/>
  <c r="T382" i="16" s="1"/>
  <c r="P388" i="16"/>
  <c r="R401" i="16"/>
  <c r="R398" i="16" s="1"/>
  <c r="T142" i="17"/>
  <c r="BK158" i="17"/>
  <c r="J158" i="17" s="1"/>
  <c r="J68" i="17" s="1"/>
  <c r="BK176" i="17"/>
  <c r="J176" i="17" s="1"/>
  <c r="J69" i="17" s="1"/>
  <c r="R192" i="17"/>
  <c r="P251" i="17"/>
  <c r="BK280" i="17"/>
  <c r="J280" i="17" s="1"/>
  <c r="J75" i="17" s="1"/>
  <c r="BK285" i="17"/>
  <c r="J285" i="17"/>
  <c r="J76" i="17" s="1"/>
  <c r="R301" i="17"/>
  <c r="R298" i="17" s="1"/>
  <c r="R108" i="18"/>
  <c r="R107" i="18" s="1"/>
  <c r="T240" i="18"/>
  <c r="T331" i="18"/>
  <c r="P360" i="18"/>
  <c r="T399" i="18"/>
  <c r="T438" i="18"/>
  <c r="BK479" i="18"/>
  <c r="J479" i="18" s="1"/>
  <c r="J75" i="18" s="1"/>
  <c r="T479" i="18"/>
  <c r="T478" i="18" s="1"/>
  <c r="R491" i="18"/>
  <c r="P500" i="18"/>
  <c r="R508" i="18"/>
  <c r="R505" i="18" s="1"/>
  <c r="R103" i="19"/>
  <c r="T244" i="19"/>
  <c r="T311" i="19"/>
  <c r="R342" i="19"/>
  <c r="P389" i="19"/>
  <c r="P388" i="19" s="1"/>
  <c r="T404" i="19"/>
  <c r="T401" i="19" s="1"/>
  <c r="BK99" i="20"/>
  <c r="BK111" i="20"/>
  <c r="J111" i="20"/>
  <c r="J66" i="20" s="1"/>
  <c r="T111" i="20"/>
  <c r="P128" i="20"/>
  <c r="BK151" i="20"/>
  <c r="J151" i="20" s="1"/>
  <c r="J68" i="20" s="1"/>
  <c r="T151" i="20"/>
  <c r="T177" i="20"/>
  <c r="R205" i="20"/>
  <c r="R202" i="20" s="1"/>
  <c r="BK96" i="21"/>
  <c r="J96" i="21" s="1"/>
  <c r="J65" i="21" s="1"/>
  <c r="P96" i="21"/>
  <c r="R96" i="21"/>
  <c r="BK121" i="21"/>
  <c r="J121" i="21" s="1"/>
  <c r="J66" i="21" s="1"/>
  <c r="P121" i="21"/>
  <c r="R121" i="21"/>
  <c r="T121" i="21"/>
  <c r="BK128" i="21"/>
  <c r="J128" i="21" s="1"/>
  <c r="J67" i="21" s="1"/>
  <c r="P128" i="21"/>
  <c r="T128" i="21"/>
  <c r="F88" i="2"/>
  <c r="BE106" i="2"/>
  <c r="BE115" i="2"/>
  <c r="BE119" i="2"/>
  <c r="BE170" i="2"/>
  <c r="BE190" i="2"/>
  <c r="BE194" i="2"/>
  <c r="BE199" i="2"/>
  <c r="BE203" i="2"/>
  <c r="BE208" i="2"/>
  <c r="BE232" i="2"/>
  <c r="BE243" i="2"/>
  <c r="BE252" i="2"/>
  <c r="E80" i="3"/>
  <c r="BE107" i="3"/>
  <c r="BE167" i="3"/>
  <c r="BE219" i="3"/>
  <c r="BE228" i="3"/>
  <c r="BE248" i="3"/>
  <c r="BE282" i="3"/>
  <c r="BE392" i="3"/>
  <c r="BE403" i="3"/>
  <c r="BE426" i="3"/>
  <c r="BE430" i="3"/>
  <c r="BE504" i="3"/>
  <c r="BK510" i="3"/>
  <c r="J510" i="3" s="1"/>
  <c r="J69" i="3" s="1"/>
  <c r="E50" i="4"/>
  <c r="BE98" i="4"/>
  <c r="BE154" i="4"/>
  <c r="BE177" i="4"/>
  <c r="BE181" i="4"/>
  <c r="BE194" i="4"/>
  <c r="BE214" i="4"/>
  <c r="BE257" i="4"/>
  <c r="BE281" i="4"/>
  <c r="BE284" i="4"/>
  <c r="BE314" i="4"/>
  <c r="BE316" i="4"/>
  <c r="BE318" i="4"/>
  <c r="E50" i="5"/>
  <c r="J56" i="5"/>
  <c r="BE122" i="5"/>
  <c r="BE138" i="5"/>
  <c r="BE150" i="5"/>
  <c r="BE233" i="5"/>
  <c r="BE237" i="5"/>
  <c r="BE242" i="5"/>
  <c r="BE250" i="5"/>
  <c r="BE262" i="5"/>
  <c r="BE263" i="5"/>
  <c r="BE282" i="5"/>
  <c r="BE284" i="5"/>
  <c r="J56" i="6"/>
  <c r="BE110" i="6"/>
  <c r="BE118" i="6"/>
  <c r="BE159" i="6"/>
  <c r="BE163" i="6"/>
  <c r="BE176" i="6"/>
  <c r="BE180" i="6"/>
  <c r="BE213" i="6"/>
  <c r="BE228" i="6"/>
  <c r="BE255" i="6"/>
  <c r="F59" i="7"/>
  <c r="BE146" i="7"/>
  <c r="BE182" i="7"/>
  <c r="BE191" i="7"/>
  <c r="BE195" i="7"/>
  <c r="BE215" i="7"/>
  <c r="BE223" i="7"/>
  <c r="BE258" i="7"/>
  <c r="BE262" i="7"/>
  <c r="BE291" i="7"/>
  <c r="BE298" i="7"/>
  <c r="BE301" i="7"/>
  <c r="BE307" i="7"/>
  <c r="BE308" i="7"/>
  <c r="BE316" i="7"/>
  <c r="BE331" i="7"/>
  <c r="BE345" i="7"/>
  <c r="BE358" i="7"/>
  <c r="E50" i="8"/>
  <c r="BE128" i="8"/>
  <c r="BE166" i="8"/>
  <c r="BE171" i="8"/>
  <c r="BE183" i="8"/>
  <c r="BE195" i="8"/>
  <c r="BE199" i="8"/>
  <c r="BE215" i="8"/>
  <c r="BE228" i="8"/>
  <c r="BE239" i="8"/>
  <c r="BE248" i="8"/>
  <c r="BE251" i="8"/>
  <c r="BE255" i="8"/>
  <c r="J85" i="9"/>
  <c r="BE114" i="9"/>
  <c r="BE138" i="9"/>
  <c r="BE146" i="9"/>
  <c r="BE154" i="9"/>
  <c r="BE167" i="9"/>
  <c r="BE184" i="9"/>
  <c r="BE188" i="9"/>
  <c r="BE252" i="9"/>
  <c r="BE257" i="9"/>
  <c r="BE261" i="9"/>
  <c r="BE264" i="9"/>
  <c r="BE273" i="9"/>
  <c r="BE275" i="9"/>
  <c r="BE279" i="9"/>
  <c r="BE288" i="9"/>
  <c r="BE291" i="9"/>
  <c r="BE322" i="9"/>
  <c r="BK235" i="9"/>
  <c r="J235" i="9" s="1"/>
  <c r="J66" i="9" s="1"/>
  <c r="E50" i="10"/>
  <c r="F59" i="10"/>
  <c r="J85" i="10"/>
  <c r="BE94" i="10"/>
  <c r="BE106" i="10"/>
  <c r="BE118" i="10"/>
  <c r="BE126" i="10"/>
  <c r="BE134" i="10"/>
  <c r="BE142" i="10"/>
  <c r="BE167" i="10"/>
  <c r="BE183" i="10"/>
  <c r="BE207" i="10"/>
  <c r="BE214" i="10"/>
  <c r="BE217" i="10"/>
  <c r="BE226" i="10"/>
  <c r="E50" i="11"/>
  <c r="BE96" i="11"/>
  <c r="BE102" i="11"/>
  <c r="BE124" i="11"/>
  <c r="BE125" i="11"/>
  <c r="BE126" i="11"/>
  <c r="BE128" i="11"/>
  <c r="BK131" i="11"/>
  <c r="J131" i="11"/>
  <c r="J69" i="11" s="1"/>
  <c r="BE96" i="12"/>
  <c r="BE100" i="12"/>
  <c r="BE118" i="12"/>
  <c r="BE126" i="12"/>
  <c r="BK138" i="12"/>
  <c r="J138" i="12" s="1"/>
  <c r="J69" i="12" s="1"/>
  <c r="E50" i="13"/>
  <c r="F59" i="13"/>
  <c r="BE97" i="13"/>
  <c r="BE103" i="13"/>
  <c r="BE109" i="13"/>
  <c r="BE113" i="13"/>
  <c r="BE121" i="13"/>
  <c r="BE123" i="13"/>
  <c r="BE128" i="13"/>
  <c r="BE147" i="13"/>
  <c r="BE150" i="13"/>
  <c r="BE152" i="13"/>
  <c r="BE157" i="13"/>
  <c r="BE158" i="13"/>
  <c r="BE163" i="13"/>
  <c r="BE169" i="13"/>
  <c r="BE170" i="13"/>
  <c r="BE171" i="13"/>
  <c r="BE173" i="13"/>
  <c r="BE176" i="13"/>
  <c r="BE177" i="13"/>
  <c r="BE178" i="13"/>
  <c r="BE94" i="14"/>
  <c r="BE95" i="14"/>
  <c r="BE102" i="14"/>
  <c r="BE104" i="14"/>
  <c r="E50" i="15"/>
  <c r="J96" i="15"/>
  <c r="BE143" i="15"/>
  <c r="BE176" i="15"/>
  <c r="BE177" i="15"/>
  <c r="BE185" i="15"/>
  <c r="BE190" i="15"/>
  <c r="BE193" i="15"/>
  <c r="BE252" i="15"/>
  <c r="BE301" i="15"/>
  <c r="BE308" i="15"/>
  <c r="BE319" i="15"/>
  <c r="BE321" i="15"/>
  <c r="BK316" i="15"/>
  <c r="J316" i="15" s="1"/>
  <c r="J76" i="15" s="1"/>
  <c r="BK328" i="15"/>
  <c r="J328" i="15" s="1"/>
  <c r="J80" i="15" s="1"/>
  <c r="J98" i="16"/>
  <c r="BE116" i="16"/>
  <c r="BE126" i="16"/>
  <c r="BE130" i="16"/>
  <c r="BE139" i="16"/>
  <c r="BE150" i="16"/>
  <c r="BE171" i="16"/>
  <c r="BE194" i="16"/>
  <c r="BE199" i="16"/>
  <c r="BE211" i="16"/>
  <c r="BE217" i="16"/>
  <c r="BE219" i="16"/>
  <c r="BE275" i="16"/>
  <c r="BE277" i="16"/>
  <c r="BE289" i="16"/>
  <c r="BE296" i="16"/>
  <c r="BE363" i="16"/>
  <c r="BE367" i="16"/>
  <c r="BE371" i="16"/>
  <c r="BE381" i="16"/>
  <c r="BE384" i="16"/>
  <c r="BE404" i="16"/>
  <c r="BE408" i="16"/>
  <c r="BK407" i="16"/>
  <c r="J407" i="16"/>
  <c r="J80" i="16" s="1"/>
  <c r="E92" i="17"/>
  <c r="BE107" i="17"/>
  <c r="BE115" i="17"/>
  <c r="BE125" i="17"/>
  <c r="BE145" i="17"/>
  <c r="BE237" i="17"/>
  <c r="BE263" i="17"/>
  <c r="BE278" i="17"/>
  <c r="BE281" i="17"/>
  <c r="BE283" i="17"/>
  <c r="BE289" i="17"/>
  <c r="BE305" i="17"/>
  <c r="BE306" i="17"/>
  <c r="BE308" i="17"/>
  <c r="BK307" i="17"/>
  <c r="J307" i="17" s="1"/>
  <c r="J80" i="17" s="1"/>
  <c r="BK311" i="17"/>
  <c r="J311" i="17" s="1"/>
  <c r="J82" i="17" s="1"/>
  <c r="BE109" i="18"/>
  <c r="BE175" i="18"/>
  <c r="BE197" i="18"/>
  <c r="BE218" i="18"/>
  <c r="BE222" i="18"/>
  <c r="BE264" i="18"/>
  <c r="BE311" i="18"/>
  <c r="BE332" i="18"/>
  <c r="BE364" i="18"/>
  <c r="BE369" i="18"/>
  <c r="BE384" i="18"/>
  <c r="BE387" i="18"/>
  <c r="BE405" i="18"/>
  <c r="BE409" i="18"/>
  <c r="BE439" i="18"/>
  <c r="BE443" i="18"/>
  <c r="BE450" i="18"/>
  <c r="BE476" i="18"/>
  <c r="BE503" i="18"/>
  <c r="BE510" i="18"/>
  <c r="BE511" i="18"/>
  <c r="BK221" i="18"/>
  <c r="J221" i="18"/>
  <c r="J66" i="18" s="1"/>
  <c r="BK488" i="18"/>
  <c r="J488" i="18" s="1"/>
  <c r="J76" i="18" s="1"/>
  <c r="J56" i="19"/>
  <c r="E89" i="19"/>
  <c r="BE111" i="19"/>
  <c r="BE113" i="19"/>
  <c r="BE115" i="19"/>
  <c r="BE122" i="19"/>
  <c r="BE132" i="19"/>
  <c r="BE136" i="19"/>
  <c r="BE175" i="19"/>
  <c r="BE184" i="19"/>
  <c r="BE187" i="19"/>
  <c r="BE197" i="19"/>
  <c r="BE215" i="19"/>
  <c r="BE252" i="19"/>
  <c r="BE296" i="19"/>
  <c r="BE322" i="19"/>
  <c r="BE325" i="19"/>
  <c r="BE329" i="19"/>
  <c r="BE406" i="19"/>
  <c r="BE407" i="19"/>
  <c r="BE409" i="19"/>
  <c r="BK229" i="19"/>
  <c r="J229" i="19" s="1"/>
  <c r="J66" i="19" s="1"/>
  <c r="BK301" i="19"/>
  <c r="J301" i="19" s="1"/>
  <c r="J68" i="19" s="1"/>
  <c r="BK385" i="19"/>
  <c r="J385" i="19" s="1"/>
  <c r="J71" i="19" s="1"/>
  <c r="BK402" i="19"/>
  <c r="E50" i="20"/>
  <c r="F59" i="20"/>
  <c r="BE107" i="20"/>
  <c r="BE112" i="20"/>
  <c r="BE116" i="20"/>
  <c r="BE140" i="20"/>
  <c r="BE159" i="20"/>
  <c r="BE161" i="20"/>
  <c r="BE169" i="20"/>
  <c r="BE190" i="20"/>
  <c r="BE194" i="20"/>
  <c r="BE201" i="20"/>
  <c r="BE208" i="20"/>
  <c r="BE210" i="20"/>
  <c r="BK200" i="20"/>
  <c r="J200" i="20" s="1"/>
  <c r="J70" i="20" s="1"/>
  <c r="BK213" i="20"/>
  <c r="J213" i="20"/>
  <c r="J75" i="20" s="1"/>
  <c r="E82" i="21"/>
  <c r="J88" i="21"/>
  <c r="BE100" i="21"/>
  <c r="BE117" i="21"/>
  <c r="BE119" i="21"/>
  <c r="BE125" i="21"/>
  <c r="BE129" i="21"/>
  <c r="E79" i="2"/>
  <c r="BE102" i="2"/>
  <c r="BE123" i="2"/>
  <c r="BE135" i="2"/>
  <c r="BE161" i="2"/>
  <c r="BE174" i="2"/>
  <c r="BE183" i="2"/>
  <c r="BE195" i="2"/>
  <c r="BE197" i="2"/>
  <c r="BE221" i="2"/>
  <c r="BE226" i="2"/>
  <c r="BE266" i="2"/>
  <c r="BE99" i="3"/>
  <c r="BE139" i="3"/>
  <c r="BE163" i="3"/>
  <c r="BE175" i="3"/>
  <c r="BE183" i="3"/>
  <c r="BE191" i="3"/>
  <c r="BE206" i="3"/>
  <c r="BE224" i="3"/>
  <c r="BE242" i="3"/>
  <c r="BE266" i="3"/>
  <c r="BE269" i="3"/>
  <c r="BE277" i="3"/>
  <c r="BE287" i="3"/>
  <c r="BE315" i="3"/>
  <c r="BE319" i="3"/>
  <c r="BE325" i="3"/>
  <c r="BE360" i="3"/>
  <c r="BE366" i="3"/>
  <c r="BE415" i="3"/>
  <c r="BE456" i="3"/>
  <c r="BE463" i="3"/>
  <c r="BE472" i="3"/>
  <c r="BE480" i="3"/>
  <c r="BE511" i="3"/>
  <c r="BE513" i="3"/>
  <c r="BE515" i="3"/>
  <c r="J56" i="4"/>
  <c r="F88" i="4"/>
  <c r="BE94" i="4"/>
  <c r="BE126" i="4"/>
  <c r="BE142" i="4"/>
  <c r="BE150" i="4"/>
  <c r="BE158" i="4"/>
  <c r="BE190" i="4"/>
  <c r="BE218" i="4"/>
  <c r="BE222" i="4"/>
  <c r="BE289" i="4"/>
  <c r="BE295" i="4"/>
  <c r="BE311" i="4"/>
  <c r="BE94" i="5"/>
  <c r="BE130" i="5"/>
  <c r="BE142" i="5"/>
  <c r="BE146" i="5"/>
  <c r="BE162" i="5"/>
  <c r="BE188" i="5"/>
  <c r="BE217" i="5"/>
  <c r="BE220" i="5"/>
  <c r="BE248" i="5"/>
  <c r="BE256" i="5"/>
  <c r="BE265" i="5"/>
  <c r="BE276" i="5"/>
  <c r="BE280" i="5"/>
  <c r="F88" i="6"/>
  <c r="BE94" i="6"/>
  <c r="BE171" i="6"/>
  <c r="BE201" i="6"/>
  <c r="BE209" i="6"/>
  <c r="BE217" i="6"/>
  <c r="BE239" i="6"/>
  <c r="BE250" i="6"/>
  <c r="BE268" i="6"/>
  <c r="BE284" i="6"/>
  <c r="BK281" i="6"/>
  <c r="J281" i="6" s="1"/>
  <c r="J68" i="6" s="1"/>
  <c r="J85" i="7"/>
  <c r="BE118" i="7"/>
  <c r="BE134" i="7"/>
  <c r="BE138" i="7"/>
  <c r="BE142" i="7"/>
  <c r="BE150" i="7"/>
  <c r="BE174" i="7"/>
  <c r="BE211" i="7"/>
  <c r="BE248" i="7"/>
  <c r="BE253" i="7"/>
  <c r="BE282" i="7"/>
  <c r="BE286" i="7"/>
  <c r="BE290" i="7"/>
  <c r="BE293" i="7"/>
  <c r="BE294" i="7"/>
  <c r="BE302" i="7"/>
  <c r="BE304" i="7"/>
  <c r="BE309" i="7"/>
  <c r="BE313" i="7"/>
  <c r="BE315" i="7"/>
  <c r="BE322" i="7"/>
  <c r="BE323" i="7"/>
  <c r="BE335" i="7"/>
  <c r="BE347" i="7"/>
  <c r="BE348" i="7"/>
  <c r="BE349" i="7"/>
  <c r="BE363" i="7"/>
  <c r="F59" i="8"/>
  <c r="BE98" i="8"/>
  <c r="BE102" i="8"/>
  <c r="BE163" i="8"/>
  <c r="BE219" i="8"/>
  <c r="BE231" i="8"/>
  <c r="BE233" i="8"/>
  <c r="BE268" i="8"/>
  <c r="E50" i="9"/>
  <c r="F88" i="9"/>
  <c r="BE106" i="9"/>
  <c r="BE134" i="9"/>
  <c r="BE176" i="9"/>
  <c r="BE224" i="9"/>
  <c r="BE242" i="9"/>
  <c r="BE263" i="9"/>
  <c r="BE266" i="9"/>
  <c r="BE272" i="9"/>
  <c r="BE276" i="9"/>
  <c r="BE285" i="9"/>
  <c r="BE307" i="9"/>
  <c r="BE310" i="9"/>
  <c r="BE98" i="10"/>
  <c r="BE102" i="10"/>
  <c r="BE147" i="10"/>
  <c r="BE151" i="10"/>
  <c r="BE155" i="10"/>
  <c r="BE159" i="10"/>
  <c r="BE188" i="10"/>
  <c r="BE208" i="10"/>
  <c r="BE218" i="10"/>
  <c r="BE219" i="10"/>
  <c r="BE221" i="10"/>
  <c r="BE229" i="10"/>
  <c r="J56" i="11"/>
  <c r="BE108" i="11"/>
  <c r="BE118" i="11"/>
  <c r="BE122" i="11"/>
  <c r="BE132" i="11"/>
  <c r="F59" i="12"/>
  <c r="BE94" i="12"/>
  <c r="BE102" i="12"/>
  <c r="BE112" i="12"/>
  <c r="BE122" i="12"/>
  <c r="BE124" i="12"/>
  <c r="BE139" i="12"/>
  <c r="J56" i="13"/>
  <c r="BE101" i="13"/>
  <c r="BE111" i="13"/>
  <c r="BE112" i="13"/>
  <c r="BE116" i="13"/>
  <c r="BE118" i="13"/>
  <c r="BE120" i="13"/>
  <c r="BE125" i="13"/>
  <c r="BE134" i="13"/>
  <c r="BE140" i="13"/>
  <c r="BE144" i="13"/>
  <c r="BE156" i="13"/>
  <c r="BE162" i="13"/>
  <c r="BE168" i="13"/>
  <c r="BE172" i="13"/>
  <c r="J56" i="14"/>
  <c r="E79" i="14"/>
  <c r="BE106" i="14"/>
  <c r="BE107" i="14"/>
  <c r="BK96" i="14"/>
  <c r="J96" i="14" s="1"/>
  <c r="J66" i="14" s="1"/>
  <c r="F99" i="15"/>
  <c r="BE105" i="15"/>
  <c r="BE119" i="15"/>
  <c r="BE146" i="15"/>
  <c r="BE161" i="15"/>
  <c r="BE196" i="15"/>
  <c r="BE210" i="15"/>
  <c r="BE226" i="15"/>
  <c r="BE266" i="15"/>
  <c r="BE283" i="15"/>
  <c r="BE287" i="15"/>
  <c r="BE291" i="15"/>
  <c r="BE298" i="15"/>
  <c r="BE303" i="15"/>
  <c r="BE317" i="15"/>
  <c r="BE323" i="15"/>
  <c r="F59" i="16"/>
  <c r="BE107" i="16"/>
  <c r="BE143" i="16"/>
  <c r="BE182" i="16"/>
  <c r="BE186" i="16"/>
  <c r="BE202" i="16"/>
  <c r="BE232" i="16"/>
  <c r="BE247" i="16"/>
  <c r="BE322" i="16"/>
  <c r="BE325" i="16"/>
  <c r="BE326" i="16"/>
  <c r="BE345" i="16"/>
  <c r="BE352" i="16"/>
  <c r="BE356" i="16"/>
  <c r="BE396" i="16"/>
  <c r="BE403" i="16"/>
  <c r="F101" i="17"/>
  <c r="BE154" i="17"/>
  <c r="BE167" i="17"/>
  <c r="BE170" i="17"/>
  <c r="BE185" i="17"/>
  <c r="BE193" i="17"/>
  <c r="BE208" i="17"/>
  <c r="BE228" i="17"/>
  <c r="BE252" i="17"/>
  <c r="BE256" i="17"/>
  <c r="BE267" i="17"/>
  <c r="BK138" i="17"/>
  <c r="J138" i="17" s="1"/>
  <c r="J66" i="17" s="1"/>
  <c r="BK234" i="17"/>
  <c r="J234" i="17"/>
  <c r="J71" i="17" s="1"/>
  <c r="BK277" i="17"/>
  <c r="J277" i="17" s="1"/>
  <c r="J73" i="17" s="1"/>
  <c r="BK309" i="17"/>
  <c r="J309" i="17" s="1"/>
  <c r="J81" i="17" s="1"/>
  <c r="J56" i="18"/>
  <c r="F59" i="18"/>
  <c r="BE119" i="18"/>
  <c r="BE123" i="18"/>
  <c r="BE130" i="18"/>
  <c r="BE169" i="18"/>
  <c r="BE178" i="18"/>
  <c r="BE195" i="18"/>
  <c r="BE212" i="18"/>
  <c r="BE214" i="18"/>
  <c r="BE220" i="18"/>
  <c r="BE228" i="18"/>
  <c r="BE281" i="18"/>
  <c r="BE308" i="18"/>
  <c r="BE335" i="18"/>
  <c r="BE344" i="18"/>
  <c r="BE374" i="18"/>
  <c r="BE376" i="18"/>
  <c r="BE404" i="18"/>
  <c r="BE411" i="18"/>
  <c r="BE446" i="18"/>
  <c r="BE458" i="18"/>
  <c r="BE492" i="18"/>
  <c r="BE496" i="18"/>
  <c r="BE498" i="18"/>
  <c r="BE507" i="18"/>
  <c r="BE509" i="18"/>
  <c r="BE512" i="18"/>
  <c r="BE515" i="18"/>
  <c r="BE517" i="18"/>
  <c r="BE519" i="18"/>
  <c r="BK386" i="18"/>
  <c r="J386" i="18"/>
  <c r="J70" i="18" s="1"/>
  <c r="BK516" i="18"/>
  <c r="J516" i="18" s="1"/>
  <c r="J83" i="18" s="1"/>
  <c r="F59" i="19"/>
  <c r="BE117" i="19"/>
  <c r="BE145" i="19"/>
  <c r="BE179" i="19"/>
  <c r="BE227" i="19"/>
  <c r="BE299" i="19"/>
  <c r="BE302" i="19"/>
  <c r="BE312" i="19"/>
  <c r="BE315" i="19"/>
  <c r="BE316" i="19"/>
  <c r="BE352" i="19"/>
  <c r="BE355" i="19"/>
  <c r="BE364" i="19"/>
  <c r="BE372" i="19"/>
  <c r="BE376" i="19"/>
  <c r="BE413" i="19"/>
  <c r="BE415" i="19"/>
  <c r="BE121" i="20"/>
  <c r="BE123" i="20"/>
  <c r="BE131" i="20"/>
  <c r="BE152" i="20"/>
  <c r="BE185" i="20"/>
  <c r="BE207" i="20"/>
  <c r="BK211" i="20"/>
  <c r="J211" i="20" s="1"/>
  <c r="J74" i="20" s="1"/>
  <c r="F59" i="21"/>
  <c r="BE102" i="21"/>
  <c r="BE154" i="21"/>
  <c r="BE158" i="21"/>
  <c r="BE162" i="21"/>
  <c r="BE170" i="21"/>
  <c r="J56" i="2"/>
  <c r="BE94" i="2"/>
  <c r="BE98" i="2"/>
  <c r="BE127" i="2"/>
  <c r="BE133" i="2"/>
  <c r="BE137" i="2"/>
  <c r="BE153" i="2"/>
  <c r="BE165" i="2"/>
  <c r="BE188" i="2"/>
  <c r="BE239" i="2"/>
  <c r="BE247" i="2"/>
  <c r="BE263" i="2"/>
  <c r="BE281" i="2"/>
  <c r="J56" i="3"/>
  <c r="F59" i="3"/>
  <c r="BE111" i="3"/>
  <c r="BE115" i="3"/>
  <c r="BE119" i="3"/>
  <c r="BE179" i="3"/>
  <c r="BE195" i="3"/>
  <c r="BE209" i="3"/>
  <c r="BE232" i="3"/>
  <c r="BE291" i="3"/>
  <c r="BE295" i="3"/>
  <c r="BE303" i="3"/>
  <c r="BE311" i="3"/>
  <c r="BE331" i="3"/>
  <c r="BE342" i="3"/>
  <c r="BE345" i="3"/>
  <c r="BE356" i="3"/>
  <c r="BE373" i="3"/>
  <c r="BE445" i="3"/>
  <c r="BE447" i="3"/>
  <c r="BE452" i="3"/>
  <c r="BE460" i="3"/>
  <c r="BE462" i="3"/>
  <c r="BE476" i="3"/>
  <c r="BE484" i="3"/>
  <c r="BE495" i="3"/>
  <c r="BE501" i="3"/>
  <c r="BK359" i="3"/>
  <c r="J359" i="3" s="1"/>
  <c r="J66" i="3" s="1"/>
  <c r="BE102" i="4"/>
  <c r="BE106" i="4"/>
  <c r="BE130" i="4"/>
  <c r="BE146" i="4"/>
  <c r="BE198" i="4"/>
  <c r="BE202" i="4"/>
  <c r="BE236" i="4"/>
  <c r="BE253" i="4"/>
  <c r="BE265" i="4"/>
  <c r="BE271" i="4"/>
  <c r="BE275" i="4"/>
  <c r="BE277" i="4"/>
  <c r="BE303" i="4"/>
  <c r="BE307" i="4"/>
  <c r="BE98" i="5"/>
  <c r="BE102" i="5"/>
  <c r="BE106" i="5"/>
  <c r="BE110" i="5"/>
  <c r="BE134" i="5"/>
  <c r="BE154" i="5"/>
  <c r="BE158" i="5"/>
  <c r="BE171" i="5"/>
  <c r="BE175" i="5"/>
  <c r="BE200" i="5"/>
  <c r="BE208" i="5"/>
  <c r="BE212" i="5"/>
  <c r="BE224" i="5"/>
  <c r="BE228" i="5"/>
  <c r="BE270" i="5"/>
  <c r="E79" i="6"/>
  <c r="BE102" i="6"/>
  <c r="BE143" i="6"/>
  <c r="BE147" i="6"/>
  <c r="BE168" i="6"/>
  <c r="BE197" i="6"/>
  <c r="BE205" i="6"/>
  <c r="BE231" i="6"/>
  <c r="BE235" i="6"/>
  <c r="BE257" i="6"/>
  <c r="BE266" i="6"/>
  <c r="BE282" i="6"/>
  <c r="BE98" i="7"/>
  <c r="BE106" i="7"/>
  <c r="BE154" i="7"/>
  <c r="BE158" i="7"/>
  <c r="BE166" i="7"/>
  <c r="BE199" i="7"/>
  <c r="BE207" i="7"/>
  <c r="BE227" i="7"/>
  <c r="BE236" i="7"/>
  <c r="BE239" i="7"/>
  <c r="BE244" i="7"/>
  <c r="BE275" i="7"/>
  <c r="BE283" i="7"/>
  <c r="BE292" i="7"/>
  <c r="BE305" i="7"/>
  <c r="BE325" i="7"/>
  <c r="BE352" i="7"/>
  <c r="BE365" i="7"/>
  <c r="BE367" i="7"/>
  <c r="BK247" i="7"/>
  <c r="J247" i="7" s="1"/>
  <c r="J66" i="7" s="1"/>
  <c r="J85" i="8"/>
  <c r="BE94" i="8"/>
  <c r="BE106" i="8"/>
  <c r="BE110" i="8"/>
  <c r="BE124" i="8"/>
  <c r="BE144" i="8"/>
  <c r="BE148" i="8"/>
  <c r="BE175" i="8"/>
  <c r="BE179" i="8"/>
  <c r="BE187" i="8"/>
  <c r="BE191" i="8"/>
  <c r="BE225" i="8"/>
  <c r="BE260" i="8"/>
  <c r="BE264" i="8"/>
  <c r="BE266" i="8"/>
  <c r="BK218" i="8"/>
  <c r="J218" i="8" s="1"/>
  <c r="J66" i="8" s="1"/>
  <c r="BE98" i="9"/>
  <c r="BE102" i="9"/>
  <c r="BE130" i="9"/>
  <c r="BE142" i="9"/>
  <c r="BE158" i="9"/>
  <c r="BE180" i="9"/>
  <c r="BE200" i="9"/>
  <c r="BE204" i="9"/>
  <c r="BE232" i="9"/>
  <c r="BE236" i="9"/>
  <c r="BE253" i="9"/>
  <c r="BE260" i="9"/>
  <c r="BE267" i="9"/>
  <c r="BE269" i="9"/>
  <c r="BE270" i="9"/>
  <c r="BE278" i="9"/>
  <c r="BE290" i="9"/>
  <c r="BE295" i="9"/>
  <c r="BE299" i="9"/>
  <c r="BE314" i="9"/>
  <c r="BE110" i="10"/>
  <c r="BE139" i="10"/>
  <c r="BE201" i="10"/>
  <c r="BE216" i="10"/>
  <c r="BE222" i="10"/>
  <c r="BE233" i="10"/>
  <c r="BE237" i="10"/>
  <c r="BK200" i="10"/>
  <c r="J200" i="10" s="1"/>
  <c r="J66" i="10" s="1"/>
  <c r="BK232" i="10"/>
  <c r="J232" i="10"/>
  <c r="J68" i="10" s="1"/>
  <c r="F59" i="11"/>
  <c r="BE94" i="11"/>
  <c r="BE112" i="11"/>
  <c r="BE114" i="11"/>
  <c r="BE120" i="11"/>
  <c r="J56" i="12"/>
  <c r="E79" i="12"/>
  <c r="BE104" i="12"/>
  <c r="BE108" i="12"/>
  <c r="BE131" i="12"/>
  <c r="BE132" i="12"/>
  <c r="BE135" i="12"/>
  <c r="BE95" i="13"/>
  <c r="BE114" i="13"/>
  <c r="BE115" i="13"/>
  <c r="BE124" i="13"/>
  <c r="BE136" i="13"/>
  <c r="BE138" i="13"/>
  <c r="BE161" i="13"/>
  <c r="F88" i="14"/>
  <c r="BE103" i="14"/>
  <c r="BE109" i="15"/>
  <c r="BE187" i="15"/>
  <c r="BE199" i="15"/>
  <c r="BE207" i="15"/>
  <c r="BE230" i="15"/>
  <c r="BE260" i="15"/>
  <c r="BE272" i="15"/>
  <c r="BE276" i="15"/>
  <c r="BE279" i="15"/>
  <c r="BE320" i="15"/>
  <c r="BE322" i="15"/>
  <c r="BE325" i="15"/>
  <c r="BE327" i="15"/>
  <c r="BE329" i="15"/>
  <c r="BK229" i="15"/>
  <c r="J229" i="15" s="1"/>
  <c r="J69" i="15" s="1"/>
  <c r="BK297" i="15"/>
  <c r="J297" i="15" s="1"/>
  <c r="J72" i="15" s="1"/>
  <c r="BE147" i="16"/>
  <c r="BE158" i="16"/>
  <c r="BE239" i="16"/>
  <c r="BE267" i="16"/>
  <c r="BE286" i="16"/>
  <c r="BE321" i="16"/>
  <c r="BE327" i="16"/>
  <c r="BE359" i="16"/>
  <c r="BE400" i="16"/>
  <c r="BE405" i="16"/>
  <c r="BE406" i="16"/>
  <c r="BE410" i="16"/>
  <c r="BE412" i="16"/>
  <c r="BK380" i="16"/>
  <c r="J380" i="16" s="1"/>
  <c r="J73" i="16" s="1"/>
  <c r="J56" i="17"/>
  <c r="BE111" i="17"/>
  <c r="BE187" i="17"/>
  <c r="BE202" i="17"/>
  <c r="BE205" i="17"/>
  <c r="BE235" i="17"/>
  <c r="BE245" i="17"/>
  <c r="BE271" i="17"/>
  <c r="BE286" i="17"/>
  <c r="BE296" i="17"/>
  <c r="BE302" i="17"/>
  <c r="BE303" i="17"/>
  <c r="BE304" i="17"/>
  <c r="E50" i="18"/>
  <c r="BE139" i="18"/>
  <c r="BE142" i="18"/>
  <c r="BE166" i="18"/>
  <c r="BE190" i="18"/>
  <c r="BE275" i="18"/>
  <c r="BE295" i="18"/>
  <c r="BE299" i="18"/>
  <c r="BE313" i="18"/>
  <c r="BE315" i="18"/>
  <c r="BE326" i="18"/>
  <c r="BE342" i="18"/>
  <c r="BE351" i="18"/>
  <c r="BE356" i="18"/>
  <c r="BE361" i="18"/>
  <c r="BE400" i="18"/>
  <c r="BE420" i="18"/>
  <c r="BE454" i="18"/>
  <c r="BE462" i="18"/>
  <c r="BE486" i="18"/>
  <c r="BE489" i="18"/>
  <c r="BE501" i="18"/>
  <c r="BK475" i="18"/>
  <c r="J475" i="18" s="1"/>
  <c r="J73" i="18" s="1"/>
  <c r="BK514" i="18"/>
  <c r="J514" i="18"/>
  <c r="J82" i="18" s="1"/>
  <c r="BK518" i="18"/>
  <c r="J518" i="18" s="1"/>
  <c r="J84" i="18" s="1"/>
  <c r="BE104" i="19"/>
  <c r="BE109" i="19"/>
  <c r="BE159" i="19"/>
  <c r="BE210" i="19"/>
  <c r="BE213" i="19"/>
  <c r="BE262" i="19"/>
  <c r="BE279" i="19"/>
  <c r="BE283" i="19"/>
  <c r="BE287" i="19"/>
  <c r="BE290" i="19"/>
  <c r="BE294" i="19"/>
  <c r="BE324" i="19"/>
  <c r="BE343" i="19"/>
  <c r="BE348" i="19"/>
  <c r="BE368" i="19"/>
  <c r="BE399" i="19"/>
  <c r="BE405" i="19"/>
  <c r="BE408" i="19"/>
  <c r="BE411" i="19"/>
  <c r="BK410" i="19"/>
  <c r="J410" i="19" s="1"/>
  <c r="J77" i="19" s="1"/>
  <c r="BK412" i="19"/>
  <c r="J412" i="19" s="1"/>
  <c r="J78" i="19" s="1"/>
  <c r="J56" i="20"/>
  <c r="BE129" i="20"/>
  <c r="BE144" i="20"/>
  <c r="BE178" i="20"/>
  <c r="BE182" i="20"/>
  <c r="BE204" i="20"/>
  <c r="BE206" i="20"/>
  <c r="BE209" i="20"/>
  <c r="BK203" i="20"/>
  <c r="J203" i="20" s="1"/>
  <c r="J72" i="20" s="1"/>
  <c r="BE174" i="21"/>
  <c r="BE176" i="21"/>
  <c r="BE96" i="2"/>
  <c r="BE111" i="2"/>
  <c r="BE131" i="2"/>
  <c r="BE141" i="2"/>
  <c r="BE145" i="2"/>
  <c r="BE149" i="2"/>
  <c r="BE157" i="2"/>
  <c r="BE177" i="2"/>
  <c r="BE181" i="2"/>
  <c r="BE192" i="2"/>
  <c r="BE212" i="2"/>
  <c r="BE216" i="2"/>
  <c r="BE233" i="2"/>
  <c r="BE253" i="2"/>
  <c r="BE258" i="2"/>
  <c r="BE271" i="2"/>
  <c r="BE276" i="2"/>
  <c r="BE287" i="2"/>
  <c r="BE292" i="2"/>
  <c r="BE294" i="2"/>
  <c r="BE95" i="3"/>
  <c r="BE103" i="3"/>
  <c r="BE143" i="3"/>
  <c r="BE147" i="3"/>
  <c r="BE151" i="3"/>
  <c r="BE155" i="3"/>
  <c r="BE159" i="3"/>
  <c r="BE187" i="3"/>
  <c r="BE201" i="3"/>
  <c r="BE237" i="3"/>
  <c r="BE245" i="3"/>
  <c r="BE278" i="3"/>
  <c r="BE307" i="3"/>
  <c r="BE420" i="3"/>
  <c r="BE468" i="3"/>
  <c r="BE110" i="4"/>
  <c r="BE134" i="4"/>
  <c r="BE138" i="4"/>
  <c r="BE186" i="4"/>
  <c r="BE206" i="4"/>
  <c r="BE210" i="4"/>
  <c r="BE239" i="4"/>
  <c r="BE243" i="4"/>
  <c r="BE245" i="4"/>
  <c r="BE269" i="4"/>
  <c r="BE273" i="4"/>
  <c r="F59" i="5"/>
  <c r="BE126" i="5"/>
  <c r="BE167" i="5"/>
  <c r="BE192" i="5"/>
  <c r="BE196" i="5"/>
  <c r="BE204" i="5"/>
  <c r="BE246" i="5"/>
  <c r="BE252" i="5"/>
  <c r="BE258" i="5"/>
  <c r="BE274" i="5"/>
  <c r="BE98" i="6"/>
  <c r="BE106" i="6"/>
  <c r="BE114" i="6"/>
  <c r="BE131" i="6"/>
  <c r="BE135" i="6"/>
  <c r="BE139" i="6"/>
  <c r="BE151" i="6"/>
  <c r="BE155" i="6"/>
  <c r="BE184" i="6"/>
  <c r="BE193" i="6"/>
  <c r="BE244" i="6"/>
  <c r="BE259" i="6"/>
  <c r="BE261" i="6"/>
  <c r="BE270" i="6"/>
  <c r="BE277" i="6"/>
  <c r="BE286" i="6"/>
  <c r="BK238" i="6"/>
  <c r="J238" i="6"/>
  <c r="J66" i="6" s="1"/>
  <c r="E50" i="7"/>
  <c r="BE94" i="7"/>
  <c r="BE102" i="7"/>
  <c r="BE110" i="7"/>
  <c r="BE114" i="7"/>
  <c r="BE162" i="7"/>
  <c r="BE177" i="7"/>
  <c r="BE186" i="7"/>
  <c r="BE203" i="7"/>
  <c r="BE219" i="7"/>
  <c r="BE266" i="7"/>
  <c r="BE270" i="7"/>
  <c r="BE279" i="7"/>
  <c r="BE285" i="7"/>
  <c r="BE287" i="7"/>
  <c r="BE288" i="7"/>
  <c r="BE295" i="7"/>
  <c r="BE297" i="7"/>
  <c r="BE299" i="7"/>
  <c r="BE311" i="7"/>
  <c r="BE312" i="7"/>
  <c r="BE318" i="7"/>
  <c r="BE319" i="7"/>
  <c r="BE321" i="7"/>
  <c r="BE326" i="7"/>
  <c r="BE327" i="7"/>
  <c r="BE340" i="7"/>
  <c r="BE351" i="7"/>
  <c r="BE353" i="7"/>
  <c r="BE354" i="7"/>
  <c r="BK362" i="7"/>
  <c r="J362" i="7" s="1"/>
  <c r="J68" i="7" s="1"/>
  <c r="BE132" i="8"/>
  <c r="BE136" i="8"/>
  <c r="BE140" i="8"/>
  <c r="BE152" i="8"/>
  <c r="BE156" i="8"/>
  <c r="BE207" i="8"/>
  <c r="BE210" i="8"/>
  <c r="BE227" i="8"/>
  <c r="BE230" i="8"/>
  <c r="BE234" i="8"/>
  <c r="BE244" i="8"/>
  <c r="BE94" i="9"/>
  <c r="BE110" i="9"/>
  <c r="BE118" i="9"/>
  <c r="BE150" i="9"/>
  <c r="BE162" i="9"/>
  <c r="BE171" i="9"/>
  <c r="BE192" i="9"/>
  <c r="BE196" i="9"/>
  <c r="BE208" i="9"/>
  <c r="BE212" i="9"/>
  <c r="BE221" i="9"/>
  <c r="BE246" i="9"/>
  <c r="BE247" i="9"/>
  <c r="BE258" i="9"/>
  <c r="BE281" i="9"/>
  <c r="BE282" i="9"/>
  <c r="BE284" i="9"/>
  <c r="BE287" i="9"/>
  <c r="BE303" i="9"/>
  <c r="BE317" i="9"/>
  <c r="BE321" i="9"/>
  <c r="BE324" i="9"/>
  <c r="BE326" i="9"/>
  <c r="BE122" i="10"/>
  <c r="BE130" i="10"/>
  <c r="BE163" i="10"/>
  <c r="BE171" i="10"/>
  <c r="BE175" i="10"/>
  <c r="BE179" i="10"/>
  <c r="BE191" i="10"/>
  <c r="BE197" i="10"/>
  <c r="BE211" i="10"/>
  <c r="BE212" i="10"/>
  <c r="BE213" i="10"/>
  <c r="BE215" i="10"/>
  <c r="BE235" i="10"/>
  <c r="BE100" i="11"/>
  <c r="BE104" i="11"/>
  <c r="BE116" i="11"/>
  <c r="BE116" i="12"/>
  <c r="BE120" i="12"/>
  <c r="BE130" i="12"/>
  <c r="BE133" i="12"/>
  <c r="BE105" i="13"/>
  <c r="BE110" i="13"/>
  <c r="BE119" i="13"/>
  <c r="BE122" i="13"/>
  <c r="BE127" i="13"/>
  <c r="BE130" i="13"/>
  <c r="BE154" i="13"/>
  <c r="BE159" i="13"/>
  <c r="BE165" i="13"/>
  <c r="BE174" i="13"/>
  <c r="BE179" i="13"/>
  <c r="BE180" i="13"/>
  <c r="BE97" i="14"/>
  <c r="BE99" i="14"/>
  <c r="BK98" i="14"/>
  <c r="J98" i="14" s="1"/>
  <c r="J67" i="14" s="1"/>
  <c r="BE123" i="15"/>
  <c r="BE136" i="15"/>
  <c r="BE140" i="15"/>
  <c r="BE159" i="15"/>
  <c r="BE168" i="15"/>
  <c r="BE203" i="15"/>
  <c r="BE247" i="15"/>
  <c r="BE262" i="15"/>
  <c r="BE264" i="15"/>
  <c r="BE311" i="15"/>
  <c r="BE313" i="15"/>
  <c r="BK324" i="15"/>
  <c r="J324" i="15"/>
  <c r="J78" i="15" s="1"/>
  <c r="BK326" i="15"/>
  <c r="J326" i="15" s="1"/>
  <c r="J79" i="15" s="1"/>
  <c r="E50" i="16"/>
  <c r="BE111" i="16"/>
  <c r="BE113" i="16"/>
  <c r="BE153" i="16"/>
  <c r="BE205" i="16"/>
  <c r="BE207" i="16"/>
  <c r="BE242" i="16"/>
  <c r="BE302" i="16"/>
  <c r="BE314" i="16"/>
  <c r="BE329" i="16"/>
  <c r="BE336" i="16"/>
  <c r="BE339" i="16"/>
  <c r="BE386" i="16"/>
  <c r="BE389" i="16"/>
  <c r="BE393" i="16"/>
  <c r="BE402" i="16"/>
  <c r="BK152" i="16"/>
  <c r="J152" i="16" s="1"/>
  <c r="J66" i="16" s="1"/>
  <c r="BK399" i="16"/>
  <c r="BK409" i="16"/>
  <c r="J409" i="16" s="1"/>
  <c r="J81" i="16" s="1"/>
  <c r="BK411" i="16"/>
  <c r="J411" i="16" s="1"/>
  <c r="J82" i="16" s="1"/>
  <c r="BE109" i="17"/>
  <c r="BE129" i="17"/>
  <c r="BE133" i="17"/>
  <c r="BE136" i="17"/>
  <c r="BE139" i="17"/>
  <c r="BE143" i="17"/>
  <c r="BE150" i="17"/>
  <c r="BE159" i="17"/>
  <c r="BE162" i="17"/>
  <c r="BE165" i="17"/>
  <c r="BE177" i="17"/>
  <c r="BE180" i="17"/>
  <c r="BE195" i="17"/>
  <c r="BE239" i="17"/>
  <c r="BE259" i="17"/>
  <c r="BE282" i="17"/>
  <c r="BE300" i="17"/>
  <c r="BE310" i="17"/>
  <c r="BE312" i="17"/>
  <c r="BK299" i="17"/>
  <c r="J299" i="17"/>
  <c r="J78" i="17" s="1"/>
  <c r="BE158" i="18"/>
  <c r="BE162" i="18"/>
  <c r="BE192" i="18"/>
  <c r="BE200" i="18"/>
  <c r="BE202" i="18"/>
  <c r="BE216" i="18"/>
  <c r="BE241" i="18"/>
  <c r="BE324" i="18"/>
  <c r="BE329" i="18"/>
  <c r="BE381" i="18"/>
  <c r="BE401" i="18"/>
  <c r="BE427" i="18"/>
  <c r="BE466" i="18"/>
  <c r="BE480" i="18"/>
  <c r="BE494" i="18"/>
  <c r="BE513" i="18"/>
  <c r="BK506" i="18"/>
  <c r="BK505" i="18" s="1"/>
  <c r="J505" i="18" s="1"/>
  <c r="J79" i="18" s="1"/>
  <c r="BE149" i="19"/>
  <c r="BE171" i="19"/>
  <c r="BE192" i="19"/>
  <c r="BE194" i="19"/>
  <c r="BE225" i="19"/>
  <c r="BE230" i="19"/>
  <c r="BE235" i="19"/>
  <c r="BE245" i="19"/>
  <c r="BE257" i="19"/>
  <c r="BE272" i="19"/>
  <c r="BE327" i="19"/>
  <c r="BE359" i="19"/>
  <c r="BE386" i="19"/>
  <c r="BE390" i="19"/>
  <c r="BE394" i="19"/>
  <c r="BE403" i="19"/>
  <c r="BK414" i="19"/>
  <c r="J414" i="19" s="1"/>
  <c r="J79" i="19" s="1"/>
  <c r="BE100" i="20"/>
  <c r="BE212" i="20"/>
  <c r="BE214" i="20"/>
  <c r="BE97" i="21"/>
  <c r="BE122" i="21"/>
  <c r="BE143" i="21"/>
  <c r="BE147" i="21"/>
  <c r="BE150" i="21"/>
  <c r="BE172" i="21"/>
  <c r="BK169" i="21"/>
  <c r="J169" i="21" s="1"/>
  <c r="J69" i="21" s="1"/>
  <c r="BK171" i="21"/>
  <c r="J171" i="21"/>
  <c r="J70" i="21" s="1"/>
  <c r="BK173" i="21"/>
  <c r="J173" i="21" s="1"/>
  <c r="J71" i="21" s="1"/>
  <c r="BK175" i="21"/>
  <c r="J175" i="21" s="1"/>
  <c r="J72" i="21" s="1"/>
  <c r="F39" i="6"/>
  <c r="BD60" i="1" s="1"/>
  <c r="F37" i="3"/>
  <c r="BB57" i="1" s="1"/>
  <c r="F39" i="16"/>
  <c r="BD71" i="1" s="1"/>
  <c r="F39" i="18"/>
  <c r="BD73" i="1" s="1"/>
  <c r="J36" i="11"/>
  <c r="AW65" i="1" s="1"/>
  <c r="F37" i="18"/>
  <c r="BB73" i="1" s="1"/>
  <c r="F39" i="10"/>
  <c r="BD64" i="1" s="1"/>
  <c r="F38" i="5"/>
  <c r="BC59" i="1" s="1"/>
  <c r="J36" i="3"/>
  <c r="AW57" i="1" s="1"/>
  <c r="F39" i="9"/>
  <c r="BD63" i="1" s="1"/>
  <c r="J36" i="10"/>
  <c r="AW64" i="1" s="1"/>
  <c r="J36" i="16"/>
  <c r="AW71" i="1" s="1"/>
  <c r="F36" i="5"/>
  <c r="BA59" i="1" s="1"/>
  <c r="F36" i="9"/>
  <c r="BA63" i="1" s="1"/>
  <c r="F36" i="11"/>
  <c r="BA65" i="1" s="1"/>
  <c r="F36" i="16"/>
  <c r="BA71" i="1" s="1"/>
  <c r="J36" i="19"/>
  <c r="AW74" i="1" s="1"/>
  <c r="J36" i="2"/>
  <c r="AW56" i="1" s="1"/>
  <c r="F39" i="8"/>
  <c r="BD62" i="1" s="1"/>
  <c r="F39" i="4"/>
  <c r="BD58" i="1" s="1"/>
  <c r="F37" i="19"/>
  <c r="BB74" i="1" s="1"/>
  <c r="F37" i="9"/>
  <c r="BB63" i="1" s="1"/>
  <c r="J36" i="13"/>
  <c r="AW67" i="1" s="1"/>
  <c r="F37" i="17"/>
  <c r="BB72" i="1" s="1"/>
  <c r="J36" i="17"/>
  <c r="AW72" i="1" s="1"/>
  <c r="F36" i="6"/>
  <c r="BA60" i="1" s="1"/>
  <c r="F39" i="11"/>
  <c r="BD65" i="1" s="1"/>
  <c r="F37" i="12"/>
  <c r="BB66" i="1" s="1"/>
  <c r="F38" i="13"/>
  <c r="BC67" i="1" s="1"/>
  <c r="F37" i="20"/>
  <c r="BB75" i="1" s="1"/>
  <c r="F36" i="8"/>
  <c r="BA62" i="1" s="1"/>
  <c r="F38" i="12"/>
  <c r="BC66" i="1" s="1"/>
  <c r="J36" i="14"/>
  <c r="AW68" i="1" s="1"/>
  <c r="F37" i="15"/>
  <c r="BB70" i="1" s="1"/>
  <c r="F39" i="5"/>
  <c r="BD59" i="1" s="1"/>
  <c r="F37" i="14"/>
  <c r="BB68" i="1" s="1"/>
  <c r="F36" i="15"/>
  <c r="BA70" i="1" s="1"/>
  <c r="F36" i="4"/>
  <c r="BA58" i="1" s="1"/>
  <c r="J36" i="18"/>
  <c r="AW73" i="1" s="1"/>
  <c r="F37" i="5"/>
  <c r="BB59" i="1" s="1"/>
  <c r="F39" i="21"/>
  <c r="BD76" i="1" s="1"/>
  <c r="F37" i="7"/>
  <c r="BB61" i="1" s="1"/>
  <c r="F39" i="19"/>
  <c r="BD74" i="1" s="1"/>
  <c r="F38" i="17"/>
  <c r="BC72" i="1" s="1"/>
  <c r="F36" i="14"/>
  <c r="BA68" i="1" s="1"/>
  <c r="F36" i="17"/>
  <c r="BA72" i="1" s="1"/>
  <c r="F38" i="18"/>
  <c r="BC73" i="1" s="1"/>
  <c r="F39" i="20"/>
  <c r="BD75" i="1" s="1"/>
  <c r="F38" i="3"/>
  <c r="BC57" i="1" s="1"/>
  <c r="F39" i="15"/>
  <c r="BD70" i="1" s="1"/>
  <c r="J36" i="8"/>
  <c r="AW62" i="1" s="1"/>
  <c r="J36" i="9"/>
  <c r="AW63" i="1" s="1"/>
  <c r="F37" i="8"/>
  <c r="BB62" i="1" s="1"/>
  <c r="J36" i="21"/>
  <c r="AW76" i="1" s="1"/>
  <c r="F38" i="4"/>
  <c r="BC58" i="1" s="1"/>
  <c r="F36" i="7"/>
  <c r="BA61" i="1" s="1"/>
  <c r="J36" i="5"/>
  <c r="AW59" i="1" s="1"/>
  <c r="F38" i="20"/>
  <c r="BC75" i="1" s="1"/>
  <c r="J36" i="7"/>
  <c r="AW61" i="1" s="1"/>
  <c r="F39" i="12"/>
  <c r="BD66" i="1" s="1"/>
  <c r="F39" i="17"/>
  <c r="BD72" i="1" s="1"/>
  <c r="F38" i="16"/>
  <c r="BC71" i="1" s="1"/>
  <c r="F36" i="12"/>
  <c r="BA66" i="1" s="1"/>
  <c r="F36" i="13"/>
  <c r="BA67" i="1" s="1"/>
  <c r="F37" i="2"/>
  <c r="BB56" i="1" s="1"/>
  <c r="F39" i="13"/>
  <c r="BD67" i="1" s="1"/>
  <c r="F38" i="6"/>
  <c r="BC60" i="1" s="1"/>
  <c r="F39" i="2"/>
  <c r="BD56" i="1" s="1"/>
  <c r="F37" i="11"/>
  <c r="BB65" i="1" s="1"/>
  <c r="F38" i="8"/>
  <c r="BC62" i="1" s="1"/>
  <c r="F37" i="6"/>
  <c r="BB60" i="1" s="1"/>
  <c r="F38" i="15"/>
  <c r="BC70" i="1" s="1"/>
  <c r="J36" i="20"/>
  <c r="AW75" i="1" s="1"/>
  <c r="F37" i="13"/>
  <c r="BB67" i="1" s="1"/>
  <c r="F36" i="19"/>
  <c r="BA74" i="1" s="1"/>
  <c r="F37" i="4"/>
  <c r="BB58" i="1" s="1"/>
  <c r="F36" i="3"/>
  <c r="BA57" i="1" s="1"/>
  <c r="F38" i="2"/>
  <c r="BC56" i="1" s="1"/>
  <c r="F38" i="9"/>
  <c r="BC63" i="1" s="1"/>
  <c r="F36" i="20"/>
  <c r="BA75" i="1" s="1"/>
  <c r="F36" i="2"/>
  <c r="BA56" i="1" s="1"/>
  <c r="F38" i="14"/>
  <c r="BC68" i="1" s="1"/>
  <c r="F37" i="16"/>
  <c r="BB71" i="1" s="1"/>
  <c r="F38" i="19"/>
  <c r="BC74" i="1" s="1"/>
  <c r="AS54" i="1"/>
  <c r="F39" i="3"/>
  <c r="BD57" i="1" s="1"/>
  <c r="J36" i="4"/>
  <c r="AW58" i="1"/>
  <c r="F39" i="7"/>
  <c r="BD61" i="1" s="1"/>
  <c r="F38" i="10"/>
  <c r="BC64" i="1"/>
  <c r="J36" i="6"/>
  <c r="AW60" i="1" s="1"/>
  <c r="F37" i="10"/>
  <c r="BB64" i="1"/>
  <c r="F37" i="21"/>
  <c r="BB76" i="1" s="1"/>
  <c r="F36" i="10"/>
  <c r="BA64" i="1"/>
  <c r="J36" i="12"/>
  <c r="AW66" i="1" s="1"/>
  <c r="F36" i="18"/>
  <c r="BA73" i="1"/>
  <c r="F38" i="21"/>
  <c r="BC76" i="1" s="1"/>
  <c r="J36" i="15"/>
  <c r="AW70" i="1"/>
  <c r="F38" i="11"/>
  <c r="BC65" i="1" s="1"/>
  <c r="F39" i="14"/>
  <c r="BD68" i="1"/>
  <c r="F36" i="21"/>
  <c r="BA76" i="1" s="1"/>
  <c r="F38" i="7"/>
  <c r="BC61" i="1"/>
  <c r="R91" i="11" l="1"/>
  <c r="BK398" i="16"/>
  <c r="J398" i="16" s="1"/>
  <c r="J77" i="16" s="1"/>
  <c r="P92" i="13"/>
  <c r="AU67" i="1" s="1"/>
  <c r="P91" i="11"/>
  <c r="AU65" i="1" s="1"/>
  <c r="P95" i="21"/>
  <c r="P94" i="21" s="1"/>
  <c r="AU76" i="1" s="1"/>
  <c r="T107" i="13"/>
  <c r="P478" i="18"/>
  <c r="T107" i="18"/>
  <c r="T106" i="18" s="1"/>
  <c r="T95" i="21"/>
  <c r="T94" i="21" s="1"/>
  <c r="T102" i="19"/>
  <c r="T101" i="19" s="1"/>
  <c r="T279" i="17"/>
  <c r="T105" i="17"/>
  <c r="T104" i="17" s="1"/>
  <c r="P105" i="17"/>
  <c r="BK107" i="13"/>
  <c r="J107" i="13" s="1"/>
  <c r="J66" i="13" s="1"/>
  <c r="T92" i="10"/>
  <c r="T91" i="10" s="1"/>
  <c r="R92" i="4"/>
  <c r="R91" i="4" s="1"/>
  <c r="BK93" i="3"/>
  <c r="J93" i="3" s="1"/>
  <c r="J64" i="3" s="1"/>
  <c r="BK382" i="16"/>
  <c r="J382" i="16" s="1"/>
  <c r="J74" i="16" s="1"/>
  <c r="R105" i="16"/>
  <c r="R104" i="16"/>
  <c r="P92" i="14"/>
  <c r="P91" i="14" s="1"/>
  <c r="AU68" i="1" s="1"/>
  <c r="T92" i="13"/>
  <c r="T91" i="11"/>
  <c r="P92" i="7"/>
  <c r="P91" i="7" s="1"/>
  <c r="AU61" i="1" s="1"/>
  <c r="P92" i="6"/>
  <c r="P91" i="6" s="1"/>
  <c r="AU60" i="1" s="1"/>
  <c r="T93" i="3"/>
  <c r="T92" i="3" s="1"/>
  <c r="P98" i="20"/>
  <c r="P97" i="20" s="1"/>
  <c r="AU75" i="1" s="1"/>
  <c r="P382" i="16"/>
  <c r="BK107" i="18"/>
  <c r="P279" i="17"/>
  <c r="T103" i="15"/>
  <c r="T102" i="15" s="1"/>
  <c r="BK92" i="9"/>
  <c r="J92" i="9" s="1"/>
  <c r="J64" i="9" s="1"/>
  <c r="T92" i="5"/>
  <c r="T91" i="5"/>
  <c r="BK98" i="20"/>
  <c r="R102" i="19"/>
  <c r="R101" i="19" s="1"/>
  <c r="R91" i="12"/>
  <c r="P105" i="16"/>
  <c r="P104" i="16"/>
  <c r="AU71" i="1" s="1"/>
  <c r="P103" i="15"/>
  <c r="P102" i="15" s="1"/>
  <c r="AU70" i="1" s="1"/>
  <c r="BK92" i="14"/>
  <c r="BK91" i="14"/>
  <c r="J91" i="14" s="1"/>
  <c r="J63" i="14" s="1"/>
  <c r="P93" i="3"/>
  <c r="P92" i="3" s="1"/>
  <c r="AU57" i="1" s="1"/>
  <c r="R478" i="18"/>
  <c r="R106" i="18" s="1"/>
  <c r="T92" i="8"/>
  <c r="T91" i="8" s="1"/>
  <c r="R92" i="7"/>
  <c r="R91" i="7" s="1"/>
  <c r="T92" i="6"/>
  <c r="T91" i="6" s="1"/>
  <c r="BK102" i="19"/>
  <c r="J102" i="19" s="1"/>
  <c r="J64" i="19" s="1"/>
  <c r="R107" i="13"/>
  <c r="R92" i="13"/>
  <c r="BK401" i="19"/>
  <c r="J401" i="19" s="1"/>
  <c r="J74" i="19" s="1"/>
  <c r="R95" i="21"/>
  <c r="R94" i="21" s="1"/>
  <c r="P101" i="19"/>
  <c r="AU74" i="1" s="1"/>
  <c r="R92" i="14"/>
  <c r="R91" i="14" s="1"/>
  <c r="P92" i="5"/>
  <c r="P91" i="5" s="1"/>
  <c r="AU59" i="1" s="1"/>
  <c r="T92" i="2"/>
  <c r="T91" i="2"/>
  <c r="R98" i="20"/>
  <c r="R97" i="20" s="1"/>
  <c r="P107" i="18"/>
  <c r="P106" i="18" s="1"/>
  <c r="AU73" i="1" s="1"/>
  <c r="R105" i="17"/>
  <c r="R104" i="17" s="1"/>
  <c r="T105" i="16"/>
  <c r="T104" i="16" s="1"/>
  <c r="R103" i="15"/>
  <c r="R102" i="15" s="1"/>
  <c r="R92" i="9"/>
  <c r="R91" i="9" s="1"/>
  <c r="T98" i="20"/>
  <c r="T97" i="20" s="1"/>
  <c r="P91" i="12"/>
  <c r="AU66" i="1" s="1"/>
  <c r="P92" i="10"/>
  <c r="P91" i="10" s="1"/>
  <c r="AU64" i="1" s="1"/>
  <c r="P92" i="8"/>
  <c r="P91" i="8" s="1"/>
  <c r="AU62" i="1" s="1"/>
  <c r="T92" i="4"/>
  <c r="T91" i="4" s="1"/>
  <c r="P92" i="2"/>
  <c r="P91" i="2" s="1"/>
  <c r="AU56" i="1" s="1"/>
  <c r="J93" i="9"/>
  <c r="J65" i="9" s="1"/>
  <c r="BK92" i="10"/>
  <c r="J92" i="10"/>
  <c r="J64" i="10" s="1"/>
  <c r="BK92" i="11"/>
  <c r="BK93" i="13"/>
  <c r="BK92" i="13" s="1"/>
  <c r="J92" i="13" s="1"/>
  <c r="J63" i="13" s="1"/>
  <c r="J383" i="16"/>
  <c r="J75" i="16" s="1"/>
  <c r="J399" i="16"/>
  <c r="J78" i="16" s="1"/>
  <c r="BK279" i="17"/>
  <c r="J279" i="17" s="1"/>
  <c r="J74" i="17" s="1"/>
  <c r="BK298" i="17"/>
  <c r="J298" i="17" s="1"/>
  <c r="J77" i="17" s="1"/>
  <c r="J108" i="18"/>
  <c r="J65" i="18"/>
  <c r="BK478" i="18"/>
  <c r="J478" i="18" s="1"/>
  <c r="J74" i="18" s="1"/>
  <c r="J103" i="19"/>
  <c r="J65" i="19" s="1"/>
  <c r="BK388" i="19"/>
  <c r="J388" i="19" s="1"/>
  <c r="J72" i="19" s="1"/>
  <c r="J99" i="20"/>
  <c r="J65" i="20" s="1"/>
  <c r="BK92" i="2"/>
  <c r="J92" i="2"/>
  <c r="J64" i="2" s="1"/>
  <c r="J94" i="3"/>
  <c r="J65" i="3" s="1"/>
  <c r="BK92" i="5"/>
  <c r="J92" i="5" s="1"/>
  <c r="J64" i="5" s="1"/>
  <c r="BK92" i="7"/>
  <c r="BK91" i="7"/>
  <c r="J91" i="7" s="1"/>
  <c r="J32" i="7" s="1"/>
  <c r="AG61" i="1" s="1"/>
  <c r="BK106" i="11"/>
  <c r="J106" i="11" s="1"/>
  <c r="J66" i="11" s="1"/>
  <c r="BK92" i="12"/>
  <c r="J108" i="13"/>
  <c r="J67" i="13" s="1"/>
  <c r="J93" i="14"/>
  <c r="J65" i="14" s="1"/>
  <c r="BK299" i="15"/>
  <c r="J299" i="15" s="1"/>
  <c r="J73" i="15" s="1"/>
  <c r="BK105" i="16"/>
  <c r="J105" i="16" s="1"/>
  <c r="J64" i="16" s="1"/>
  <c r="J506" i="18"/>
  <c r="J80" i="18" s="1"/>
  <c r="J402" i="19"/>
  <c r="J75" i="19" s="1"/>
  <c r="BK92" i="4"/>
  <c r="J92" i="4" s="1"/>
  <c r="J64" i="4" s="1"/>
  <c r="BK92" i="8"/>
  <c r="J92" i="8"/>
  <c r="J64" i="8" s="1"/>
  <c r="BK130" i="11"/>
  <c r="J130" i="11" s="1"/>
  <c r="J68" i="11" s="1"/>
  <c r="BK106" i="12"/>
  <c r="J106" i="12" s="1"/>
  <c r="J66" i="12" s="1"/>
  <c r="BK137" i="12"/>
  <c r="J137" i="12" s="1"/>
  <c r="J68" i="12" s="1"/>
  <c r="BK103" i="15"/>
  <c r="J103" i="15" s="1"/>
  <c r="J64" i="15" s="1"/>
  <c r="BK315" i="15"/>
  <c r="J315" i="15" s="1"/>
  <c r="J75" i="15" s="1"/>
  <c r="BK92" i="6"/>
  <c r="BK91" i="6" s="1"/>
  <c r="J91" i="6" s="1"/>
  <c r="J63" i="6" s="1"/>
  <c r="BK105" i="17"/>
  <c r="J105" i="17" s="1"/>
  <c r="J64" i="17" s="1"/>
  <c r="BK202" i="20"/>
  <c r="J202" i="20" s="1"/>
  <c r="J71" i="20" s="1"/>
  <c r="BK95" i="21"/>
  <c r="J95" i="21" s="1"/>
  <c r="J64" i="21" s="1"/>
  <c r="BK168" i="21"/>
  <c r="J168" i="21" s="1"/>
  <c r="J68" i="21" s="1"/>
  <c r="J35" i="17"/>
  <c r="AV72" i="1" s="1"/>
  <c r="AT72" i="1" s="1"/>
  <c r="BB69" i="1"/>
  <c r="AX69" i="1" s="1"/>
  <c r="J35" i="9"/>
  <c r="AV63" i="1" s="1"/>
  <c r="AT63" i="1" s="1"/>
  <c r="BA55" i="1"/>
  <c r="AW55" i="1" s="1"/>
  <c r="BA69" i="1"/>
  <c r="AW69" i="1"/>
  <c r="J35" i="7"/>
  <c r="AV61" i="1" s="1"/>
  <c r="AT61" i="1" s="1"/>
  <c r="F35" i="11"/>
  <c r="AZ65" i="1" s="1"/>
  <c r="J35" i="21"/>
  <c r="AV76" i="1" s="1"/>
  <c r="AT76" i="1" s="1"/>
  <c r="F35" i="16"/>
  <c r="AZ71" i="1" s="1"/>
  <c r="F35" i="13"/>
  <c r="AZ67" i="1" s="1"/>
  <c r="F35" i="21"/>
  <c r="AZ76" i="1" s="1"/>
  <c r="F35" i="5"/>
  <c r="AZ59" i="1" s="1"/>
  <c r="BC69" i="1"/>
  <c r="AY69" i="1" s="1"/>
  <c r="F35" i="17"/>
  <c r="AZ72" i="1" s="1"/>
  <c r="F35" i="3"/>
  <c r="AZ57" i="1" s="1"/>
  <c r="J35" i="20"/>
  <c r="AV75" i="1" s="1"/>
  <c r="AT75" i="1" s="1"/>
  <c r="BD55" i="1"/>
  <c r="BD69" i="1"/>
  <c r="F35" i="7"/>
  <c r="AZ61" i="1"/>
  <c r="F35" i="15"/>
  <c r="AZ70" i="1" s="1"/>
  <c r="J35" i="14"/>
  <c r="AV68" i="1"/>
  <c r="AT68" i="1" s="1"/>
  <c r="F35" i="8"/>
  <c r="AZ62" i="1" s="1"/>
  <c r="J35" i="13"/>
  <c r="AV67" i="1" s="1"/>
  <c r="AT67" i="1" s="1"/>
  <c r="F35" i="10"/>
  <c r="AZ64" i="1"/>
  <c r="F35" i="14"/>
  <c r="AZ68" i="1" s="1"/>
  <c r="J35" i="16"/>
  <c r="AV71" i="1"/>
  <c r="AT71" i="1" s="1"/>
  <c r="F35" i="19"/>
  <c r="AZ74" i="1" s="1"/>
  <c r="J35" i="6"/>
  <c r="AV60" i="1" s="1"/>
  <c r="AT60" i="1" s="1"/>
  <c r="J35" i="2"/>
  <c r="AV56" i="1"/>
  <c r="AT56" i="1" s="1"/>
  <c r="J35" i="3"/>
  <c r="AV57" i="1" s="1"/>
  <c r="AT57" i="1" s="1"/>
  <c r="F35" i="4"/>
  <c r="AZ58" i="1" s="1"/>
  <c r="J35" i="4"/>
  <c r="AV58" i="1"/>
  <c r="AT58" i="1" s="1"/>
  <c r="F35" i="12"/>
  <c r="AZ66" i="1" s="1"/>
  <c r="F35" i="18"/>
  <c r="AZ73" i="1" s="1"/>
  <c r="BB55" i="1"/>
  <c r="AX55" i="1" s="1"/>
  <c r="J35" i="8"/>
  <c r="AV62" i="1" s="1"/>
  <c r="AT62" i="1" s="1"/>
  <c r="J35" i="15"/>
  <c r="AV70" i="1" s="1"/>
  <c r="AT70" i="1" s="1"/>
  <c r="J35" i="11"/>
  <c r="AV65" i="1" s="1"/>
  <c r="AT65" i="1" s="1"/>
  <c r="J35" i="19"/>
  <c r="AV74" i="1" s="1"/>
  <c r="AT74" i="1" s="1"/>
  <c r="J35" i="10"/>
  <c r="AV64" i="1" s="1"/>
  <c r="AT64" i="1" s="1"/>
  <c r="BC55" i="1"/>
  <c r="BC54" i="1"/>
  <c r="W32" i="1" s="1"/>
  <c r="J35" i="12"/>
  <c r="AV66" i="1" s="1"/>
  <c r="AT66" i="1" s="1"/>
  <c r="J35" i="18"/>
  <c r="AV73" i="1" s="1"/>
  <c r="AT73" i="1" s="1"/>
  <c r="F35" i="6"/>
  <c r="AZ60" i="1" s="1"/>
  <c r="F35" i="2"/>
  <c r="AZ56" i="1" s="1"/>
  <c r="F35" i="9"/>
  <c r="AZ63" i="1" s="1"/>
  <c r="F35" i="20"/>
  <c r="AZ75" i="1" s="1"/>
  <c r="J35" i="5"/>
  <c r="AV59" i="1" s="1"/>
  <c r="AT59" i="1" s="1"/>
  <c r="BK91" i="12" l="1"/>
  <c r="J91" i="12" s="1"/>
  <c r="J63" i="12" s="1"/>
  <c r="BK106" i="18"/>
  <c r="J106" i="18"/>
  <c r="J63" i="18" s="1"/>
  <c r="BK91" i="11"/>
  <c r="J91" i="11" s="1"/>
  <c r="J63" i="11" s="1"/>
  <c r="BK97" i="20"/>
  <c r="J97" i="20" s="1"/>
  <c r="J32" i="20" s="1"/>
  <c r="AG75" i="1" s="1"/>
  <c r="AN75" i="1" s="1"/>
  <c r="P104" i="17"/>
  <c r="AU72" i="1"/>
  <c r="J41" i="7"/>
  <c r="J92" i="6"/>
  <c r="J64" i="6" s="1"/>
  <c r="J92" i="7"/>
  <c r="J64" i="7" s="1"/>
  <c r="BK91" i="9"/>
  <c r="J91" i="9" s="1"/>
  <c r="J32" i="9" s="1"/>
  <c r="AG63" i="1" s="1"/>
  <c r="AN63" i="1" s="1"/>
  <c r="J92" i="12"/>
  <c r="J64" i="12" s="1"/>
  <c r="J92" i="14"/>
  <c r="J64" i="14" s="1"/>
  <c r="J107" i="18"/>
  <c r="J64" i="18" s="1"/>
  <c r="BK91" i="2"/>
  <c r="J91" i="2" s="1"/>
  <c r="J63" i="2" s="1"/>
  <c r="BK92" i="3"/>
  <c r="J92" i="3" s="1"/>
  <c r="J32" i="3" s="1"/>
  <c r="AG57" i="1" s="1"/>
  <c r="AN57" i="1" s="1"/>
  <c r="J63" i="7"/>
  <c r="BK91" i="8"/>
  <c r="J91" i="8"/>
  <c r="J92" i="11"/>
  <c r="J64" i="11" s="1"/>
  <c r="BK104" i="16"/>
  <c r="J104" i="16" s="1"/>
  <c r="J32" i="16" s="1"/>
  <c r="AG71" i="1" s="1"/>
  <c r="AN71" i="1" s="1"/>
  <c r="BK91" i="5"/>
  <c r="J91" i="5" s="1"/>
  <c r="J32" i="5" s="1"/>
  <c r="AG59" i="1" s="1"/>
  <c r="AN59" i="1" s="1"/>
  <c r="J93" i="13"/>
  <c r="J64" i="13" s="1"/>
  <c r="BK104" i="17"/>
  <c r="J104" i="17" s="1"/>
  <c r="J63" i="17" s="1"/>
  <c r="J98" i="20"/>
  <c r="J64" i="20" s="1"/>
  <c r="BK91" i="4"/>
  <c r="J91" i="4"/>
  <c r="J32" i="4" s="1"/>
  <c r="AG58" i="1" s="1"/>
  <c r="AN58" i="1" s="1"/>
  <c r="BK91" i="10"/>
  <c r="J91" i="10" s="1"/>
  <c r="J63" i="10" s="1"/>
  <c r="BK102" i="15"/>
  <c r="J102" i="15" s="1"/>
  <c r="J63" i="15" s="1"/>
  <c r="BK101" i="19"/>
  <c r="J101" i="19"/>
  <c r="BK94" i="21"/>
  <c r="J94" i="21" s="1"/>
  <c r="J63" i="21" s="1"/>
  <c r="AN61" i="1"/>
  <c r="AU69" i="1"/>
  <c r="BA54" i="1"/>
  <c r="W30" i="1" s="1"/>
  <c r="J32" i="6"/>
  <c r="AG60" i="1" s="1"/>
  <c r="AN60" i="1" s="1"/>
  <c r="J32" i="19"/>
  <c r="AG74" i="1" s="1"/>
  <c r="AN74" i="1" s="1"/>
  <c r="BB54" i="1"/>
  <c r="W31" i="1" s="1"/>
  <c r="AY54" i="1"/>
  <c r="AZ55" i="1"/>
  <c r="J32" i="13"/>
  <c r="AG67" i="1" s="1"/>
  <c r="AN67" i="1" s="1"/>
  <c r="AZ69" i="1"/>
  <c r="AV69" i="1" s="1"/>
  <c r="AT69" i="1" s="1"/>
  <c r="J32" i="8"/>
  <c r="AG62" i="1" s="1"/>
  <c r="AN62" i="1" s="1"/>
  <c r="BD54" i="1"/>
  <c r="W33" i="1" s="1"/>
  <c r="AU55" i="1"/>
  <c r="AU54" i="1" s="1"/>
  <c r="J32" i="14"/>
  <c r="AG68" i="1" s="1"/>
  <c r="AN68" i="1" s="1"/>
  <c r="AY55" i="1"/>
  <c r="J41" i="6" l="1"/>
  <c r="J63" i="9"/>
  <c r="J63" i="19"/>
  <c r="J63" i="20"/>
  <c r="J41" i="3"/>
  <c r="J63" i="3"/>
  <c r="J41" i="4"/>
  <c r="J63" i="4"/>
  <c r="J63" i="5"/>
  <c r="J41" i="8"/>
  <c r="J63" i="8"/>
  <c r="J41" i="14"/>
  <c r="J41" i="16"/>
  <c r="J63" i="16"/>
  <c r="J41" i="9"/>
  <c r="J41" i="19"/>
  <c r="J41" i="20"/>
  <c r="J41" i="5"/>
  <c r="J41" i="13"/>
  <c r="J32" i="2"/>
  <c r="AG56" i="1"/>
  <c r="AN56" i="1" s="1"/>
  <c r="AV55" i="1"/>
  <c r="AT55" i="1" s="1"/>
  <c r="J32" i="15"/>
  <c r="AG70" i="1"/>
  <c r="AN70" i="1" s="1"/>
  <c r="AW54" i="1"/>
  <c r="AK30" i="1"/>
  <c r="J32" i="10"/>
  <c r="AG64" i="1" s="1"/>
  <c r="AN64" i="1" s="1"/>
  <c r="AZ54" i="1"/>
  <c r="AV54" i="1" s="1"/>
  <c r="AK29" i="1" s="1"/>
  <c r="J32" i="12"/>
  <c r="AG66" i="1" s="1"/>
  <c r="AN66" i="1" s="1"/>
  <c r="J32" i="11"/>
  <c r="AG65" i="1" s="1"/>
  <c r="AN65" i="1" s="1"/>
  <c r="AX54" i="1"/>
  <c r="J32" i="21"/>
  <c r="AG76" i="1" s="1"/>
  <c r="AN76" i="1" s="1"/>
  <c r="J32" i="18"/>
  <c r="AG73" i="1" s="1"/>
  <c r="AN73" i="1" s="1"/>
  <c r="J32" i="17"/>
  <c r="AG72" i="1" s="1"/>
  <c r="AN72" i="1" s="1"/>
  <c r="J41" i="17" l="1"/>
  <c r="J41" i="18"/>
  <c r="J41" i="2"/>
  <c r="J41" i="11"/>
  <c r="J41" i="15"/>
  <c r="J41" i="12"/>
  <c r="J41" i="10"/>
  <c r="J41" i="21"/>
  <c r="AG69" i="1"/>
  <c r="AG54" i="1" s="1"/>
  <c r="AK26" i="1" s="1"/>
  <c r="AK35" i="1" s="1"/>
  <c r="AT54" i="1"/>
  <c r="AG55" i="1"/>
  <c r="W29" i="1"/>
  <c r="AN69" i="1" l="1"/>
  <c r="AN55" i="1"/>
  <c r="AN54" i="1"/>
</calcChain>
</file>

<file path=xl/sharedStrings.xml><?xml version="1.0" encoding="utf-8"?>
<sst xmlns="http://schemas.openxmlformats.org/spreadsheetml/2006/main" count="48296" uniqueCount="4233">
  <si>
    <t>Export Komplet</t>
  </si>
  <si>
    <t>VZ</t>
  </si>
  <si>
    <t>2.0</t>
  </si>
  <si>
    <t>ZAMOK</t>
  </si>
  <si>
    <t>False</t>
  </si>
  <si>
    <t>{71fd39c1-649d-4049-8539-355e7b473f4b}</t>
  </si>
  <si>
    <t>0,01</t>
  </si>
  <si>
    <t>21</t>
  </si>
  <si>
    <t>15</t>
  </si>
  <si>
    <t>REKAPITULACE STAVBY</t>
  </si>
  <si>
    <t>v ---  níže se nacházejí doplnkové a pomocné údaje k sestavám  --- v</t>
  </si>
  <si>
    <t>Návod na vyplnění</t>
  </si>
  <si>
    <t>0,001</t>
  </si>
  <si>
    <t>Kód:</t>
  </si>
  <si>
    <t>19-11_Budan_S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</si>
  <si>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</si>
  <si>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</si>
  <si>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 REKONSTRUKCE I.S. A BUĎÁNKA II. ETAPA</t>
  </si>
  <si>
    <t>KSO:</t>
  </si>
  <si>
    <t/>
  </si>
  <si>
    <t>CC-CZ:</t>
  </si>
  <si>
    <t>Místo:</t>
  </si>
  <si>
    <t>památková zóna Buďánka</t>
  </si>
  <si>
    <t>Datum:</t>
  </si>
  <si>
    <t>30. 8. 2019</t>
  </si>
  <si>
    <t>Zadavatel:</t>
  </si>
  <si>
    <t>IČ:</t>
  </si>
  <si>
    <t>00063631</t>
  </si>
  <si>
    <t>Městská část Praha 5</t>
  </si>
  <si>
    <t>DIČ:</t>
  </si>
  <si>
    <t>CZ00063631</t>
  </si>
  <si>
    <t>Uchazeč:</t>
  </si>
  <si>
    <t>Vyplň údaj</t>
  </si>
  <si>
    <t>Projektant:</t>
  </si>
  <si>
    <t>LENNOX architekti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</si>
  <si>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</si>
  <si>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</si>
  <si>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</si>
  <si>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</si>
  <si>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</si>
  <si>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</si>
  <si>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</si>
  <si>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</si>
  <si>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</si>
  <si>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</si>
  <si>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</si>
  <si>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</si>
  <si>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</si>
  <si>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</si>
  <si>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</si>
  <si>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</si>
  <si>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</si>
  <si>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</si>
  <si>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</si>
  <si>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</si>
  <si>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</si>
  <si>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</si>
  <si>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</si>
  <si>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</si>
  <si>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</si>
  <si>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</si>
  <si>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</si>
  <si>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</si>
  <si>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</si>
  <si>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</si>
  <si>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</si>
  <si>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</si>
  <si>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</si>
  <si>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</si>
  <si>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</si>
  <si>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</si>
  <si>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</si>
  <si>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</si>
  <si>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</si>
  <si>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</si>
  <si>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</si>
  <si>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</si>
  <si>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</si>
  <si>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</si>
  <si>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Projekt pro rekonstrukci inženýrských sítí v památkové zóně Buďánka, Praha 5</t>
  </si>
  <si>
    <t>STA</t>
  </si>
  <si>
    <t>1</t>
  </si>
  <si>
    <t>{9709a00f-a739-4db7-b504-977da998dee9}</t>
  </si>
  <si>
    <t>2</t>
  </si>
  <si>
    <t>/</t>
  </si>
  <si>
    <t>SO 01</t>
  </si>
  <si>
    <t>Bourání a obnova povrchů</t>
  </si>
  <si>
    <t>Soupis</t>
  </si>
  <si>
    <t>{a6d908d9-cb46-4211-bab1-967709dfdb12}</t>
  </si>
  <si>
    <t>SO 02</t>
  </si>
  <si>
    <t>Splašková kanalizace</t>
  </si>
  <si>
    <t>{3318817d-2404-4b43-8f85-19b885d00c52}</t>
  </si>
  <si>
    <t>SO 03</t>
  </si>
  <si>
    <t>Splašková kanalizace - přípojky</t>
  </si>
  <si>
    <t>{4269d445-245b-46f9-8d83-aeaa3522516a}</t>
  </si>
  <si>
    <t>SO 04</t>
  </si>
  <si>
    <t>Dešťová kanalizace</t>
  </si>
  <si>
    <t>{e7fc10d7-20f0-4752-bfd7-d49946f83819}</t>
  </si>
  <si>
    <t>SO 05</t>
  </si>
  <si>
    <t>Dešťová kanalizace - přípojky</t>
  </si>
  <si>
    <t>{8b73cd46-39ee-46fe-a98a-073c4d12859c}</t>
  </si>
  <si>
    <t>SO 06</t>
  </si>
  <si>
    <t>Vodovod</t>
  </si>
  <si>
    <t>{d5296ca0-0774-49b2-a400-bffc822bad79}</t>
  </si>
  <si>
    <t>SO 07</t>
  </si>
  <si>
    <t>Vodovod - přípojky</t>
  </si>
  <si>
    <t>{b101fb4e-fe7f-4b57-974a-c3f00f040722}</t>
  </si>
  <si>
    <t>SO 08</t>
  </si>
  <si>
    <t>Plynovod</t>
  </si>
  <si>
    <t>{c3f3b3ad-3299-4942-a640-65753fc9bc10}</t>
  </si>
  <si>
    <t>SO 09</t>
  </si>
  <si>
    <t>Plynovod - přípojky</t>
  </si>
  <si>
    <t>{da04c10b-1473-44d9-a5df-b8725b6f0fbe}</t>
  </si>
  <si>
    <t>D.4</t>
  </si>
  <si>
    <t>Silnoproud</t>
  </si>
  <si>
    <t>{a4907448-148c-4fab-a819-cddfdce9f5f8}</t>
  </si>
  <si>
    <t>D.5</t>
  </si>
  <si>
    <t>Slaboproud</t>
  </si>
  <si>
    <t>{dc328c59-77d9-4afd-b0db-ff77b8fa2af9}</t>
  </si>
  <si>
    <t>D.6</t>
  </si>
  <si>
    <t>Veřejné osvětlení</t>
  </si>
  <si>
    <t>{a621a7d6-6ca8-47db-b191-e8be06cd4297}</t>
  </si>
  <si>
    <t>VRN</t>
  </si>
  <si>
    <t>Vedlejší rozpočtové náklady</t>
  </si>
  <si>
    <t>{5e975975-ab90-46ff-b20d-f9d963dc89bc}</t>
  </si>
  <si>
    <t>B</t>
  </si>
  <si>
    <t>Buďánka II. etapa – opravy schodišť opěrných stěn a ruin</t>
  </si>
  <si>
    <t>{2535e9de-b112-4ba1-9201-be41a0804717}</t>
  </si>
  <si>
    <t>822 29 36</t>
  </si>
  <si>
    <t>01</t>
  </si>
  <si>
    <t>Schodiště a cesta k domu č.p.115</t>
  </si>
  <si>
    <t>{2e2207d2-481e-477f-b78e-4dd0d79dd278}</t>
  </si>
  <si>
    <t>02</t>
  </si>
  <si>
    <t>Schodiště mezi objekty č.p.136 a č.p.137</t>
  </si>
  <si>
    <t>{a5e9d275-3acb-4404-8735-2f49d31284d8}</t>
  </si>
  <si>
    <t>03</t>
  </si>
  <si>
    <t>Schodiště a cesta za objektem č.p.135</t>
  </si>
  <si>
    <t>{6a7bd0d1-4c39-435c-9d50-3c56a2c6addb}</t>
  </si>
  <si>
    <t>04</t>
  </si>
  <si>
    <t>Ruiny č.p.1329, 126</t>
  </si>
  <si>
    <t>{a15457b7-d434-41c6-b08c-e0bf78ee1bc2}</t>
  </si>
  <si>
    <t>05</t>
  </si>
  <si>
    <t>Vyklizení ruin č.p.133 a úprava pozemku</t>
  </si>
  <si>
    <t>{1f30d977-0c9f-48c5-bc5c-e233ffe064a4}</t>
  </si>
  <si>
    <t>06</t>
  </si>
  <si>
    <t>Oprava zdi, oplocení u objektu č.p.136</t>
  </si>
  <si>
    <t>{b49ce3cd-2b97-4443-b647-bbf187a72ce1}</t>
  </si>
  <si>
    <t>07</t>
  </si>
  <si>
    <t>Vyklizení ruin č.p. 144, 196, 237</t>
  </si>
  <si>
    <t>{9f5e5f41-dff3-4f0f-baee-6b3a63a2f768}</t>
  </si>
  <si>
    <t>Bourání_obrub</t>
  </si>
  <si>
    <t>Bourání obrub</t>
  </si>
  <si>
    <t>m</t>
  </si>
  <si>
    <t>90</t>
  </si>
  <si>
    <t>Bourání_povrchy</t>
  </si>
  <si>
    <t>Bourání povrchů</t>
  </si>
  <si>
    <t>m2</t>
  </si>
  <si>
    <t>571,9</t>
  </si>
  <si>
    <t>KRYCÍ LIST SOUPISU PRACÍ</t>
  </si>
  <si>
    <t>Odkopávky</t>
  </si>
  <si>
    <t>217,6</t>
  </si>
  <si>
    <t>Řezání_živice</t>
  </si>
  <si>
    <t>Řezání živice</t>
  </si>
  <si>
    <t>439,6</t>
  </si>
  <si>
    <t>Suť_beton</t>
  </si>
  <si>
    <t>Suť beton</t>
  </si>
  <si>
    <t>t</t>
  </si>
  <si>
    <t>211,968</t>
  </si>
  <si>
    <t>Suť_celkem</t>
  </si>
  <si>
    <t>Suť celkem</t>
  </si>
  <si>
    <t>503,637</t>
  </si>
  <si>
    <t>Objekt:</t>
  </si>
  <si>
    <t>Suť_kamen</t>
  </si>
  <si>
    <t>Suť kamen</t>
  </si>
  <si>
    <t>165,851</t>
  </si>
  <si>
    <t>A - Projekt pro rekonstrukci inženýrských sítí v památkové zóně Buďánka, Praha 5</t>
  </si>
  <si>
    <t>Suť_živice</t>
  </si>
  <si>
    <t>Suť živice</t>
  </si>
  <si>
    <t>125,818</t>
  </si>
  <si>
    <t>Soupis:</t>
  </si>
  <si>
    <t>SO 01 - Bourání a obnova povrchů</t>
  </si>
  <si>
    <t>26213249</t>
  </si>
  <si>
    <t>Provokap s.r.o.</t>
  </si>
  <si>
    <t>CZ26213249</t>
  </si>
  <si>
    <t>05733171</t>
  </si>
  <si>
    <t>TMI Building s.r.o.</t>
  </si>
  <si>
    <t>CZ05733171</t>
  </si>
  <si>
    <t>Pokud se ve stavebním rozpočtu vyskytují obchodní názvy materiálů, slouží pouze pro vyjádření vlastností materiálů a mohou být nahrazeny materiály se stejnými nebo lepšími vlastnostmi.  Jedná se o bourání a obnovy povrchl ŠO - Š6. Ostatní úpravy povrchů jsou specifikovany v jednotlivých stavební objektech a jedná se úprava (zhutnění) zeminy dle původního stavu komunikace.</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</si>
  <si>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</si>
  <si>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</si>
  <si>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</si>
  <si>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</si>
  <si>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</si>
  <si>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</si>
  <si>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</si>
  <si>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</si>
  <si>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</si>
  <si>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</si>
  <si>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</si>
  <si>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</si>
  <si>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</si>
  <si>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</si>
  <si>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</si>
  <si>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</si>
  <si>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</si>
  <si>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</si>
  <si>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</si>
  <si>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</si>
  <si>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</si>
  <si>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</si>
  <si>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</si>
  <si>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</si>
  <si>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</si>
  <si>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</si>
  <si>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</si>
  <si>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</si>
  <si>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112151354</t>
  </si>
  <si>
    <t>Pokácení stromu postupné se spouštěním částí kmene a koruny o průměru na řezné ploše pařezu přes 400 do 500 mm</t>
  </si>
  <si>
    <t>kus</t>
  </si>
  <si>
    <t>CS ÚRS 2019 02</t>
  </si>
  <si>
    <t>4</t>
  </si>
  <si>
    <t>-1951351844</t>
  </si>
  <si>
    <t>PSC</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</si>
  <si>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</si>
  <si>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112211214</t>
  </si>
  <si>
    <t>Odstranění pařezu ručně v rovině nebo na svahu do 1:5 o průměru pařezu na řezné ploše přes 400 do 500 mm</t>
  </si>
  <si>
    <t>-698150722</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</si>
  <si>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Ceny nejsou určeny pro úplnou likvidaci porostu při přípravě staveniště apod., tyto práce se oceňují cenami katalogu 800-1 Zemní práce._x000D_
4. Průměr pařezu se měří v místě řezu kmene nejčastěji v rozmezí 0,15 - 0,45 m nad terénem v návaznosti na náběhové kořeny a to na základě dvojího na sebe kolmého měření a následného zprůměrování naměřených hodnot._x000D_
5. V cenách nejsou započteny náklady na:_x000D_
a) dodání zeminy,_x000D_
b) odvoz a uložení biologického odpadu na skládku._x000D_
6. Pařezy o průměru kmene na řezné ploše větší než 1500 mm se oceňují individuálně._x000D_
7. V cenách jsou započteny náklady na odstranění pařezu vykopáním s odstraněním náběhových kořenů._x000D_
8. V cenách o sklonu svahu přes 1:1 jsou uvažovány podmínky pro svahy běžně schůdné; bez použití lezeckých technik. V případě použití lezeckých technik se tyto náklady oceňují individuálně._x000D_
</t>
  </si>
  <si>
    <t>3</t>
  </si>
  <si>
    <t>113107222</t>
  </si>
  <si>
    <t>Odstranění podkladů nebo krytů s přemístěním hmot na skládku na vzdálenost do 20 m nebo s naložením na dopravní prostředek v ploše jednotlivě přes 200 m2 z kameniva hrubého drceného, o tl. vrstvy přes 100 do 200 mm</t>
  </si>
  <si>
    <t>809227719</t>
  </si>
  <si>
    <t xml:space="preserve">Poznámka k souboru cen:_x000D_
1. Pro volbu cen z hlediska množství se uvažuje každá souvisle odstraňovaná plocha krytu nebo_x000D_
 podkladu stejného druhu samostatně. Odstraňuje-li se několik vrstev vozovky najednou, jednotlivé_x000D_
 vrstvy se oceňují každá samostatně._x000D_
2. U ploch menších než 50 m2 jsou ceny určeny pro ruční odstranění podkladu nebo krytu, u ploch_x000D_
 větších než 50 m2 pro odstranění strojní._x000D_
3. Ceny_x000D_
 a) –7111 až –7113, –7151 až -7153 a -7211 až -7213 lze použít i pro odstranění podkladů nebo_x000D_
 krytů ze štěrkopísku, škváry, strusky nebo z mechanicky zpevněných zemin,_x000D_
 b) –7121 až 7125, –7161 až -7165 a -7221 až -7225 lze použít i pro odstranění podkladů nebo_x000D_
 krytů ze zemin stabilizovaných vápnem,_x000D_
 c) –7130 až -7132, –7170 až -7172 a –7230 až -7232 lze použít i pro odstranění dlažeb uložených_x000D_
 do betonového lože a dlažeb z mozaiky uložených do cementové malty nebo podkladu ze zemin_x000D_
 stabilizovaných cementem._x000D_
4. Ceny lze použít i pro odstranění podkladů nebo krytů opatřených živičnými postřiky nebo nátěry._x000D_
5. Ceny odlišené podle tloušťky (např. do 100 mm, do 200 mm) jsou určeny vždy pro celou tloušťku_x000D_
 jednotlivých konstrukcí._x000D_
6. V cenách nejsou započteny náklady na zarovnání styčných ploch betonových nebo živičných podkladů_x000D_
 nebo krytů, které se oceňuje cenami souboru cen 919 73- Zarovnání styčné plochy části C 01 tohoto_x000D_
 ceníku. Množství suti získané ze zarovnání styčných ploch podkladů nebo krytů se zvlášť nevykazuje._x000D_
7. Přemístění vybouraného materiálu na vzdálenost přes 3 m u cen –7111 až –7146 a přes 20 m u cen_x000D_
 -7151 až –7246 se oceňuje cenami souborů cen 997 22-1 Vodorovná doprava suti._x000D_
8. Ceny -714 . , -718 . a –724 . nelze použít pro odstranění podkladu nebo krytu frézováním._x000D_
</t>
  </si>
  <si>
    <t>VV</t>
  </si>
  <si>
    <t>Součet</t>
  </si>
  <si>
    <t>113107231</t>
  </si>
  <si>
    <t>Odstranění podkladů nebo krytů s přemístěním hmot na skládku na vzdálenost do 20 m nebo s naložením na dopravní prostředek v ploše jednotlivě přes 200 m2 z betonu prostého, o tl. vrstvy přes 100 do 150 mm</t>
  </si>
  <si>
    <t>-992626230</t>
  </si>
  <si>
    <t>5</t>
  </si>
  <si>
    <t>113107242</t>
  </si>
  <si>
    <t>Odstranění podkladů nebo krytů s přemístěním hmot na skládku na vzdálenost do 20 m nebo s naložením na dopravní prostředek v ploše jednotlivě přes 200 m2 živičných, o tl. vrstvy přes 50 do 100 mm</t>
  </si>
  <si>
    <t>390111621</t>
  </si>
  <si>
    <t>"Odhad množství bourání povrchů"</t>
  </si>
  <si>
    <t>171,900+350,00+50,00</t>
  </si>
  <si>
    <t>6</t>
  </si>
  <si>
    <t>113201112</t>
  </si>
  <si>
    <t>Vytrhání obrub s vybouráním lože, s přemístěním hmot na skládku na vzdálenost do 3 m nebo s naložením na dopravní prostředek silničních ležatých</t>
  </si>
  <si>
    <t>-550251489</t>
  </si>
  <si>
    <t xml:space="preserve">Poznámka k souboru cen:_x000D_
1. Ceny jsou určeny:_x000D_
 a) pro vytrhání obrub, obrubníků nebo krajníků jakéhokoliv druhu a velikosti uložených v_x000D_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._x000D_
 Očištění vybouraných obrubníků, krajníků, desek nebo dílců části C 01 tohoto ceníku,_x000D_
 b) vytrhaných dlažebních kostek, které se oceňují cenami souboru cen 979 07-11 Očištění_x000D_
 vybouraných dlažebních kostek části C 01 tohoto ceníku._x000D_
3. Vytrhání obrub ze dvou řad kostek se oceňuje jako dvojnásobné množství vytrhání obrub z jedné_x000D_
 řady kostek._x000D_
4. Přemístění vybouraných obrub, krajníků nebo dlažebních kostek včetně materiálu z lože a spár na_x000D_
 vzdálenost přes 3 m se oceňuje cenami souborů cen 997 22-1 Vodorovná doprava suti a vybouraných_x000D_
 hmot._x000D_
</t>
  </si>
  <si>
    <t>"Odhad množství" 90</t>
  </si>
  <si>
    <t>7</t>
  </si>
  <si>
    <t>122301102R</t>
  </si>
  <si>
    <t>Odkopávky a prokopávky nezapažené s přehozením výkopku na vzdálenost do 3 m nebo s naložením na dopravní prostředek v hornině tř. 4 přes 100 do 1 000 m3</t>
  </si>
  <si>
    <t>m3</t>
  </si>
  <si>
    <t>1429484988</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</si>
  <si>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</si>
  <si>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217,600</t>
  </si>
  <si>
    <t>8</t>
  </si>
  <si>
    <t>122301109</t>
  </si>
  <si>
    <t>Odkopávky a prokopávky nezapažené s přehozením výkopku na vzdálenost do 3 m nebo s naložením na dopravní prostředek v hornině tř. 4 Příplatek k cenám za lepivost horniny tř. 4</t>
  </si>
  <si>
    <t>-1833818269</t>
  </si>
  <si>
    <t>Odkopávky*0,50</t>
  </si>
  <si>
    <t>9</t>
  </si>
  <si>
    <t>161101101</t>
  </si>
  <si>
    <t>Svislé přemístění výkopku bez naložení do dopravní nádoby avšak s vyprázdněním dopravní nádoby na hromadu nebo do dopravního prostředku z horniny tř. 1 až 4, při hloubce výkopu přes 1 do 2,5 m</t>
  </si>
  <si>
    <t>-2099112744</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</si>
  <si>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</si>
  <si>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10</t>
  </si>
  <si>
    <t>162301101</t>
  </si>
  <si>
    <t>Vodorovné přemístění výkopku nebo sypaniny po suchu na obvyklém dopravním prostředku, bez naložení výkopku, avšak se složením bez rozhrnutí z horniny tř. 1 až 4 na vzdálenost přes 50 do 500 m</t>
  </si>
  <si>
    <t>-957468023</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</si>
  <si>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</si>
  <si>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11</t>
  </si>
  <si>
    <t>162301402</t>
  </si>
  <si>
    <t>Vodorovné přemístění větví, kmenů nebo pařezů s naložením, složením a dopravou do 5000 m větví stromů listnatých, průměru kmene přes 300 do 500 mm</t>
  </si>
  <si>
    <t>1783632883</t>
  </si>
  <si>
    <t xml:space="preserve">Poznámka k souboru cen:_x000D_
1. Průměr kmene i pařezu se měří v místě řezu._x000D_
2. Měrná jednotka je 1 strom._x000D_
</t>
  </si>
  <si>
    <t>12</t>
  </si>
  <si>
    <t>162301412</t>
  </si>
  <si>
    <t>Vodorovné přemístění větví, kmenů nebo pařezů s naložením, složením a dopravou do 5000 m kmenů stromů listnatých, průměru přes 300 do 500 mm</t>
  </si>
  <si>
    <t>865167662</t>
  </si>
  <si>
    <t>13</t>
  </si>
  <si>
    <t>162301422</t>
  </si>
  <si>
    <t>Vodorovné přemístění větví, kmenů nebo pařezů s naložením, složením a dopravou do 5000 m pařezů kmenů, průměru přes 300 do 500 mm</t>
  </si>
  <si>
    <t>1972179229</t>
  </si>
  <si>
    <t>14</t>
  </si>
  <si>
    <t>162301902</t>
  </si>
  <si>
    <t>Vodorovné přemístění větví, kmenů nebo pařezů s naložením, složením a dopravou Příplatek k cenám za každých dalších i započatých 5000 m přes 5000 m větví stromů listnatých, průměru kmene přes 300 do 500 mm</t>
  </si>
  <si>
    <t>690297734</t>
  </si>
  <si>
    <t>"Skládka ve vzdálenosti 20km" 7*3</t>
  </si>
  <si>
    <t>162301912</t>
  </si>
  <si>
    <t>Vodorovné přemístění větví, kmenů nebo pařezů s naložením, složením a dopravou Příplatek k cenám za každých dalších i započatých 5000 m přes 5000 m kmenů stromů listnatých, o průměru přes 300 do 500 mm</t>
  </si>
  <si>
    <t>1645182744</t>
  </si>
  <si>
    <t>16</t>
  </si>
  <si>
    <t>162301922</t>
  </si>
  <si>
    <t>Vodorovné přemístění větví, kmenů nebo pařezů s naložením, složením a dopravou Příplatek k cenám za každých dalších i započatých 5000 m přes 5000 m pařezů kmenů, průměru přes 300 do 500 mm</t>
  </si>
  <si>
    <t>-478454659</t>
  </si>
  <si>
    <t>17</t>
  </si>
  <si>
    <t>162701105</t>
  </si>
  <si>
    <t>Vodorovné přemístění výkopku nebo sypaniny po suchu na obvyklém dopravním prostředku, bez naložení výkopku, avšak se složením bez rozhrnutí z horniny tř. 1 až 4 na vzdálenost přes 9 000 do 10 000 m</t>
  </si>
  <si>
    <t>-960900492</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</si>
  <si>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</si>
  <si>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18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</si>
  <si>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</si>
  <si>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</si>
  <si>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-1300274433</t>
  </si>
  <si>
    <t>"Skládka ve vzdálenosti 20km" Odkopávky*10</t>
  </si>
  <si>
    <t>19</t>
  </si>
  <si>
    <t>167101101</t>
  </si>
  <si>
    <t>Nakládání, skládání a překládání neulehlého výkopku nebo sypaniny nakládání, množství do 100 m3, z hornin tř. 1 až 4</t>
  </si>
  <si>
    <t>-618334625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</si>
  <si>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</si>
  <si>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20</t>
  </si>
  <si>
    <t>171201201</t>
  </si>
  <si>
    <t>Uložení sypaniny na skládky</t>
  </si>
  <si>
    <t>-1251064625</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</si>
  <si>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</si>
  <si>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171201211</t>
  </si>
  <si>
    <t>Uložení sypaniny poplatek za uložení sypaniny na skládce (skládkovné)</t>
  </si>
  <si>
    <t>-415774517</t>
  </si>
  <si>
    <t>P</t>
  </si>
  <si>
    <t>Poznámka k položce:_x000D_
Cena v místě obvyklá.</t>
  </si>
  <si>
    <t>Odkopávky*1,85</t>
  </si>
  <si>
    <t>22</t>
  </si>
  <si>
    <t>174101101</t>
  </si>
  <si>
    <t>Zásyp sypaninou z jakékoliv horniny s uložením výkopku ve vrstvách se zhutněním jam, šachet, rýh nebo kolem objektů v těchto vykopávkách</t>
  </si>
  <si>
    <t>-815617145</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</si>
  <si>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</si>
  <si>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23</t>
  </si>
  <si>
    <t>M</t>
  </si>
  <si>
    <t>103641000</t>
  </si>
  <si>
    <t>zemina pro terénní úpravy - tříděná</t>
  </si>
  <si>
    <t>1841820595</t>
  </si>
  <si>
    <t>24</t>
  </si>
  <si>
    <t>181411131</t>
  </si>
  <si>
    <t>Založení trávníku na půdě předem připravené plochy do 1000 m2 výsevem včetně utažení parkového v rovině nebo na svahu do 1:5</t>
  </si>
  <si>
    <t>2044686538</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</si>
  <si>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</si>
  <si>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544,000</t>
  </si>
  <si>
    <t>Zeleň</t>
  </si>
  <si>
    <t>25</t>
  </si>
  <si>
    <t>005724100</t>
  </si>
  <si>
    <t>osivo směs travní parková</t>
  </si>
  <si>
    <t>kg</t>
  </si>
  <si>
    <t>76399792</t>
  </si>
  <si>
    <t>544*0,015 'Přepočtené koeficientem množství</t>
  </si>
  <si>
    <t>26</t>
  </si>
  <si>
    <t>181951102</t>
  </si>
  <si>
    <t>Úprava pláně vyrovnáním výškových rozdílů v hornině tř. 1 až 4 se zhutněním</t>
  </si>
  <si>
    <t>507919789</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</si>
  <si>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</si>
  <si>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27</t>
  </si>
  <si>
    <t>183403153</t>
  </si>
  <si>
    <t>Obdělání půdy hrabáním v rovině nebo na svahu do 1:5</t>
  </si>
  <si>
    <t>1633310987</t>
  </si>
  <si>
    <t xml:space="preserve">Poznámka k souboru cen:_x000D_
1. Každé opakované obdělání půdy se oceňuje samostatně._x000D_
2. Ceny -3114 a -3115 lze použít i pro obdělání půdy aktivními branami._x000D_
</t>
  </si>
  <si>
    <t>28</t>
  </si>
  <si>
    <t>184802111</t>
  </si>
  <si>
    <t>Chemické odplevelení půdy před založením kultury, trávníku nebo zpevněných ploch o výměře jednotlivě přes 20 m2 v rovině nebo na svahu do 1:5 postřikem na široko</t>
  </si>
  <si>
    <t>1790904162</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</si>
  <si>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a_x000D_
 případně cenami části A02 souboru cen 185 85-11 Dovoz vody pro zálivku rostlin._x000D_
4. Každá opakovaná aplikace se oceňuje samostatně._x000D_
5. Chemické odplevelení ploch do 20 m2 se oceňuje příslušnými cenami souboru cen 184 80-26 Chemické_x000D_
 odplevelení po založení kultury._x000D_
6. V cenách o sklonu svahu přes 1:1 jsou uvažovány podmínky pro svahy běžně schůdné; bez použití_x000D_
 lezeckých technik. V případě použití lezeckých technik se tyto náklady oceňují individuálně._x000D_
</t>
  </si>
  <si>
    <t>29</t>
  </si>
  <si>
    <t>184802611</t>
  </si>
  <si>
    <t>Chemické odplevelení po založení kultury v rovině nebo na svahu do 1:5 postřikem na široko</t>
  </si>
  <si>
    <t>-571154798</t>
  </si>
  <si>
    <t xml:space="preserve">Poznámka k souboru cen:_x000D_
1. Ceny -2613, -2617, -2623, -2627, -2633, -2637, -2643 a -2647 jsou určeny pro odplevelení ploch o_x000D_
 ploše do 10 m2 jednotlivě, nebo pro odstranění hnízd plevelů o ploše do 20 m2 jednotlivě vzdálených_x000D_
 od sebe nejméně 5 m._x000D_
2. Ceny nelze použít pro chemické odplevelení trávníku; tyto práce se oceňují cenami části A02_x000D_
 souboru cen 184 80-2 . Chemické odplevelení před založením kultury._x000D_
3. V cenách -2611 až -2614, -2621 až -2624, -2631 až –2634 a -2641 až -2644 jsou započteny i_x000D_
 náklady na dovoz vody do 10 km._x000D_
4. V cenách o sklonu svahu přes 1:1 jsou uvažovány podmínky pro svahy běžně schůdné; bez použití_x000D_
 lezeckých technik. V případě použití lezeckých technik se tyto náklady oceňují individuálně._x000D_
</t>
  </si>
  <si>
    <t>30</t>
  </si>
  <si>
    <t>184813212</t>
  </si>
  <si>
    <t>Ochranné oplocení kořenové zóny stromu v rovině nebo na svahu do 1:5, výšky přes 1500 do 2000 mm</t>
  </si>
  <si>
    <t>1470792466</t>
  </si>
  <si>
    <t>31</t>
  </si>
  <si>
    <t>184813252</t>
  </si>
  <si>
    <t>Odstranění ochranného oplocení kořenové zóny stromu v rovině nebo na svahu do 1:5, výšky přes 1500 do 2000 mm</t>
  </si>
  <si>
    <t>-1224355992</t>
  </si>
  <si>
    <t xml:space="preserve">Poznámka k souboru cen:_x000D_
1. V cenách jsou započteny i náklady na naložení materiálu na dopravní prostředek._x000D_
</t>
  </si>
  <si>
    <t>32</t>
  </si>
  <si>
    <t>184818232</t>
  </si>
  <si>
    <t>Ochrana kmene bedněním před poškozením stavebním provozem zřízení včetně odstranění výšky bednění do 2 m průměru kmene přes 300 do 500 mm</t>
  </si>
  <si>
    <t>1070398049</t>
  </si>
  <si>
    <t>Komunikace pozemní</t>
  </si>
  <si>
    <t>33</t>
  </si>
  <si>
    <t>564861111</t>
  </si>
  <si>
    <t>Podklad ze štěrkodrti ŠD s rozprostřením a zhutněním, po zhutnění tl. 200 mm</t>
  </si>
  <si>
    <t>-541868819</t>
  </si>
  <si>
    <t>34</t>
  </si>
  <si>
    <t>567122114</t>
  </si>
  <si>
    <t>Podklad ze směsi stmelené cementem SC bez dilatačních spár, s rozprostřením a zhutněním SC C 8/10 (KSC I), po zhutnění tl. 150 mm</t>
  </si>
  <si>
    <t>-839562371</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</si>
  <si>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</si>
  <si>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35</t>
  </si>
  <si>
    <t>573111115</t>
  </si>
  <si>
    <t>Postřik infiltrační PI z asfaltu silničního s posypem kamenivem, v množství 2,50 kg/m2</t>
  </si>
  <si>
    <t>-931214488</t>
  </si>
  <si>
    <t>36</t>
  </si>
  <si>
    <t>573211109</t>
  </si>
  <si>
    <t>Postřik spojovací PS bez posypu kamenivem z asfaltu silničního, v množství 0,50 kg/m2</t>
  </si>
  <si>
    <t>-1300084081</t>
  </si>
  <si>
    <t>37</t>
  </si>
  <si>
    <t>577134121</t>
  </si>
  <si>
    <t>Asfaltový beton vrstva obrusná ACO 11 (ABS) s rozprostřením a se zhutněním z nemodifikovaného asfaltu v pruhu šířky přes 3 m tř. I, po zhutnění tl. 40 mm</t>
  </si>
  <si>
    <t>-2032331372</t>
  </si>
  <si>
    <t xml:space="preserve">Poznámka k souboru cen:_x000D_
1. ČSN EN 13108-1 připouští pro ACO 11 pouze tl. 35 až 50 mm._x000D_
</t>
  </si>
  <si>
    <t>38</t>
  </si>
  <si>
    <t>577155122</t>
  </si>
  <si>
    <t>Asfaltový beton vrstva ložní ACL 16 (ABH) s rozprostřením a zhutněním z nemodifikovaného asfaltu v pruhu šířky přes 3 m, po zhutnění tl. 60 mm</t>
  </si>
  <si>
    <t>327448073</t>
  </si>
  <si>
    <t xml:space="preserve">Poznámka k souboru cen:_x000D_
1. ČSN EN 13108-1 připouští pro ACL 16 pouze tl. 50 až 70 mm._x000D_
</t>
  </si>
  <si>
    <t>39</t>
  </si>
  <si>
    <t>578142115</t>
  </si>
  <si>
    <t>Litý asfalt MA 8 (LAJ) s rozprostřením z nemodifikovaného asfaltu v pruhu šířky do 3 m tl. 40 mm</t>
  </si>
  <si>
    <t>270212198</t>
  </si>
  <si>
    <t xml:space="preserve">Poznámka k souboru cen:_x000D_
1. ČSN EN 13108-8 připouští pro MA 8 pouze tl. 25 až 40 mm._x000D_
2. V cenách jsou započteny i náklady na napojení pracovních spár._x000D_
3. V cenách nejsou započteny náklady na příp. projektem předepsané:_x000D_
 a) vložky z lepenky, které se oceňují cenami souboru cen 919 7.- Vložka pod litý asfalt,_x000D_
 b) zdrsňovací posypy, které se oceňují cenami souboru cen 578 90- Zdrsňovací posyp litého_x000D_
 asfaltu,_x000D_
 c) posypy drobným kamenivem, které se oceňují cenami souboru cen 572 40- Posyp živičného_x000D_
 podkladu nebo krytu části C 01 tohoto katalogu._x000D_
</t>
  </si>
  <si>
    <t>"Litý asfalt po osazení obrub"</t>
  </si>
  <si>
    <t>Bourání_obrub*0,15</t>
  </si>
  <si>
    <t>40</t>
  </si>
  <si>
    <t>579225417</t>
  </si>
  <si>
    <t>Příplatek za nájezd techniky pro realizaci zpevněných ploch do 1000m2</t>
  </si>
  <si>
    <t>kpl</t>
  </si>
  <si>
    <t>-2127155825</t>
  </si>
  <si>
    <t>41</t>
  </si>
  <si>
    <t>599141111</t>
  </si>
  <si>
    <t>Vyplnění spár mezi silničními dílci jakékoliv tloušťky živičnou zálivkou</t>
  </si>
  <si>
    <t>-1272583230</t>
  </si>
  <si>
    <t xml:space="preserve">Poznámka k souboru cen:_x000D_
1. Ceny lze použít i pro vyplnění spár podkladu z betonu prostého, který se oceňuje cenami souboru_x000D_
 cen 567 1 . - . . Podklad z prostého betonu._x000D_
2. V ceně 14-1111 jsou započteny i náklady na vyčištění spár._x000D_
</t>
  </si>
  <si>
    <t>Ostatní konstrukce a práce, bourání</t>
  </si>
  <si>
    <t>42</t>
  </si>
  <si>
    <t>916131113</t>
  </si>
  <si>
    <t>Osazení silničního obrubníku betonového se zřízením lože, s vyplněním a zatřením spár cementovou maltou ležatého s boční opěrou z betonu prostého tř. C 12/15, do lože z betonu prostého téže značky</t>
  </si>
  <si>
    <t>-969001196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</si>
  <si>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</si>
  <si>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43</t>
  </si>
  <si>
    <t>919112233</t>
  </si>
  <si>
    <t>Řezání dilatačních spár v živičném krytu vytvoření komůrky pro těsnící zálivku šířky 20 mm, hloubky 40 mm</t>
  </si>
  <si>
    <t>724320784</t>
  </si>
  <si>
    <t xml:space="preserve">Poznámka k souboru cen:_x000D_
1. V cenách jsou započteny i náklady na vyčištění spár po řezání._x000D_
</t>
  </si>
  <si>
    <t>44</t>
  </si>
  <si>
    <t>919735112</t>
  </si>
  <si>
    <t>Řezání stávajícího živičného krytu nebo podkladu hloubky přes 50 do 100 mm</t>
  </si>
  <si>
    <t>1169303893</t>
  </si>
  <si>
    <t xml:space="preserve">Poznámka k souboru cen:_x000D_
1. V cenách jsou započteny i náklady na spotřebu vody._x000D_
</t>
  </si>
  <si>
    <t>"Odhad množství řezání živičného krytu"</t>
  </si>
  <si>
    <t>57,300*2+140,00*2+45</t>
  </si>
  <si>
    <t>45</t>
  </si>
  <si>
    <t>921442317R</t>
  </si>
  <si>
    <t>Odstranění kamenných stupňů včetně ložních vrstev s následnou kompletní obnovou</t>
  </si>
  <si>
    <t>-789742687</t>
  </si>
  <si>
    <t>46</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</si>
  <si>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</si>
  <si>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</si>
  <si>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849313333</t>
  </si>
  <si>
    <t xml:space="preserve">Poznámka k souboru cen:_x000D_
1. Ceny 05-4441 a 05-4442 jsou určeny jen pro očištění vybouraných dlaždic, desek nebo tvarovek_x000D_
 uložených do lože ze sypkého materiálu bez pojiva._x000D_
2. Přemístění vybouraných obrubníků, krajníků, desek nebo dílců na vzdálenost přes 10 m se oceňuje_x000D_
 cenami souboru cen 997 22-1 Vodorovná doprava vybouraných hmot._x000D_
</t>
  </si>
  <si>
    <t>997</t>
  </si>
  <si>
    <t>Přesun sutě</t>
  </si>
  <si>
    <t>47</t>
  </si>
  <si>
    <t>997013801</t>
  </si>
  <si>
    <t>Poplatek za uložení stavebního odpadu na skládce (skládkovné) betonového</t>
  </si>
  <si>
    <t>-427405231</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</si>
  <si>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</si>
  <si>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48</t>
  </si>
  <si>
    <t>997013811</t>
  </si>
  <si>
    <t>Poplatek za uložení stavebního odpadu na skládce (skládkovné) dřevěného zatříděného do Katalogu odpadů pod kódem 170 201</t>
  </si>
  <si>
    <t>-1007055197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</si>
  <si>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</si>
  <si>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49</t>
  </si>
  <si>
    <t>997221611</t>
  </si>
  <si>
    <t>Nakládání na dopravní prostředky pro vodorovnou dopravu suti</t>
  </si>
  <si>
    <t>1879059878</t>
  </si>
  <si>
    <t xml:space="preserve">Poznámka k souboru cen:_x000D_
1. Ceny lze použít i pro překládání při lomené dopravě._x000D_
2. Ceny nelze použít při dopravě po železnici, po vodě nebo neobvyklými dopravními prostředky._x000D_
</t>
  </si>
  <si>
    <t>50</t>
  </si>
  <si>
    <t>997221845</t>
  </si>
  <si>
    <t>Poplatek za uložení stavebního odpadu na skládce (skládkovné) asfaltového bez obsahu dehtu</t>
  </si>
  <si>
    <t>1845171298</t>
  </si>
  <si>
    <t xml:space="preserve">Poznámka k souboru cen:_x000D_
1. Ceny uvedené v souboru cen lze po dohodě upravit podle místních podmínek._x000D_
2. Uložení odpadů neuvedených v souboru cen se oceňuje individuálně._x000D_
3. V cenách je započítán poplatek za ukládání odpadu dle zákona 185/2001 Sb._x000D_
4. Případné drcení stavebního odpadu lze ocenit cenami souboru cen 997 00-60 Drcení stavebního_x000D_
 odpadu z katalogu 800-6 Demolice objektů._x000D_
</t>
  </si>
  <si>
    <t>51</t>
  </si>
  <si>
    <t>997221855</t>
  </si>
  <si>
    <t>Poplatek za uložení stavebního odpadu na skládce (skládkovné) zeminy a kameniva</t>
  </si>
  <si>
    <t>133915371</t>
  </si>
  <si>
    <t>52</t>
  </si>
  <si>
    <t>997241531</t>
  </si>
  <si>
    <t>Doprava vybouraných hmot, konstrukcí nebo suti vodorovné přemístění suti, na vzdálenost do 7 km</t>
  </si>
  <si>
    <t>302667414</t>
  </si>
  <si>
    <t xml:space="preserve">Poznámka k souboru cen:_x000D_
1. Ceny jsou určeny pro vodorovné přemístění jedním dopravním prostředkem nebo soupravou bez_x000D_
 překládání na určenou skládku._x000D_
2. Ceny -1531 a -1539 lze použít i pro dopravu vyzískané hmoty z kolejového lože, nástupišť,_x000D_
 drážních stezek apod._x000D_
3. Ceny -6111 a -6112 jsou určeny pro další nakládání nebo překládání na jakýkoliv dopravní_x000D_
 prostředek._x000D_
4. Další vodorovné přemístění jiným dopravním prostředkem po provedeném překládání se oceňuje_x000D_
 samostatně._x000D_
5. Délkou vzdálenosti vodorovného přemístění se rozumí délka dopravní trasy, kterou projekt_x000D_
 stanovil jako nejhospodárnější pro dopravu silničními nebo kolejovými dopravními prostředky._x000D_
</t>
  </si>
  <si>
    <t>"Suť živice" 125,818</t>
  </si>
  <si>
    <t>"Suť beton" 185,868+26,100</t>
  </si>
  <si>
    <t>"Suť kamen" 165,851</t>
  </si>
  <si>
    <t>53</t>
  </si>
  <si>
    <t>997241539</t>
  </si>
  <si>
    <t>Doprava vybouraných hmot, konstrukcí nebo suti vodorovné přemístění suti, na vzdálenost Příplatek k ceně za každý další i započatý 1 km přes 7 km</t>
  </si>
  <si>
    <t>-1463875236</t>
  </si>
  <si>
    <t>"Skládka ve vzdálenosti 20km" Suť_celkem*13</t>
  </si>
  <si>
    <t>998</t>
  </si>
  <si>
    <t>Přesun hmot</t>
  </si>
  <si>
    <t>54</t>
  </si>
  <si>
    <t>998225111</t>
  </si>
  <si>
    <t>Přesun hmot pro komunikace s krytem z kameniva, monolitickým betonovým nebo živičným dopravní vzdálenost do 200 m jakékoliv délky objektu</t>
  </si>
  <si>
    <t>-1914798196</t>
  </si>
  <si>
    <t xml:space="preserve">Poznámka k souboru cen:_x000D_
1. Ceny lze použít i pro plochy letišť s krytem monolitickým betonovým nebo živičným._x000D_
</t>
  </si>
  <si>
    <t>55</t>
  </si>
  <si>
    <t>998229111</t>
  </si>
  <si>
    <t>Přesun hmot ruční pro pozemní komunikace s naložením a složením na vzdálenost do 50 m, s krytem z kameniva, monolitickým betonovým nebo živičným</t>
  </si>
  <si>
    <t>-2091080556</t>
  </si>
  <si>
    <t xml:space="preserve">Poznámka k souboru cen:_x000D_
1. Ceny jsou určeny pro přesun hmot pro nepřístupné plochy, kam není možný příjezd dopravních prostředků – především pro vnitřní plochy objektů např. atria, terasy._x000D_
</t>
  </si>
  <si>
    <t>Celková_hmotnost_paž</t>
  </si>
  <si>
    <t>Celková hmotnost pažení</t>
  </si>
  <si>
    <t>11759,214</t>
  </si>
  <si>
    <t>Hloubení_rýh</t>
  </si>
  <si>
    <t>Hloubení rýh</t>
  </si>
  <si>
    <t>560,885</t>
  </si>
  <si>
    <t>Hloubení_rýh_3</t>
  </si>
  <si>
    <t>Hloubení rýh třída těžitelnosti 3</t>
  </si>
  <si>
    <t>168,266</t>
  </si>
  <si>
    <t>Hloubení_rýh_4</t>
  </si>
  <si>
    <t>Hloubení rýh třída těžitelnosti 4</t>
  </si>
  <si>
    <t>252,398</t>
  </si>
  <si>
    <t>Hloubení_rýh_5</t>
  </si>
  <si>
    <t>Hloubení rýh třída těžitelnosti 5</t>
  </si>
  <si>
    <t>140,221</t>
  </si>
  <si>
    <t>Hloubení_šachet</t>
  </si>
  <si>
    <t>Hloubení šachet</t>
  </si>
  <si>
    <t>Hloubení_šachet_3</t>
  </si>
  <si>
    <t>Hloubení šachet třída těžitelnosti 3</t>
  </si>
  <si>
    <t>16,5</t>
  </si>
  <si>
    <t>Hloubení_šachet_4</t>
  </si>
  <si>
    <t>Hloubení šachet třída těžitelnosti 4</t>
  </si>
  <si>
    <t>24,75</t>
  </si>
  <si>
    <t>Hloubení_šachet_5</t>
  </si>
  <si>
    <t>Hloubení šachet třída těžitelnosti 5</t>
  </si>
  <si>
    <t>13,75</t>
  </si>
  <si>
    <t>SO 02 - Splašková kanalizace</t>
  </si>
  <si>
    <t>Hmotnost_pažení</t>
  </si>
  <si>
    <t>Hmotnost pažení celková</t>
  </si>
  <si>
    <t>11199,251</t>
  </si>
  <si>
    <t>Hrdlové_potrubí</t>
  </si>
  <si>
    <t>Hrdlové kameninové potrubí</t>
  </si>
  <si>
    <t>157,91</t>
  </si>
  <si>
    <t>Lícní_plocha_šachet</t>
  </si>
  <si>
    <t>Lícní plocha šachet</t>
  </si>
  <si>
    <t>190,28</t>
  </si>
  <si>
    <t>Lože</t>
  </si>
  <si>
    <t>Lože pod potrubí ze štěrku</t>
  </si>
  <si>
    <t>26,245</t>
  </si>
  <si>
    <t>Obetonování_potrubí</t>
  </si>
  <si>
    <t>Obetonování potrubí</t>
  </si>
  <si>
    <t>107,465</t>
  </si>
  <si>
    <t>Obsyp</t>
  </si>
  <si>
    <t>Obsyp potrubí a rýh</t>
  </si>
  <si>
    <t>59,31</t>
  </si>
  <si>
    <t>Ohlubňový_rám</t>
  </si>
  <si>
    <t>Ohlubňový rám</t>
  </si>
  <si>
    <t>1466,8</t>
  </si>
  <si>
    <t>Pažení_box_4</t>
  </si>
  <si>
    <t>Pažení boxy do hloubky 4m</t>
  </si>
  <si>
    <t>374,462</t>
  </si>
  <si>
    <t>Pažení_box_6</t>
  </si>
  <si>
    <t>Pažení boxy do hloubky 6m</t>
  </si>
  <si>
    <t>387,344</t>
  </si>
  <si>
    <t>Podkladní_deska</t>
  </si>
  <si>
    <t>Podkladní betonová deska</t>
  </si>
  <si>
    <t>6,475</t>
  </si>
  <si>
    <t>Rám_pažení</t>
  </si>
  <si>
    <t>Rám pažení</t>
  </si>
  <si>
    <t>448,96</t>
  </si>
  <si>
    <t>Rámy_celkem</t>
  </si>
  <si>
    <t>Hmotnost rámů celkem</t>
  </si>
  <si>
    <t>10326,08</t>
  </si>
  <si>
    <t>Ražení_šachet</t>
  </si>
  <si>
    <t>Ražení šachet</t>
  </si>
  <si>
    <t>117,561</t>
  </si>
  <si>
    <t>Rozepření_stěn_šach</t>
  </si>
  <si>
    <t>Rozepření stěn šachet</t>
  </si>
  <si>
    <t>71,598</t>
  </si>
  <si>
    <t>Sedlové_lože</t>
  </si>
  <si>
    <t>Sedlové lože pod kameninové potrubí</t>
  </si>
  <si>
    <t>19,77</t>
  </si>
  <si>
    <t>Výkopek_skládka</t>
  </si>
  <si>
    <t>Výkopek na skládku</t>
  </si>
  <si>
    <t>579,475</t>
  </si>
  <si>
    <t>Zásyp</t>
  </si>
  <si>
    <t>Zásyp jam šachet rýh</t>
  </si>
  <si>
    <t>500,524</t>
  </si>
  <si>
    <t xml:space="preserve">Pokud se ve stavebním rozpočtu vyskytují obchodní názvy materiálů, slouží pouze pro vyjádření vlastností materiálů a mohou být nahrazeny materiály se stejnými nebo lepšími vlastnostmi. </t>
  </si>
  <si>
    <t xml:space="preserve">    2 - Zakládání</t>
  </si>
  <si>
    <t xml:space="preserve">    4 - Vodorovné konstrukce</t>
  </si>
  <si>
    <t xml:space="preserve">    8 - Trubní vedení</t>
  </si>
  <si>
    <t>115101201</t>
  </si>
  <si>
    <t>Čerpání vody na dopravní výšku do 10 m s uvažovaným průměrným přítokem do 500 l/min</t>
  </si>
  <si>
    <t>hod</t>
  </si>
  <si>
    <t>1175039711</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</si>
  <si>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</si>
  <si>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60*40</t>
  </si>
  <si>
    <t>115101301</t>
  </si>
  <si>
    <t>Pohotovost záložní čerpací soupravy pro dopravní výšku do 10 m s uvažovaným průměrným přítokem do 500 l/min</t>
  </si>
  <si>
    <t>den</t>
  </si>
  <si>
    <t>1462931321</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</si>
  <si>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</si>
  <si>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</si>
  <si>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</si>
  <si>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-695105872</t>
  </si>
  <si>
    <t xml:space="preserve">Poznámka k souboru cen:_x000D_
1. Ceny nelze použít pro dočasné zajištění potrubí v provozu pod tlakem přes 1 MPa a potrubí nebo_x000D_
 jiných vedení v provozu u nichž investor zakazuje použít při vykopávce kovové nástroje nebo nářadí._x000D_
2. Ztížení vykopávky v blízkosti vedení, potrubí a stok ve výkopišti nebo podél jeho stěn se_x000D_
 oceňuje cenami souboru cen 120 00- . . a 130 00- . . Příplatky za ztížení vykopávky. Dočasné_x000D_
 zajištění potrubí větších rozměrů než DN 500 se oceňuje individuálně._x000D_
</t>
  </si>
  <si>
    <t>8*1,5</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</si>
  <si>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</si>
  <si>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</si>
  <si>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-228548802</t>
  </si>
  <si>
    <t>5*1,5</t>
  </si>
  <si>
    <t>119001422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</si>
  <si>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3 do 6 kabelů</t>
  </si>
  <si>
    <t>-874821453</t>
  </si>
  <si>
    <t>15*1,5</t>
  </si>
  <si>
    <t>130001101</t>
  </si>
  <si>
    <t>Příplatek k cenám hloubených vykopávek za ztížení vykopávky v blízkosti podzemního vedení nebo výbušnin pro jakoukoliv třídu horniny</t>
  </si>
  <si>
    <t>1098621697</t>
  </si>
  <si>
    <t xml:space="preserve">Poznámka k souboru cen:_x000D_
1. Cena je určena:_x000D_
 a) i pro soubor cen 123 . 0-21 Vykopávky zářezů se šikmými stěnami pro podzemní vedení části A_x000D_
 02,_x000D_
 b) pro podzemní vedení procházející hloubenou vykopávkou nebo uložené ve stěně výkopu při_x000D_
 jakékoliv hloubce vedení pod původním terénem nebo jeho výšce nade dnem výkopu a jakémkoliv směru_x000D_
 vedení ke stranám výkopu;_x000D_
 c) pro výbušniny nezaložené dodavatelem._x000D_
2. Cenu lze použít i tehdy, narazí-li se na vedení nebo výbušninu až při vykopávce a to pro_x000D_
 zbývající objem výkopu, který je projektantem nebo investorem označen, v němž by toto nebo jiné_x000D_
 nepředvídané vedení nebo výbušnina mohlo být uloženo. Toto ustanovení neplatí pro objem hornin tř._x000D_
 6 a 7._x000D_
3. Cenu nelze použít pro ztížení vykopávky v blízkosti podzemních vedení nebo výbušnin, u nichž je_x000D_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pravidelný_x000D_
 čtyřúhelník jehož horní vodorovná a obě svislé strany jsou ve vzdálenosti 0,5 m a dolní vodorovná_x000D_
 hrana ve vzdálenosti 1 m od přilehlého vnějšího líce vedení, příp. jeho obalu a délka se rovná_x000D_
 osové délce vedení ve výkopišti nebo délce vedení ve stěně výkopu. Vymezí-li projekt větší prostor,_x000D_
 v němž je nutno při vykopávce postupovat opatrně, lze použít cena pro celý objem výkopu v tomto_x000D_
 prostoru. Od takto zjištěného množství se odečítá objem vedení i s příp. se vyskytujícím obalem;_x000D_
 - není v projektu uvedena, avšak která podle projektu nebo sdělení investora jsou_x000D_
 pravděpodobně ve výkopišti uložena, se rovná objemu výkopu, který je projektantem nebo investorem_x000D_
 označen._x000D_
 b) výbušniny, určí vždy projektant nebo investor, ať je v projektu uvedeno či neuvedeno._x000D_
5. Je-li vedení uloženo ve výkopišti tak, že se vykopávka v celém výše popsaném objemu nevykopává,_x000D_
 např. blízko stěn nebo dna výkopu, oceňuje se ztížení vykopávky jen pro tu část objemu, v níž se_x000D_
 ztížená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t>
  </si>
  <si>
    <t>(Hloubení_rýh+Hloubení_šachet)*0,5</t>
  </si>
  <si>
    <t>132201202</t>
  </si>
  <si>
    <t>Hloubení zapažených i nezapažených rýh šířky přes 600 do 2 000 mm s urovnáním dna do předepsaného profilu a spádu v hornině tř. 3 přes 100 do 1 000 m3</t>
  </si>
  <si>
    <t>-395471513</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</si>
  <si>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</si>
  <si>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"Výkop samostatné kanalizace"</t>
  </si>
  <si>
    <t>"Staničení 0,0000-53,0400 - odpočet 8m podvrt stoky" (53,040-0,0000-8,000)*1,3*(4,100-0,450+0,2)</t>
  </si>
  <si>
    <t>"Staničení 53,040-57,3000" (57,300-53,040)*1,3*(3,620-0,450+0,2)</t>
  </si>
  <si>
    <t>"Staničení 57,300-84,7000 - protlak" 0</t>
  </si>
  <si>
    <t>"Staničení 84,700-106,630" (106,63-84,700)*1,3*(2,340-0,450+0,2)</t>
  </si>
  <si>
    <t>"Staničení 106,63-117,490" (117,49-106,63)*1,3*(2,035-0,450+0,2)</t>
  </si>
  <si>
    <t>"Výkop kanalizace - součást sdruženého výkopu s vodovodem"</t>
  </si>
  <si>
    <t>"Staničení 117,49-193,310" (193,31-117,49)*1,2*(2,200+0,2)</t>
  </si>
  <si>
    <t>"Rozšíření šachet - Š4" 0,7*2,0*(1,70-0,45+0,2)</t>
  </si>
  <si>
    <t>"Rozšíření šachet - Š5" 0,7*2,0*(1,95-0,45+0,2)</t>
  </si>
  <si>
    <t>"Rozšíření výkopu pro startovací šachtu - podvrt stoky" 1,2*2,0*(4,100-0,4500+0,2)</t>
  </si>
  <si>
    <t>"Třída těžitelnosti 3 - 30%" Hloubení_rýh*0,30</t>
  </si>
  <si>
    <t>"Třída těžitelnosti 4 - 45%" Hloubení_rýh*0,45</t>
  </si>
  <si>
    <t>"Třída těžitelnosti 5 - 25%" Hloubení_rýh*0,25</t>
  </si>
  <si>
    <t>Hloubení_rýh_3*0,60</t>
  </si>
  <si>
    <t>132201209</t>
  </si>
  <si>
    <t>Hloubení zapažených i nezapažených rýh šířky přes 600 do 2 000 mm s urovnáním dna do předepsaného profilu a spádu v hornině tř. 3 Příplatek k cenám za lepivost horniny tř. 3</t>
  </si>
  <si>
    <t>1781434051</t>
  </si>
  <si>
    <t>Hloubení_rýh_3*0,60*0,50</t>
  </si>
  <si>
    <t>132212202</t>
  </si>
  <si>
    <t>Hloubení zapažených i nezapažených rýh šířky přes 600 do 2 000 mm ručním nebo pneumatickým nářadím s urovnáním dna do předepsaného profilu a spádu v horninách tř. 3 nesoudržných</t>
  </si>
  <si>
    <t>-1084029460</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</si>
  <si>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</si>
  <si>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Hloubení_rýh_3*0,40</t>
  </si>
  <si>
    <t>132212209</t>
  </si>
  <si>
    <t>Hloubení zapažených i nezapažených rýh šířky přes 600 do 2 000 mm ručním nebo pneumatickým nářadím s urovnáním dna do předepsaného profilu a spádu v horninách tř. 3 Příplatek k cenám za lepivost horniny tř. 3</t>
  </si>
  <si>
    <t>-73862881</t>
  </si>
  <si>
    <t>Hloubení_rýh_3*0,40*0,50</t>
  </si>
  <si>
    <t>132301202</t>
  </si>
  <si>
    <t>Hloubení zapažených i nezapažených rýh šířky přes 600 do 2 000 mm s urovnáním dna do předepsaného profilu a spádu v hornině tř. 4 přes 100 do 1 000 m3</t>
  </si>
  <si>
    <t>-460119066</t>
  </si>
  <si>
    <t>Hloubení_rýh_4*0,60</t>
  </si>
  <si>
    <t>132301209</t>
  </si>
  <si>
    <t>Hloubení zapažených i nezapažených rýh šířky přes 600 do 2 000 mm s urovnáním dna do předepsaného profilu a spádu v hornině tř. 4 Příplatek k cenám za lepivost horniny tř. 4</t>
  </si>
  <si>
    <t>-281865270</t>
  </si>
  <si>
    <t>Hloubení_rýh_4*0,60*0,50</t>
  </si>
  <si>
    <t>132312202</t>
  </si>
  <si>
    <t>Hloubení zapažených i nezapažených rýh šířky přes 600 do 2 000 mm ručním nebo pneumatickým nářadím s urovnáním dna do předepsaného profilu a spádu v horninách tř. 4 nesoudržných</t>
  </si>
  <si>
    <t>1778514641</t>
  </si>
  <si>
    <t>Hloubení_rýh_4*0,40</t>
  </si>
  <si>
    <t>132312209</t>
  </si>
  <si>
    <t>Hloubení zapažených i nezapažených rýh šířky přes 600 do 2 000 mm ručním nebo pneumatickým nářadím s urovnáním dna do předepsaného profilu a spádu v horninách tř. 4 Příplatek k cenám za lepivost horniny tř. 4</t>
  </si>
  <si>
    <t>1944520919</t>
  </si>
  <si>
    <t>Hloubení_rýh_4*0,40*0,50</t>
  </si>
  <si>
    <t>133201101</t>
  </si>
  <si>
    <t>Hloubení zapažených i nezapažených šachet s případným nutným přemístěním výkopku ve výkopišti v hornině tř. 3 do 100 m3</t>
  </si>
  <si>
    <t>1089181707</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</si>
  <si>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</si>
  <si>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"Šachta - Š3" 2,5*2,5*(2,81-0,45+0,2)</t>
  </si>
  <si>
    <t>"Šachty - Š6-Š10" 2,0*2,0*(2,20-0,45+0,2)*5</t>
  </si>
  <si>
    <t>"Třída těžitelnosti 3 - 30%" Hloubení_šachet*0,30</t>
  </si>
  <si>
    <t>"Třída těžitelnosti 4 - 45%" Hloubení_šachet*0,45</t>
  </si>
  <si>
    <t>"Třída těžitelnosti 5 - 25%" Hloubení_šachet*0,25</t>
  </si>
  <si>
    <t>133201109</t>
  </si>
  <si>
    <t>Hloubení zapažených i nezapažených šachet s případným nutným přemístěním výkopku ve výkopišti v hornině tř. 3 Příplatek k cenám za lepivost horniny tř. 3</t>
  </si>
  <si>
    <t>34044964</t>
  </si>
  <si>
    <t>Hloubení_šachet_3*0,5</t>
  </si>
  <si>
    <t>133301101</t>
  </si>
  <si>
    <t>Hloubení zapažených i nezapažených šachet s případným nutným přemístěním výkopku ve výkopišti v hornině tř. 4 do 100 m3</t>
  </si>
  <si>
    <t>-405683278</t>
  </si>
  <si>
    <t>133301109</t>
  </si>
  <si>
    <t>Hloubení zapažených i nezapažených šachet s případným nutným přemístěním výkopku ve výkopišti v hornině tř. 4 Příplatek k cenám za lepivost horniny tř. 4</t>
  </si>
  <si>
    <t>930476414</t>
  </si>
  <si>
    <t>Hloubení_šachet_4*0,5</t>
  </si>
  <si>
    <t>138401201</t>
  </si>
  <si>
    <t>Dolamování zapažených nebo nezapažených hloubených vykopávek v horninách tř. 5 až 7 ručně s případným nutným přemístěním výkopku ve výkopišti, bez naložení rýh, ve vrstvě tl. do 500 mm v hornině tř. 5</t>
  </si>
  <si>
    <t>1503843513</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</si>
  <si>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</si>
  <si>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138401301</t>
  </si>
  <si>
    <t>Dolamování zapažených nebo nezapažených hloubených vykopávek v horninách tř. 5 až 7 ručně s případným nutným přemístěním výkopku ve výkopišti, bez naložení šachet, ve vrstvě tl. do 500 mm v hornině tř. 5</t>
  </si>
  <si>
    <t>-694628038</t>
  </si>
  <si>
    <t>144161111</t>
  </si>
  <si>
    <t>Ražení šachet svislých hloubky do 15 m s vytěžením rubaniny na povrch, s naložením na dopravní prostředky nebo přemístěním do 5 m, všech tvarů průřezů šachet v hornině I. stupně ražnosti suché, o průřezu TV do 10 m2</t>
  </si>
  <si>
    <t>-1557879699</t>
  </si>
  <si>
    <t>"Šachta - Š0" 2,5*2,5*(4,50-0,45+0,2)</t>
  </si>
  <si>
    <t>"Startovací šachta pro mikrotuneláž pod stoku" 3,0*3,0*(4,30-0,45+0,2)</t>
  </si>
  <si>
    <t>"Šachta - Š1" 2,5*2,5*(4,24-0,45+0,2)</t>
  </si>
  <si>
    <t>"Šachta - Š2" 3,0*3,0*(3,54-0,45+0,2)</t>
  </si>
  <si>
    <t>151101301</t>
  </si>
  <si>
    <t>Zřízení rozepření zapažených stěn výkopů s potřebným přepažováním při roubení příložném, hloubky do 4 m</t>
  </si>
  <si>
    <t>1039518886</t>
  </si>
  <si>
    <t xml:space="preserve">Poznámka k souboru cen:_x000D_
1. Ceny nelze použít pro oceňování rozepření stěn rýh pro podzemní vedení v hloubce do 8m; toto_x000D_
 rozepření je započteno v cenách souboru cen 151 . 0-11 Zřízení pažení a rozepření stěn rýh pro_x000D_
 podzemní vedení pro všechny šířky rýhy._x000D_
</t>
  </si>
  <si>
    <t>"Šachta - Š3" 2,8*2,8*(2,81+0,2)</t>
  </si>
  <si>
    <t>"Šachty - Š6-Š10" 2,0*2,0*(2,20+0,2)*5</t>
  </si>
  <si>
    <t>151101311</t>
  </si>
  <si>
    <t>Odstranění rozepření stěn výkopů s uložením materiálu na vzdálenost do 3 m od okraje výkopu roubení příložného, hloubky do 4 m</t>
  </si>
  <si>
    <t>590255521</t>
  </si>
  <si>
    <t>151811112</t>
  </si>
  <si>
    <t>Pažicí boxy pro pažení a rozepření stěn rýh podzemního vedení těžké osazení a odstranění hloubka výkopu do 4 m, šířka přes 1,2 do 2,5 m</t>
  </si>
  <si>
    <t>-1693667994</t>
  </si>
  <si>
    <t xml:space="preserve">Poznámka k souboru cen:_x000D_
1. Množství měrných jednotek pažicích boxů se určuje v m2 obou ploch stěn výkopu, které je třeba_x000D_
 pažit._x000D_
2. Množství měrných jednotek příplatku odpovídá výměře stanovené pro položky pažicích boxů. Tato_x000D_
 výměra se násobí počtem dnů, po které je průměrně zapažen 1 m2 výkopu (nejedná se o celkový počet_x000D_
 dní pažení výkopu)._x000D_
</t>
  </si>
  <si>
    <t>"Staničení 53,040-57,3000" (57,300-53,040)*3,820*2</t>
  </si>
  <si>
    <t>"Staničení 84,700-106,630" (106,63-84,700)*2,540*2</t>
  </si>
  <si>
    <t>"Staničení 106,63-117,490" (117,49-106,63)*2,235*2</t>
  </si>
  <si>
    <t>"Výkop kanalizace - součást sdruženého výkopu s vodovodem - druhá strana pažení započtena ve stavebním objektu Vodovod"</t>
  </si>
  <si>
    <t>"Staničení 117,49-193,310" (193,31-117,49)*2,400</t>
  </si>
  <si>
    <t>151811122</t>
  </si>
  <si>
    <t>Pažicí boxy pro pažení a rozepření stěn rýh podzemního vedení těžké osazení a odstranění hloubka výkopu přes 4 do 6 m, šířka přes 1,2 do 2,5 m</t>
  </si>
  <si>
    <t>-1002328224</t>
  </si>
  <si>
    <t>"Staničení 0,0000-53,0400" (53,040-0,0000-8,000)*4,300*2</t>
  </si>
  <si>
    <t>151811212</t>
  </si>
  <si>
    <t>Pažicí boxy pro pažení a rozepření stěn rýh podzemního vedení těžké Příplatek za první a každý další den zapažení 1 m2 výkopu k ceně 151 81-1112</t>
  </si>
  <si>
    <t>1951691737</t>
  </si>
  <si>
    <t>Pažení_box_4*40</t>
  </si>
  <si>
    <t>151811222</t>
  </si>
  <si>
    <t>Pažicí boxy pro pažení a rozepření stěn rýh podzemního vedení těžké Příplatek za první a každý další den zapažení 1 m2 výkopu k ceně 151 81-1122</t>
  </si>
  <si>
    <t>-1425707530</t>
  </si>
  <si>
    <t>Pažení_box_6*40</t>
  </si>
  <si>
    <t>153191111</t>
  </si>
  <si>
    <t>Zřízení atypického pažení výkopu svařovaným ocelovým ohlubňovým rámem se štětovnicemi plochy výkopu do 30 m2</t>
  </si>
  <si>
    <t>2138024131</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</si>
  <si>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rýhy._x000D_
2. Ceny jsou určeny pro překopy inženýrských sítí do maximální hloubky 2,2 m._x000D_
3. Z celkové bedněné plochy se odečítají nebedněné plochy stěn jednotlivě přes 0,50 m2._x000D_
</t>
  </si>
  <si>
    <t>"Šachta - Š3" 2,8*(2,81+0,2)*4</t>
  </si>
  <si>
    <t>"Šachty - Š6-Š10" 2,0*(2,20+0,2)*5*4</t>
  </si>
  <si>
    <t>153191221</t>
  </si>
  <si>
    <t>Odstranění atypického pažení výkopu svařovaným ocelovým ohlubňovým rámem se štětovnicemi plochy výkopu do 30 m2</t>
  </si>
  <si>
    <t>1343983647</t>
  </si>
  <si>
    <t xml:space="preserve">Poznámka k souboru cen:_x000D_
1. Ceny jsou určeny pro překopy inženýrských sítí do maximální hloubky 2,2 m._x000D_
</t>
  </si>
  <si>
    <t>154065421</t>
  </si>
  <si>
    <t>Pažení výrubu svislé šachty v hornině suché ocelovými pažnicemi hmotnosti od 35 do 55 kg/m2 do 1 roku</t>
  </si>
  <si>
    <t>689093437</t>
  </si>
  <si>
    <t>154065521</t>
  </si>
  <si>
    <t>Odpažení výrubu šachty pažené v hornině suché ocelovými pažnicemi</t>
  </si>
  <si>
    <t>-69665497</t>
  </si>
  <si>
    <t>154067241</t>
  </si>
  <si>
    <t>Typová konstrukce výstroje šachet dočasně zabudovaných z úplných ocelových rámů z typových oblouků poddajných úplných a profilové oceli K 11 500.0, včetně spojovacích prvků montáž včetně dodání materiálu, v hornině suché</t>
  </si>
  <si>
    <t>-1422705842</t>
  </si>
  <si>
    <t>"Pažení - rám"</t>
  </si>
  <si>
    <t>"4xLB2,K21" 4*49,0</t>
  </si>
  <si>
    <t>"4xL3,K21" 4*56,0</t>
  </si>
  <si>
    <t>"16x spojka A" 16*1,81</t>
  </si>
  <si>
    <t>"Hmotnost rámů dle šachet - rámy po 0,8m"</t>
  </si>
  <si>
    <t>"Šachta - Š0 - 4,70/0,8" 6*Rám_pažení</t>
  </si>
  <si>
    <t>"Startovací šachta pro mikrotuneláž pod stoku - 4,50/0,8" 6*Rám_pažení</t>
  </si>
  <si>
    <t>"Šachta - Š1 - 4,44/0,8" 6*Rám_pažení</t>
  </si>
  <si>
    <t>"Šachta - Š2 - 3,74/0,8" 5*Rám_pažení</t>
  </si>
  <si>
    <t>"Závěsy - 8 kusů mezi každým rámem - hmotnost 6,28kg/m" 6,28*4,70*8+6,28*4,50*8+6,28*4,44*8+6,28*3,74*8</t>
  </si>
  <si>
    <t>"Zámečnické konstrukce - 5%" Hmotnost_pažení*0,05</t>
  </si>
  <si>
    <t>154067242</t>
  </si>
  <si>
    <t>Typová konstrukce výstroje šachet dočasně zabudovaných z úplných ocelových rámů z typových oblouků poddajných úplných a profilové oceli K 11 500.0, včetně spojovacích prvků demontáž v hornině suché</t>
  </si>
  <si>
    <t>-457567170</t>
  </si>
  <si>
    <t>154067341</t>
  </si>
  <si>
    <t>Netypová výstroj šachet z úplných ocelových rámů včetně spojovacích prvků výztuže montáž včetně dodání materiálu, v hornině suché</t>
  </si>
  <si>
    <t>505601411</t>
  </si>
  <si>
    <t xml:space="preserve">Poznámka k souboru cen:_x000D_
1. Dodání konstrukce a spojovacího materiálu se oceňuje ve specifikaci. Ztratné se stanoví ve výši_x000D_
 1 %._x000D_
2. Ceny platí pro montáž rámů i jednotlivých konstrukčních prvků nosné i pomocné konstrukce._x000D_
</t>
  </si>
  <si>
    <t>"Ohlubňový rám - 19,30kg/m"</t>
  </si>
  <si>
    <t>"Šachta - Š0" (1,0+2,5+1,0)*4*19,30</t>
  </si>
  <si>
    <t>"Startovací šachta pro mikrotuneláž pod stoku" (1,0+3,0+1,0)*4*19,30</t>
  </si>
  <si>
    <t>"Šachta - Š1" (1,0+2,5+1,0)*4*19,30</t>
  </si>
  <si>
    <t>"Šachta - Š2" (1,0+3,0+1,0)*4*19,30</t>
  </si>
  <si>
    <t>130107500</t>
  </si>
  <si>
    <t>ocel profilová IPE, v jakosti 11 375, h=180 mm</t>
  </si>
  <si>
    <t>8339251</t>
  </si>
  <si>
    <t>154067342</t>
  </si>
  <si>
    <t>Netypová výstroj šachet z úplných ocelových rámů včetně spojovacích prvků výztuže demontáž v hornině suché</t>
  </si>
  <si>
    <t>-460278329</t>
  </si>
  <si>
    <t>161101102</t>
  </si>
  <si>
    <t>Svislé přemístění výkopku bez naložení do dopravní nádoby avšak s vyprázdněním dopravní nádoby na hromadu nebo do dopravního prostředku z horniny tř. 1 až 4, při hloubce výkopu přes 2,5 do 4 m</t>
  </si>
  <si>
    <t>-562703391</t>
  </si>
  <si>
    <t>161101152</t>
  </si>
  <si>
    <t>Svislé přemístění výkopku bez naložení do dopravní nádoby avšak s vyprázdněním dopravní nádoby na hromadu nebo do dopravního prostředku z horniny tř. 5 až 7, při hloubce výkopu přes 2,5 do 4 m</t>
  </si>
  <si>
    <t>740171171</t>
  </si>
  <si>
    <t>1304577138</t>
  </si>
  <si>
    <t>"Vodorovný přesun v místě stavby" Obsyp+Zásyp</t>
  </si>
  <si>
    <t>1691499775</t>
  </si>
  <si>
    <t>1170570025</t>
  </si>
  <si>
    <t>"Skládka ve vzdálenosti 20km" Výkopek_skládka*10</t>
  </si>
  <si>
    <t>162701155</t>
  </si>
  <si>
    <t>Vodorovné přemístění výkopku nebo sypaniny po suchu na obvyklém dopravním prostředku, bez naložení výkopku, avšak se složením bez rozhrnutí z horniny tř. 5 až 7 na vzdálenost přes 9 0000 do 10 000 m</t>
  </si>
  <si>
    <t>135333836</t>
  </si>
  <si>
    <t>Hloubení_rýh_5+Hloubení_šachet_5</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</si>
  <si>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</si>
  <si>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</si>
  <si>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129789129</t>
  </si>
  <si>
    <t>"Skládka ve vzdálenosti 20km" (Hloubení_rýh_5+Hloubení_šachet_5)*10</t>
  </si>
  <si>
    <t>989201974</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</si>
  <si>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</si>
  <si>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"Nakládání výkopku v místě stavby pro vodorovný přesun" Obsyp+Zásyp</t>
  </si>
  <si>
    <t>-1481445227</t>
  </si>
  <si>
    <t>-1810925460</t>
  </si>
  <si>
    <t>Ražení_šachet*1,8</t>
  </si>
  <si>
    <t>Hloubení_šachet*1,8</t>
  </si>
  <si>
    <t>Hloubení_rýh*1,8</t>
  </si>
  <si>
    <t>-266669086</t>
  </si>
  <si>
    <t>Hloubení_rýh+Hloubení_šachet+Ražení_šachet</t>
  </si>
  <si>
    <t>-Lože</t>
  </si>
  <si>
    <t>-Obetonování_potrubí</t>
  </si>
  <si>
    <t>-Obsyp</t>
  </si>
  <si>
    <t>-Podkladní_deska</t>
  </si>
  <si>
    <t>-Sedlové_lože</t>
  </si>
  <si>
    <t>"Mikrotuneláž DN300" -3,14*0,15*0,15*(27,40+8,0)</t>
  </si>
  <si>
    <t>"Potrubí DN300" -3,14*0,15*0,15*Hrdlové_potrubí</t>
  </si>
  <si>
    <t>583336510</t>
  </si>
  <si>
    <t>kamenivo těžené hrubé frakce 8-16</t>
  </si>
  <si>
    <t>-2137927162</t>
  </si>
  <si>
    <t>Zásyp*2,01</t>
  </si>
  <si>
    <t>175151101</t>
  </si>
  <si>
    <t>Obsypání potrubí strojně sypaninou z vhodných hornin tř. 1 až 4 nebo materiálem připraveným podél výkopu ve vzdálenosti do 3 m od jeho kraje, pro jakoukoliv hloubku výkopu a míru zhutnění bez prohození sypaniny</t>
  </si>
  <si>
    <t>-354154010</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</si>
  <si>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</si>
  <si>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"Staničení 0,0000-53,0400 - odpočet 8m podvrt stoky" (53,040-0,0000-8,000)*1,3*0,3</t>
  </si>
  <si>
    <t>"Staničení 53,040-57,3000" (57,300-53,040)*1,3*0,3</t>
  </si>
  <si>
    <t>"Staničení 84,700-106,630" (106,63-84,700)*1,3*0,3</t>
  </si>
  <si>
    <t>"Staničení 106,63-117,490" (117,49-106,63)*1,3*0,3</t>
  </si>
  <si>
    <t>"Staničení 117,49-193,310" (193,31-117,49)*1,2*0,3</t>
  </si>
  <si>
    <t>583313460</t>
  </si>
  <si>
    <t>kamenivo těžené drobné frakce 0-4</t>
  </si>
  <si>
    <t>-943250766</t>
  </si>
  <si>
    <t>Obsyp*2,01</t>
  </si>
  <si>
    <t>Zakládání</t>
  </si>
  <si>
    <t>216905111</t>
  </si>
  <si>
    <t>Očištění lícních ploch šachet jakéhokoli stupně ražnosti</t>
  </si>
  <si>
    <t>863984131</t>
  </si>
  <si>
    <t>"Šachta - Š0" 2,5*(4,50+0,2)*4</t>
  </si>
  <si>
    <t>"Startovací šachta pro mikrotuneláž pod stoku" 3,0*(4,30+0,2)*4</t>
  </si>
  <si>
    <t>"Šachta - Š1" 2,5*(4,24+0,2)*4</t>
  </si>
  <si>
    <t>"Šachta - Š2" 3,0*(3,54+0,2)*4</t>
  </si>
  <si>
    <t>216906111</t>
  </si>
  <si>
    <t>Očištění nezapaženého dna šachet jakéhokoli stupně ražnosti</t>
  </si>
  <si>
    <t>-1084107472</t>
  </si>
  <si>
    <t>"Šachta - Š0" 2,5*2,5</t>
  </si>
  <si>
    <t>"Startovací šachta pro mikrotuneláž pod stoku" 3,0*3,0</t>
  </si>
  <si>
    <t>"Šachta - Š1" 2,5*2,5</t>
  </si>
  <si>
    <t>"Šachta - Š2" 3,0*3,0</t>
  </si>
  <si>
    <t>Vodorovné konstrukce</t>
  </si>
  <si>
    <t>451541111</t>
  </si>
  <si>
    <t>Lože pod potrubí, stoky a drobné objekty v otevřeném výkopu ze štěrkodrtě 0-63 mm</t>
  </si>
  <si>
    <t>1820004233</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</si>
  <si>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</si>
  <si>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"Staničení 0,0000-53,0400 - odpočet 8m podvrt stoky" (53,040-0,0000-8,000)*1,3*0,1</t>
  </si>
  <si>
    <t>"Staničení 53,040-57,3000" (57,300-53,040)*1,3*0,1</t>
  </si>
  <si>
    <t>"Staničení 84,700-106,630" (106,63-84,700)*1,3*0,1</t>
  </si>
  <si>
    <t>"Staničení 106,63-117,490" (117,49-106,63)*1,3*0,1</t>
  </si>
  <si>
    <t>"Staničení 117,49-193,310" (193,31-117,49)*1,2*0,1</t>
  </si>
  <si>
    <t>"Šachta - Š0" 2,5*2,5*0,1</t>
  </si>
  <si>
    <t>"Startovací šachta pro mikrotuneláž pod stoku" 3,0*3,0*0,1</t>
  </si>
  <si>
    <t>"Šachta - Š1" 2,5*2,5*0,1</t>
  </si>
  <si>
    <t>"Šachta - Š2" 3,0*3,0*0,1</t>
  </si>
  <si>
    <t>"Šachta - Š3" 2,5*2,5*0,1</t>
  </si>
  <si>
    <t>"Šachta - Š4" 2,0*2,0*0,1</t>
  </si>
  <si>
    <t>"Šachta - Š5" 2,0*2,0*0,1</t>
  </si>
  <si>
    <t>"Šachta - Š6-Š10" 2,0*2,0*0,1*5</t>
  </si>
  <si>
    <t>452311141</t>
  </si>
  <si>
    <t>Podkladní a zajišťovací konstrukce z betonu prostého v otevřeném výkopu desky pod potrubí, stoky a drobné objekty z betonu tř. C 16/20</t>
  </si>
  <si>
    <t>-2139601606</t>
  </si>
  <si>
    <t xml:space="preserve">Poznámka k souboru cen:_x000D_
1. Ceny -1121 až -1181 a -1192 lze použít i pro ochrannou vrstvu pod železobetonové konstrukce._x000D_
2. Ceny -2121 až -2181 a -2192 jsou určeny pro jakékoliv úkosy sedel._x000D_
</t>
  </si>
  <si>
    <t>452312141</t>
  </si>
  <si>
    <t>Podkladní a zajišťovací konstrukce z betonu prostého v otevřeném výkopu sedlové lože pod potrubí z betonu tř. C 16/20</t>
  </si>
  <si>
    <t>-1799656759</t>
  </si>
  <si>
    <t>Trubní vedení</t>
  </si>
  <si>
    <t>56</t>
  </si>
  <si>
    <t>831262191</t>
  </si>
  <si>
    <t>Montáž potrubí z trub kameninových hrdlových s integrovaným těsněním Příplatek k cenám za práce v otevřeném výkopu ve sklonu přes 20 %, pro DN od 100 do 300</t>
  </si>
  <si>
    <t>1808874386</t>
  </si>
  <si>
    <t xml:space="preserve">Poznámka k souboru cen:_x000D_
1. V cenách montáže potrubí z trub kameninových hrdlových s integrovaným těsněním 831 . . -2121_x000D_
 jsou těsnící kroužky součástí dodávky kameninových trub. Tyto trouby se oceňují ve specifikaci,_x000D_
 ztratné lze dohodnout ve výši 1,5 %._x000D_
2. Ceny 831 . . -2193 jsou určeny pro každé jednotlivé napojení dvou dříků trub o zhruba stejném_x000D_
 průměru, kdy maximální rozdíl průměrů je 12 mm. Platí také pro spoj dvou různých materiálů_x000D_
3. Ceny 26-3195 a 38-3195 jsou určeny pro každé jednotlivé připojení vnitřní kanalizace na_x000D_
 kanalizační přípojku._x000D_
</t>
  </si>
  <si>
    <t>"Staničení 117,490-140,490" 140,490-117,490</t>
  </si>
  <si>
    <t>"Staničení 172,31,-193,310" 193,310-172,310</t>
  </si>
  <si>
    <t>57</t>
  </si>
  <si>
    <t>831372121</t>
  </si>
  <si>
    <t>Montáž potrubí z trub kameninových hrdlových s integrovaným těsněním v otevřeném výkopu ve sklonu do 20 % DN 300</t>
  </si>
  <si>
    <t>443963370</t>
  </si>
  <si>
    <t>"Délka potrubí" 193,31</t>
  </si>
  <si>
    <t>"Odpočet protlak staničení 57,30-84,70" -(84,70-57,30)</t>
  </si>
  <si>
    <t>"Odpočet potrubí bezvýkopová technologie pod stávající stokou" -8,00</t>
  </si>
  <si>
    <t>58</t>
  </si>
  <si>
    <t>597107070</t>
  </si>
  <si>
    <t>trouba kameninová glazovaná DN300mm L2,50m spojovací systém C Třída 240</t>
  </si>
  <si>
    <t>1572859781</t>
  </si>
  <si>
    <t>157,91*1,015 'Přepočtené koeficientem množství</t>
  </si>
  <si>
    <t>59</t>
  </si>
  <si>
    <t>837371221</t>
  </si>
  <si>
    <t>Montáž kameninových tvarovek na potrubí z trub kameninových v otevřeném výkopu s integrovaným těsněním odbočných DN 300</t>
  </si>
  <si>
    <t>1867132416</t>
  </si>
  <si>
    <t xml:space="preserve">Poznámka k souboru cen:_x000D_
1. Ceny jsou určeny pro montáž tvarovek v otevřeném výkopu jakéhokoliv sklonu._x000D_
2. Pro volbu ceny u odbočných tvarovek je rozhodující DN hlavního řadu; u jednoosých větší DN._x000D_
3. V cenách nejsou započteny náklady na dodání tvarovek a těsnícího materiálu, který je součástí_x000D_
 tvarovek. Tyto náklady se oceňují ve specifikaci._x000D_
</t>
  </si>
  <si>
    <t>"Přípojka 137/2+143" 1</t>
  </si>
  <si>
    <t>"Přípojka 136" 1</t>
  </si>
  <si>
    <t>"Přípojka 220" 1</t>
  </si>
  <si>
    <t>"Přípojka 135.2" 1</t>
  </si>
  <si>
    <t>"Přípojka 135.1"1</t>
  </si>
  <si>
    <t>"Přípojka 134.2" 1</t>
  </si>
  <si>
    <t>"Přípojka 134.1" 1</t>
  </si>
  <si>
    <t>"Přípojka 133" 1</t>
  </si>
  <si>
    <t>"Přípojka 132" 1</t>
  </si>
  <si>
    <t>"Přípojka 145" 1</t>
  </si>
  <si>
    <t>"Přípojka 196" 1</t>
  </si>
  <si>
    <t>"Přípojka 144" 1</t>
  </si>
  <si>
    <t>60</t>
  </si>
  <si>
    <t>597117740</t>
  </si>
  <si>
    <t>odbočka kameninová glazovaná jednoduchá kolmá DN300/200 L60cm spojovací systém C/F tř.240/160</t>
  </si>
  <si>
    <t>1354389440</t>
  </si>
  <si>
    <t>12*1,015 'Přepočtené koeficientem množství</t>
  </si>
  <si>
    <t>61</t>
  </si>
  <si>
    <t>837372221</t>
  </si>
  <si>
    <t>Montáž kameninových tvarovek na potrubí z trub kameninových v otevřeném výkopu s integrovaným těsněním jednoosých DN 300</t>
  </si>
  <si>
    <t>16206043</t>
  </si>
  <si>
    <t>"Tvarovka - kloubové uložení GZ přítok do šachty" 11</t>
  </si>
  <si>
    <t>"Tvarovka - kloubové uložení GA odtok ze šachty" 11</t>
  </si>
  <si>
    <t>62</t>
  </si>
  <si>
    <t>597108790</t>
  </si>
  <si>
    <t>trouba kameninová glazovaná zkrácená bez hrdla DN 300mm L 60(75)cm třída 160 spojovací systém C</t>
  </si>
  <si>
    <t>1203104344</t>
  </si>
  <si>
    <t>11*1,015 'Přepočtené koeficientem množství</t>
  </si>
  <si>
    <t>63</t>
  </si>
  <si>
    <t>597108240</t>
  </si>
  <si>
    <t>trouba kameninová neglazovaná zkrácená DN400mm L25cm třída 160 spojovací systém C</t>
  </si>
  <si>
    <t>1551452661</t>
  </si>
  <si>
    <t>64</t>
  </si>
  <si>
    <t>892372121</t>
  </si>
  <si>
    <t>Tlakové zkoušky vzduchem těsnícími vaky ucpávkovými DN 300</t>
  </si>
  <si>
    <t>úsek</t>
  </si>
  <si>
    <t>170840159</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</si>
  <si>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</si>
  <si>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65</t>
  </si>
  <si>
    <t>892373258R</t>
  </si>
  <si>
    <t>Tlaková zkouška šachet</t>
  </si>
  <si>
    <t>435143771</t>
  </si>
  <si>
    <t>66</t>
  </si>
  <si>
    <t>894411001R</t>
  </si>
  <si>
    <t>Šachta kanalizační celoprefabrikovaná na potrubí DN300, průměrná výška 401-450cm vč. dodávky prefa dílců a poklopu</t>
  </si>
  <si>
    <t>828621911</t>
  </si>
  <si>
    <t xml:space="preserve">Poznámka k souboru cen:_x000D_
1. Příplatek k ceně šachet z betonových dílců za každých dalších i započatých 0,60 m výšky vstupu_x000D_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1_x000D_
 Osazení poklopů litinových a ocelových včetně rámů části A 01 tohoto katalogu; dodání poklopů se_x000D_
 oceňuje ve specifikaci,_x000D_
 b) dodání betonových dílců (vyrovnávací prstenec, přechodová skruž, přechodová deska, skruže,_x000D_
 šachtové a skružová těsnění); tyto se oceňují ve specifikaci._x000D_
</t>
  </si>
  <si>
    <t>Poznámka k položce:_x000D_
Je navržená typová prefabrikovaná šachta pro DN 300 v souladu s Pražskými standardy. Je použit konstrukční systém s krokem 250mm, se sílou stěny 120mm a uspořádáním spojů podle ČSN EN 1917. Vstup do šachty bude zajištěn žebříkovými, popřípadě kapsovými stupadly. Do vybraných vstupních šachet (dle požadavků správce a provozovatele) bude umístěna výsuvná tyč, která zajistí snadnější přístup do vstupního komínu šachty._x000D_
Poklopy vstupních šachet se vyosují vpravo od osy kanalizace ve směru průtoku odpadních vod._x000D_
Při montáži šachty musí být spodní díl ve výkopu vždy osazen na urovnané betonové desce min. tl. 100 mm. Jednotlivé prefabrikáty musí být sestaveny tak, aby stupadla byla přesně nad sebou. Napojení stokového potrubí musí být vodotěsné._x000D_
Poklopy: Pro pražskou stokovou síť jsou stanoveny technické požadavky na poklop takto: v komunikaci se jednotně používá poklop vyráběný dle ČSN EN 124, třídy D400, světlosti DN 625, kruhový s dosedací plochou víka v rámu shodnou s poklopem dle DIN 19584, odvětraný. Víko poklopu musí být celolitinové z tvárné litiny s kloubovým uložením a aretací v otevřené poloze proti samovolnému uzavření, odvětrané, s emblémem pražského znaku a s nápisem "Pražská kanalizace" s opracovanou dosedací plochou opatřenou lichoběžníkovou drážkou osazenou tlumící vložkou z polychlorprenu (tvrdost 70 1 5, Shore A dle DIN 53505) se dvěma otvory pro zámky. Rám poklopu - kombinace litiny a betonu s vnější obvodovou polodrážkou na spodní ploše rámu, odpovídající sestavě prafabrikovaných šachtových prvků. Kvalita betonu rámu mustí odpovídat ČSN P ENV 206 Beton - vlastnosti, výroba, ukládání a kriteria hodnocení.</t>
  </si>
  <si>
    <t>"Šachty Š0, Š1" 2</t>
  </si>
  <si>
    <t>67</t>
  </si>
  <si>
    <t>894411002R</t>
  </si>
  <si>
    <t>Šachta kanalizační celoprefabrikovaná na potrubí DN300, průměrná výška 151-200cm vč. dodávky prefa dílců a poklopu</t>
  </si>
  <si>
    <t>-2002403396</t>
  </si>
  <si>
    <t>"Šachty Š4, Š5" 2</t>
  </si>
  <si>
    <t>68</t>
  </si>
  <si>
    <t>894411003R</t>
  </si>
  <si>
    <t>Šachta kanalizační celoprefabrikovaná na potrubí DN300, průměrná výška 201-250cm vč. dodávky prefa dílců a poklopu, dla opevněná dlažbou</t>
  </si>
  <si>
    <t>1716580818</t>
  </si>
  <si>
    <t>Poznámka k položce:_x000D_
Je navržená typová prefabrikovaná šachta pro DN 300 v souladu s Pražskými standardy. Je použit konstrukční systém s krokem 250mm, se sílou stěny 120mm a uspořádáním spojů podle ČSN EN 1917. Vstup do šachty bude zajištěn žebříkovými, popřípadě kapsovými stupadly. Do vybraných vstupních šachet (dle požadavků správce a provozovatele) bude umístěna výsuvná tyč, která zajistí snadnější přístup do vstupního komínu šachty. Dna šachet opevněná dlažbou_x000D_
Poklopy vstupních šachet se vyosují vpravo od osy kanalizace ve směru průtoku odpadních vod._x000D_
Při montáži šachty musí být spodní díl ve výkopu vždy osazen na urovnané betonové desce min. tl. 100 mm. Jednotlivé prefabrikáty musí být sestaveny tak, aby stupadla byla přesně nad sebou. Napojení stokového potrubí musí být vodotěsné._x000D_
Poklopy: Pro pražskou stokovou síť jsou stanoveny technické požadavky na poklop takto: v komunikaci se jednotně používá poklop vyráběný dle ČSN EN 124, třídy D400, světlosti DN 625, kruhový s dosedací plochou víka v rámu shodnou s poklopem dle DIN 19584, odvětraný. Víko poklopu musí být celolitinové z tvárné litiny s kloubovým uložením a aretací v otevřené poloze proti samovolnému uzavření, odvětrané, s emblémem pražského znaku a s nápisem "Pražská kanalizace" s opracovanou dosedací plochou opatřenou lichoběžníkovou drážkou osazenou tlumící vložkou z polychlorprenu (tvrdost 70 1 5, Shore A dle DIN 53505) se dvěma otvory pro zámky. Rám poklopu - kombinace litiny a betonu s vnější obvodovou polodrážkou na spodní ploše rámu, odpovídající sestavě prafabrikovaných šachtových prvků. Kvalita betonu rámu mustí odpovídat ČSN P ENV 206 Beton - vlastnosti, výroba, ukládání a kriteria hodnocení.</t>
  </si>
  <si>
    <t>"Šachty Š6, Š7, Š8, Š9, Š10" 5</t>
  </si>
  <si>
    <t>69</t>
  </si>
  <si>
    <t>894411010R</t>
  </si>
  <si>
    <t>Šachta kanalizační celoprefabrikovaná na potrubí DN600, průměrná výška 351-400cm vč. dodávky prefa dílců a poklopu</t>
  </si>
  <si>
    <t>613338908</t>
  </si>
  <si>
    <t>Poznámka k položce:_x000D_
Je navržená typová prefabrikovaná šachta pro DN 600 v souladu s Pražskými standardy. Je použit konstrukční systém s krokem 250mm, se sílou stěny 120mm a uspořádáním spojů podle ČSN EN 1917. Vstup do šachty bude zajištěn žebříkovými, popřípadě kapsovými stupadly. Do vybraných vstupních šachet (dle požadavků správce a provozovatele) bude umístěna výsuvná tyč, která zajistí snadnější přístup do vstupního komínu šachty._x000D_
Poklopy vstupních šachet se vyosují vpravo od osy kanalizace ve směru průtoku odpadních vod._x000D_
Při montáži šachty musí být spodní díl ve výkopu vždy osazen na urovnané betonové desce min. tl. 100 mm. Jednotlivé prefabrikáty musí být sestaveny tak, aby stupadla byla přesně nad sebou. Napojení stokového potrubí musí být vodotěsné._x000D_
Poklopy: Pro pražskou stokovou síť jsou stanoveny technické požadavky na poklop takto: v komunikaci se jednotně používá poklop vyráběný dle ČSN EN 124, třídy D400, světlosti DN 625, kruhový s dosedací plochou víka v rámu shodnou s poklopem dle DIN 19584, odvětraný. Víko poklopu musí být celolitinové z tvárné litiny s kloubovým uložením a aretací v otevřené poloze proti samovolnému uzavření, odvětrané, s emblémem pražského znaku a s nápisem "Pražská kanalizace" s opracovanou dosedací plochou opatřenou lichoběžníkovou drážkou osazenou tlumící vložkou z polychlorprenu (tvrdost 70 1 5, Shore A dle DIN 53505) se dvěma otvory pro zámky. Rám poklopu - kombinace litiny a betonu s vnější obvodovou polodrážkou na spodní ploše rámu, odpovídající sestavě prafabrikovaných šachtových prvků. Kvalita betonu rámu mustí odpovídat ČSN P ENV 206 Beton - vlastnosti, výroba, ukládání a kriteria hodnocení.</t>
  </si>
  <si>
    <t>"Šachty Š2" 1</t>
  </si>
  <si>
    <t>70</t>
  </si>
  <si>
    <t>894411011R</t>
  </si>
  <si>
    <t>Šachta kanalizační celoprefabrikovaná na potrubí DN600, průměrná výška 251-300cm vč. dodávky prefa dílců a poklopu</t>
  </si>
  <si>
    <t>976669520</t>
  </si>
  <si>
    <t>"Šachty Š3" 1</t>
  </si>
  <si>
    <t>71</t>
  </si>
  <si>
    <t>899623141</t>
  </si>
  <si>
    <t>Obetonování potrubí nebo zdiva stok betonem prostým v otevřeném výkopu, beton tř. C 12/15</t>
  </si>
  <si>
    <t>1133960787</t>
  </si>
  <si>
    <t xml:space="preserve">Poznámka k souboru cen:_x000D_
1. Obetonování zdiva stok ve štole se oceňuje cenami souboru cen 359 31-02 Výplň za rubem cihelného_x000D_
 zdiva stok části A 03 tohoto katalogu._x000D_
</t>
  </si>
  <si>
    <t>"Staničení 0,0000-53,0400 - odpočet 8m podvrt stoky" (53,040-0,0000-8,000)*1,3*0,6-3,14*0,15*0,15*(53,040-0,0000-8,000)</t>
  </si>
  <si>
    <t>"Staničení 53,040-57,3000" (57,300-53,040)*1,3*0,6-3,14*0,15*0,15*(57,300-53,040)</t>
  </si>
  <si>
    <t>"Staničení 84,700-106,630" (106,63-84,700)*1,3*0,6-3,14*0,15*0,15*(106,63-84,700)</t>
  </si>
  <si>
    <t>"Staničení 106,63-117,490" (117,49-106,63)*1,3*0,6-3,14*0,15*0,15*(117,49-106,63)</t>
  </si>
  <si>
    <t>"Staničení 117,49-193,310" (193,31-117,49)*1,2*0,6-3,14*0,15*0,15*(193,31-117,49)</t>
  </si>
  <si>
    <t>72</t>
  </si>
  <si>
    <t>899623521R</t>
  </si>
  <si>
    <t>Obetonování ohlubňového rámu betonem tř. C 12/15 včetně vybourání</t>
  </si>
  <si>
    <t>1472640389</t>
  </si>
  <si>
    <t>Poznámka k položce:_x000D_
Obetonování ohlubňového rámu betonem tř. C 12/15 včetně následného vybourání betonu kolem ohlubňového rámu, odvozu na skládku a ekollogické likvidace.</t>
  </si>
  <si>
    <t>"Šachta - Š0" (1,0+2,5+1,0)*0,5*0,35</t>
  </si>
  <si>
    <t>"Šachta - Š1" (1,0+2,5+1,0)*0,5*0,35</t>
  </si>
  <si>
    <t>"Šachta - Š2" (1,0+2,5+1,0)*0,5*0,35</t>
  </si>
  <si>
    <t>73</t>
  </si>
  <si>
    <t>899722114</t>
  </si>
  <si>
    <t>Krytí potrubí z plastů výstražnou fólií z PVC šířky 40 cm</t>
  </si>
  <si>
    <t>836486342</t>
  </si>
  <si>
    <t>74</t>
  </si>
  <si>
    <t>899874700R</t>
  </si>
  <si>
    <t>Zatažení potrubí KT DN 300 do stávající chráničky DN600 vč. dodávky materiálu</t>
  </si>
  <si>
    <t>585689052</t>
  </si>
  <si>
    <t>Poznámka k položce:_x000D_
Zatažení potrubí KT DN 300 do stávající chráničky DN600 vč. dodávky materiálu._x000D_
Součástí ceny je i příprava v šachtě pro použití tlačné stolici.</t>
  </si>
  <si>
    <t>"Mikrotuneláž DN 300 - potrubí KT bezhrdlové"</t>
  </si>
  <si>
    <t>"Staničení 57,30-84,70" (84,70-57,30)</t>
  </si>
  <si>
    <t>"Staničení - pod stávající stokou" 8,00</t>
  </si>
  <si>
    <t>75</t>
  </si>
  <si>
    <t>998547148R</t>
  </si>
  <si>
    <t>Ostatní práce spojené s realizací splaškové kanalizace</t>
  </si>
  <si>
    <t>-2032746492</t>
  </si>
  <si>
    <t>76</t>
  </si>
  <si>
    <t>998275101</t>
  </si>
  <si>
    <t>Přesun hmot pro trubní vedení hloubené z trub kameninových pro kanalizace v otevřeném výkopu dopravní vzdálenost do 15 m</t>
  </si>
  <si>
    <t>354104080</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</si>
  <si>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</si>
  <si>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77</t>
  </si>
  <si>
    <t>998275124</t>
  </si>
  <si>
    <t>Přesun hmot pro trubní vedení hloubené z trub kameninových Příplatek k cenám za zvětšený přesun přes vymezenou největší dopravní vzdálenost do 500 m</t>
  </si>
  <si>
    <t>-1434340980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</si>
  <si>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</si>
  <si>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Deska_šachta</t>
  </si>
  <si>
    <t>Podkladní betonová deska šachta</t>
  </si>
  <si>
    <t>1,6</t>
  </si>
  <si>
    <t>189,924</t>
  </si>
  <si>
    <t>56,977</t>
  </si>
  <si>
    <t>85,466</t>
  </si>
  <si>
    <t>47,481</t>
  </si>
  <si>
    <t>Lože_sedlové</t>
  </si>
  <si>
    <t>Sedlové lože z betonu</t>
  </si>
  <si>
    <t>6,81</t>
  </si>
  <si>
    <t>Lože_štěrk</t>
  </si>
  <si>
    <t>Lože štěrkové pod potrubí a šachtu</t>
  </si>
  <si>
    <t>8,41</t>
  </si>
  <si>
    <t>31,165</t>
  </si>
  <si>
    <t>20,43</t>
  </si>
  <si>
    <t>SO 03 - Splašková kanalizace - přípojky</t>
  </si>
  <si>
    <t>Pažení_box</t>
  </si>
  <si>
    <t>Pažení boxy</t>
  </si>
  <si>
    <t>561,286</t>
  </si>
  <si>
    <t>142,443</t>
  </si>
  <si>
    <t>111,209</t>
  </si>
  <si>
    <t>-675307370</t>
  </si>
  <si>
    <t>8*4</t>
  </si>
  <si>
    <t>-1302006562</t>
  </si>
  <si>
    <t>-1914750103</t>
  </si>
  <si>
    <t>4*1,5</t>
  </si>
  <si>
    <t>409489592</t>
  </si>
  <si>
    <t>Hloubení_rýh*0,5</t>
  </si>
  <si>
    <t>132201201</t>
  </si>
  <si>
    <t>Hloubení zapažených i nezapažených rýh šířky přes 600 do 2 000 mm s urovnáním dna do předepsaného profilu a spádu v hornině tř. 3 do 100 m3</t>
  </si>
  <si>
    <t>-1183425713</t>
  </si>
  <si>
    <t>"Přípojka 137/2+143" 16,35*1,2*(4,40-0,45+0,2)</t>
  </si>
  <si>
    <t>"Přípojka 134.1" 3,00*1,2*(2,91-0,45+0,2)</t>
  </si>
  <si>
    <t>"Přípojka 131" 8,40*1,2*(1,95-0,45+0,2)</t>
  </si>
  <si>
    <t>"Přípojka rek. K115" 29,00*1,2*(2,30-0,45+0,2)</t>
  </si>
  <si>
    <t>"Rozšíření pro revizní šachtu přípojku K115" 0,8*2,0*(2,30+0,2)</t>
  </si>
  <si>
    <t>"Rozšíření pro revizní šachtu přípojku 137/2+143" 0,8*2,0*(4,40+0,2)</t>
  </si>
  <si>
    <t>"Odpočet vybouraného potrubí pro rekonstruovanou přípojku K115" -3,14*0,10*0,10*29</t>
  </si>
  <si>
    <t>"Hloubení rýh třída těžitelnosti 3 - 30%" Hloubení_rýh*0,30</t>
  </si>
  <si>
    <t>"Hloubení rýh třída těžitelnosti 4 - 45%" Hloubení_rýh*0,45</t>
  </si>
  <si>
    <t>"Hloubení rýh třída těžitelnosti 5 - 25%" Hloubení_rýh*0,25</t>
  </si>
  <si>
    <t>-1332583727</t>
  </si>
  <si>
    <t>463513015</t>
  </si>
  <si>
    <t>781395404</t>
  </si>
  <si>
    <t>132301201</t>
  </si>
  <si>
    <t>Hloubení zapažených i nezapažených rýh šířky přes 600 do 2 000 mm s urovnáním dna do předepsaného profilu a spádu v hornině tř. 4 do 100 m3</t>
  </si>
  <si>
    <t>479291862</t>
  </si>
  <si>
    <t>-17680866</t>
  </si>
  <si>
    <t>1689342948</t>
  </si>
  <si>
    <t>2039323276</t>
  </si>
  <si>
    <t>594334048</t>
  </si>
  <si>
    <t>151811111</t>
  </si>
  <si>
    <t>Pažicí boxy pro pažení a rozepření stěn rýh podzemního vedení těžké osazení a odstranění hloubka výkopu do 4 m, šířka do 1,2 m</t>
  </si>
  <si>
    <t>1724756891</t>
  </si>
  <si>
    <t>"Přípojka 137/2+143" 16,35*(4,40+0,2)*2</t>
  </si>
  <si>
    <t>"Přípojka 136" 4,50*(4,25+0,2)*2</t>
  </si>
  <si>
    <t>"Přípojka 220" 3,10*(3,59+0,2)*2</t>
  </si>
  <si>
    <t>"Přípojka 135.2" 1,50*(3,52+0,2)*2</t>
  </si>
  <si>
    <t>"Přípojka 135.1" 2,20*(3,46+0,2)*2</t>
  </si>
  <si>
    <t>"Přípojka 134.2" 1,50*(3,21+0,2)*2</t>
  </si>
  <si>
    <t>"Přípojka 134.1" 3,00*(2,91+0,2)*2</t>
  </si>
  <si>
    <t>"Přípojka 133" 2,50*(2,77+0,2)*2</t>
  </si>
  <si>
    <t>"Přípojka 131" 8,40*(1,95+0,2)*2</t>
  </si>
  <si>
    <t>"Přípojka 195" 4,35*(2,20+0,2)*2</t>
  </si>
  <si>
    <t>"Přípojka 132" 2,48*(2,20+0,2)*2</t>
  </si>
  <si>
    <t>"Přípojka 145" 2,30*(2,20+0,2)*2</t>
  </si>
  <si>
    <t>"Přípojka 196" 1,602*(2,20+0,2)*2</t>
  </si>
  <si>
    <t>"Přípojka 144" 2,70*(2,20+0,2)*2</t>
  </si>
  <si>
    <t>"Přípojka 126+1329" 6,40*(2,20+0,2)*2</t>
  </si>
  <si>
    <t>"Přípojka rek. K115" 29,00*(2,30+0,2)*2</t>
  </si>
  <si>
    <t>151811211</t>
  </si>
  <si>
    <t>Pažicí boxy pro pažení a rozepření stěn rýh podzemního vedení těžké Příplatek za první a každý další den zapažení 1 m2 výkopu k ceně 151 81-1111</t>
  </si>
  <si>
    <t>-569039443</t>
  </si>
  <si>
    <t>Pažení_box*20</t>
  </si>
  <si>
    <t>2063338280</t>
  </si>
  <si>
    <t>161101151</t>
  </si>
  <si>
    <t>Svislé přemístění výkopku bez naložení do dopravní nádoby avšak s vyprázdněním dopravní nádoby na hromadu nebo do dopravního prostředku z horniny tř. 5 až 7, při hloubce výkopu přes 1 do 2,5 m</t>
  </si>
  <si>
    <t>1462684701</t>
  </si>
  <si>
    <t>-1608237771</t>
  </si>
  <si>
    <t>-1534789408</t>
  </si>
  <si>
    <t>Hloubení_rýh_3+Hloubení_rýh_4</t>
  </si>
  <si>
    <t>-583040847</t>
  </si>
  <si>
    <t>-464326727</t>
  </si>
  <si>
    <t>-188246968</t>
  </si>
  <si>
    <t>"Skládka ve vzdálenosti 20km" Hloubení_rýh_5*10</t>
  </si>
  <si>
    <t>-1554881425</t>
  </si>
  <si>
    <t>932655433</t>
  </si>
  <si>
    <t>-1773226465</t>
  </si>
  <si>
    <t>1220806143</t>
  </si>
  <si>
    <t>-Deska_šachta</t>
  </si>
  <si>
    <t>-Lože_sedlové</t>
  </si>
  <si>
    <t>-Lože_štěrk</t>
  </si>
  <si>
    <t>"Odpočet rozšíření pro revizní šachtu přípojku K115" -3,14*0,5*0,5*2,30</t>
  </si>
  <si>
    <t>"Odpočet rozšíření pro revizní šachtu přípojku 137/2+143" -3,14*0,5*0,5*4,40</t>
  </si>
  <si>
    <t>"Odpočet rozšíření pro revizní šachtu přípojku 131" -3,14*0,5*0,5*1,95</t>
  </si>
  <si>
    <t>"Odpočet rozšíření pro revizní šachtu přípojku 134.1" -3,14*0,5*0,5*2,20</t>
  </si>
  <si>
    <t>"Odpočet DN 200" -3,14*0,10*0,10*56,750</t>
  </si>
  <si>
    <t>-1956679901</t>
  </si>
  <si>
    <t>-1881446007</t>
  </si>
  <si>
    <t>"4x splašková kanalizační přípojka" 56,75*1,2*0,3</t>
  </si>
  <si>
    <t>-2009904116</t>
  </si>
  <si>
    <t>1859376692</t>
  </si>
  <si>
    <t>"Přípojka 137/2+143" 16,35*1,2*0,1</t>
  </si>
  <si>
    <t>"Přípojka 134.1" 3,00*1,2*0,1</t>
  </si>
  <si>
    <t>"Přípojka 131" 8,40*1,2*0,1</t>
  </si>
  <si>
    <t>"Přípojka rek. K115" 29,00*1,2*0,1</t>
  </si>
  <si>
    <t>"Lože pro revizní šachty - 4 kusy" 2,0*2,0*0,1*4</t>
  </si>
  <si>
    <t>1185872286</t>
  </si>
  <si>
    <t>"Podkladní deska - pro revizní šachty - 4 kusy" 2,0*2,0*0,1*4</t>
  </si>
  <si>
    <t>-1606426644</t>
  </si>
  <si>
    <t>831352121</t>
  </si>
  <si>
    <t>Montáž potrubí z trub kameninových hrdlových s integrovaným těsněním v otevřeném výkopu ve sklonu do 20 % DN 200</t>
  </si>
  <si>
    <t>388548325</t>
  </si>
  <si>
    <t>"4x splašková přípojka" 56,750</t>
  </si>
  <si>
    <t>597107040</t>
  </si>
  <si>
    <t>trouba kameninová glazovaná pouze uvnitř DN200mm L2,50m spojovací systém C Třída 240</t>
  </si>
  <si>
    <t>511266444</t>
  </si>
  <si>
    <t>55,9113300492611*1,015 'Přepočtené koeficientem množství</t>
  </si>
  <si>
    <t>837352221</t>
  </si>
  <si>
    <t>Montáž kameninových tvarovek na potrubí z trub kameninových v otevřeném výkopu s integrovaným těsněním jednoosých DN 200</t>
  </si>
  <si>
    <t>528112862</t>
  </si>
  <si>
    <t>597108430</t>
  </si>
  <si>
    <t>trouba kameninová glazovaná zkrácená DN200mm L60(75)cm třída 160 spojovací systém F,C</t>
  </si>
  <si>
    <t>-125036093</t>
  </si>
  <si>
    <t>3,94088669950739*1,015 'Přepočtené koeficientem množství</t>
  </si>
  <si>
    <t>597108730</t>
  </si>
  <si>
    <t>trouba kameninová glazovaná zkrácená bez hrdla DN 200mm L 60(75)cm třída 160 spojovací systém F,C</t>
  </si>
  <si>
    <t>36100570</t>
  </si>
  <si>
    <t>892352121</t>
  </si>
  <si>
    <t>Tlakové zkoušky vzduchem těsnícími vaky ucpávkovými DN 200</t>
  </si>
  <si>
    <t>-152864208</t>
  </si>
  <si>
    <t>"4x splašková kanalizační přípojka" 4</t>
  </si>
  <si>
    <t>-619094881</t>
  </si>
  <si>
    <t>"Revizní šachta na přípojkách - 4 kusy" 4</t>
  </si>
  <si>
    <t>894412001R</t>
  </si>
  <si>
    <t>Šachta kanalizační celoprefabrikovaná na potrubí DN200, průměrná výška 401-450cm vč. dodávky prefa dílců a poklopu</t>
  </si>
  <si>
    <t>-1582279848</t>
  </si>
  <si>
    <t>"Revizní šachta na přípojce 137/2 a 143" 1</t>
  </si>
  <si>
    <t>894412003R</t>
  </si>
  <si>
    <t>Šachta kanalizační celoprefabrikovaná na potrubí DN200, průměrná výška 201-250cm vč. dodávky prefa dílců a poklopu</t>
  </si>
  <si>
    <t>1129387132</t>
  </si>
  <si>
    <t>"Revizní šachta na přípojce K115" 1</t>
  </si>
  <si>
    <t>"Revizní šachta na přípojce 131" 1</t>
  </si>
  <si>
    <t>"Revizní šachta na přípojce 134.1" 1</t>
  </si>
  <si>
    <t>899623151</t>
  </si>
  <si>
    <t>Obetonování potrubí nebo zdiva stok betonem prostým v otevřeném výkopu, beton tř. C 16/20</t>
  </si>
  <si>
    <t>-892186705</t>
  </si>
  <si>
    <t>"Přípojka 137/2+143" 16,35*1,2*0,5</t>
  </si>
  <si>
    <t>"Přípojka 134.1" 3,00*1,2*0,5</t>
  </si>
  <si>
    <t>"Přípojka 131" 8,40*1,2*0,5</t>
  </si>
  <si>
    <t>"Přípojka rek. K115" 29,00*1,2*0,5</t>
  </si>
  <si>
    <t>"Odpočet potrubí KT DN 200" -3,14*0,10*0,10*91,88</t>
  </si>
  <si>
    <t>-442590628</t>
  </si>
  <si>
    <t>"4x splašková kanalizační přípojka" 56,750</t>
  </si>
  <si>
    <t>969021024R</t>
  </si>
  <si>
    <t>Vybourání kanalizačního potrubí DN do 200 a šachet vč. odvozu a likvidace materiálu</t>
  </si>
  <si>
    <t>-1470123024</t>
  </si>
  <si>
    <t xml:space="preserve">Poznámka k položce:_x000D_
Součástí položky je i odvoz a likvidace vybouraného materiálu (ekologická likvidace)._x000D_
</t>
  </si>
  <si>
    <t>"Rekonstrukce přípojky K115" 29</t>
  </si>
  <si>
    <t>998407489R</t>
  </si>
  <si>
    <t>Provizorní převedení odpadních vod při rekonstrukci potrubí</t>
  </si>
  <si>
    <t>915913838</t>
  </si>
  <si>
    <t>"Rekonstruovaná přípojka K115" 29,00</t>
  </si>
  <si>
    <t>998547156R</t>
  </si>
  <si>
    <t>Ostatní práce spojené s realizací splaškových přípojek</t>
  </si>
  <si>
    <t>1886739695</t>
  </si>
  <si>
    <t>846426460</t>
  </si>
  <si>
    <t>-1321573865</t>
  </si>
  <si>
    <t>0,4</t>
  </si>
  <si>
    <t>60,383</t>
  </si>
  <si>
    <t>18,115</t>
  </si>
  <si>
    <t>27,172</t>
  </si>
  <si>
    <t>15,096</t>
  </si>
  <si>
    <t>2,431</t>
  </si>
  <si>
    <t>2,831</t>
  </si>
  <si>
    <t>13,265</t>
  </si>
  <si>
    <t>7,293</t>
  </si>
  <si>
    <t>SO 04 - Dešťová kanalizace</t>
  </si>
  <si>
    <t>Pažící_box</t>
  </si>
  <si>
    <t>Pažící box</t>
  </si>
  <si>
    <t>82,28</t>
  </si>
  <si>
    <t>34,163</t>
  </si>
  <si>
    <t>-1369240095</t>
  </si>
  <si>
    <t>7*4</t>
  </si>
  <si>
    <t>-141892400</t>
  </si>
  <si>
    <t>1988023553</t>
  </si>
  <si>
    <t>1089143795</t>
  </si>
  <si>
    <t>2123223422</t>
  </si>
  <si>
    <t>"Staničení 0,000-18,700 - stávající povrchu zhutněná zemina, při obnově zůstane zachováno" (18,700-0,000)*1,3*(2,2+0,2)</t>
  </si>
  <si>
    <t>"Rozšíření pro šachtu" 0,7*2,0*(2,2+0,2)</t>
  </si>
  <si>
    <t>"Odpočet potrubí KT DN 300" -3,14*0,15*0,15*18,70</t>
  </si>
  <si>
    <t>-427550476</t>
  </si>
  <si>
    <t>327505208</t>
  </si>
  <si>
    <t>-693393132</t>
  </si>
  <si>
    <t>1514499068</t>
  </si>
  <si>
    <t>976092834</t>
  </si>
  <si>
    <t>10301053</t>
  </si>
  <si>
    <t>566160512</t>
  </si>
  <si>
    <t>1655048809</t>
  </si>
  <si>
    <t>2087094679</t>
  </si>
  <si>
    <t>"Staničení 0,000-18,700" (18,700-0,000)*2,2*2</t>
  </si>
  <si>
    <t>-322116296</t>
  </si>
  <si>
    <t>Pažící_box*7</t>
  </si>
  <si>
    <t>849316601</t>
  </si>
  <si>
    <t>798886602</t>
  </si>
  <si>
    <t>-1067820148</t>
  </si>
  <si>
    <t>-41761554</t>
  </si>
  <si>
    <t>"Potrubí" 3,14*0,15*0,15*18,70</t>
  </si>
  <si>
    <t>"Šachta" 3,14*0,5*0,5*(1,40+0,2)</t>
  </si>
  <si>
    <t>Vytěžený_materiál</t>
  </si>
  <si>
    <t>1834135914</t>
  </si>
  <si>
    <t>"Skládka ve vzdálenosti 20km" (Hloubení_rýh_3+Hloubení_rýh_4)*10</t>
  </si>
  <si>
    <t>-1611266967</t>
  </si>
  <si>
    <t>1798094472</t>
  </si>
  <si>
    <t>"Skládka ve vzdálenosti 10km" Hloubení_rýh_5*10</t>
  </si>
  <si>
    <t>-1246135198</t>
  </si>
  <si>
    <t>-1164635769</t>
  </si>
  <si>
    <t>-773185495</t>
  </si>
  <si>
    <t>369639033</t>
  </si>
  <si>
    <t>-(Deska_šachta+Lože_sedlové+Lože_štěrk+Obetonování_potrubí+Obsyp)</t>
  </si>
  <si>
    <t>1702511898</t>
  </si>
  <si>
    <t>-786358669</t>
  </si>
  <si>
    <t>"Dešťová kanalizace" 18,70*1,3*0,3</t>
  </si>
  <si>
    <t>-2082379590</t>
  </si>
  <si>
    <t>2016646738</t>
  </si>
  <si>
    <t>"Lože pod potrubí" 18,70*1,3*0,1</t>
  </si>
  <si>
    <t>"Lože pod šachtu" 2,0*2,0*0,1</t>
  </si>
  <si>
    <t>625361475</t>
  </si>
  <si>
    <t>"Podkladní deska - šachta" 2,0*2,0*0,1</t>
  </si>
  <si>
    <t>-460059807</t>
  </si>
  <si>
    <t>"Sedlové lože potrubí" 18,700*1,3*0,1</t>
  </si>
  <si>
    <t>-1460528435</t>
  </si>
  <si>
    <t>"Dešťová kanalizace" 18,70</t>
  </si>
  <si>
    <t>Dešťová_kanalizace</t>
  </si>
  <si>
    <t>-649632477</t>
  </si>
  <si>
    <t>18,7*1,015 'Přepočtené koeficientem množství</t>
  </si>
  <si>
    <t>-1478762028</t>
  </si>
  <si>
    <t>-1779613901</t>
  </si>
  <si>
    <t>1*1,015 'Přepočtené koeficientem množství</t>
  </si>
  <si>
    <t>952935701</t>
  </si>
  <si>
    <t>"Kameninová tvarovka - výstup ze šachty" 1</t>
  </si>
  <si>
    <t>734706860</t>
  </si>
  <si>
    <t>-1228144151</t>
  </si>
  <si>
    <t>"Úsek ŠD-potok" 1</t>
  </si>
  <si>
    <t>1841833719</t>
  </si>
  <si>
    <t>894411000R</t>
  </si>
  <si>
    <t>Šachta kanalizační celoprefabrikovaná na potrubí DN300, průměrná výška 101-150cm vč. dodávky prefa dílců a poklopu</t>
  </si>
  <si>
    <t>442073419</t>
  </si>
  <si>
    <t>-2063776519</t>
  </si>
  <si>
    <t>"Dešťová kanalizace" 18,70*1,3*0,6</t>
  </si>
  <si>
    <t>"Odpočet potrubí" -3,14*0,15*0,15*18,70</t>
  </si>
  <si>
    <t>-664830039</t>
  </si>
  <si>
    <t>954748159R</t>
  </si>
  <si>
    <t>Stavební práce na stávajícím výustním objektu</t>
  </si>
  <si>
    <t>320852895</t>
  </si>
  <si>
    <t>Poznámka k položce:_x000D_
Stavební práce na stávajícím výustním objektu do Motolského potoka.</t>
  </si>
  <si>
    <t>894063226</t>
  </si>
  <si>
    <t>"Rekonstrukce stávající dešťové kanalizace" 18,70</t>
  </si>
  <si>
    <t>998547157R</t>
  </si>
  <si>
    <t>Ostatní práce spojené s realizací dešťové kanalizační stoky</t>
  </si>
  <si>
    <t>-1410441635</t>
  </si>
  <si>
    <t>-1009265373</t>
  </si>
  <si>
    <t>-1998153</t>
  </si>
  <si>
    <t>20,425</t>
  </si>
  <si>
    <t>6,128</t>
  </si>
  <si>
    <t>9,191</t>
  </si>
  <si>
    <t>5,106</t>
  </si>
  <si>
    <t>1,094</t>
  </si>
  <si>
    <t>5,186</t>
  </si>
  <si>
    <t>3,283</t>
  </si>
  <si>
    <t>Pažení_příložné</t>
  </si>
  <si>
    <t>Pažení příložné</t>
  </si>
  <si>
    <t>30,22</t>
  </si>
  <si>
    <t>SO 05 - Dešťová kanalizace - přípojky</t>
  </si>
  <si>
    <t>Vytěžený materiál třída těžitelnosti 1-4</t>
  </si>
  <si>
    <t>13,374</t>
  </si>
  <si>
    <t>9,482</t>
  </si>
  <si>
    <t>249614475</t>
  </si>
  <si>
    <t>-2076521312</t>
  </si>
  <si>
    <t>1315996009</t>
  </si>
  <si>
    <t>-1087953731</t>
  </si>
  <si>
    <t>2*1,5</t>
  </si>
  <si>
    <t>904531099</t>
  </si>
  <si>
    <t>3*1,5</t>
  </si>
  <si>
    <t>-2072838699</t>
  </si>
  <si>
    <t>763629685</t>
  </si>
  <si>
    <t>"Přípojka k UV" 3,70*1,20*(1,54+0,20)</t>
  </si>
  <si>
    <t>"Přípojka k HV" 5,42*1,20*(1,40+0,20)</t>
  </si>
  <si>
    <t>"Rozšíření pro HV" 0,9*2,0*(1,40+0,20)</t>
  </si>
  <si>
    <t>"Odpočet bourání stávající kanalizace DN300" -3,14*0,10*0,10*18,70</t>
  </si>
  <si>
    <t>595852102</t>
  </si>
  <si>
    <t>1943254255</t>
  </si>
  <si>
    <t>-2023472623</t>
  </si>
  <si>
    <t>1325368295</t>
  </si>
  <si>
    <t>1004692674</t>
  </si>
  <si>
    <t>-800385068</t>
  </si>
  <si>
    <t>1457475430</t>
  </si>
  <si>
    <t>581068524</t>
  </si>
  <si>
    <t>151101101</t>
  </si>
  <si>
    <t>Zřízení pažení a rozepření stěn rýh pro podzemní vedení pro všechny šířky rýhy příložné pro jakoukoliv mezerovitost, hloubky do 2 m</t>
  </si>
  <si>
    <t>1147696268</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</si>
  <si>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</si>
  <si>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"Přípojka k UV" 3,70*(1,54+0,20)*2</t>
  </si>
  <si>
    <t>"Přípojka k HV" 5,42*(1,40+0,20)*2</t>
  </si>
  <si>
    <t>151101111</t>
  </si>
  <si>
    <t>Odstranění pažení a rozepření stěn rýh pro podzemní vedení s uložením materiálu na vzdálenost do 3 m od kraje výkopu příložné, hloubky do 2 m</t>
  </si>
  <si>
    <t>525096663</t>
  </si>
  <si>
    <t>1989018187</t>
  </si>
  <si>
    <t>1235697590</t>
  </si>
  <si>
    <t>2088629617</t>
  </si>
  <si>
    <t>-176075924</t>
  </si>
  <si>
    <t>"Potrubí" 3,14*0,10*0,10*(3,70+5,42)</t>
  </si>
  <si>
    <t>"HV" 1,70*1,10*1,30</t>
  </si>
  <si>
    <t>-1773694643</t>
  </si>
  <si>
    <t>"Skládka ve vzdálenosti 20km" Vytěžený_materiál*10</t>
  </si>
  <si>
    <t>814507280</t>
  </si>
  <si>
    <t>1643983196</t>
  </si>
  <si>
    <t>-39954507</t>
  </si>
  <si>
    <t>-315492145</t>
  </si>
  <si>
    <t>-300893228</t>
  </si>
  <si>
    <t>-431597711</t>
  </si>
  <si>
    <t>"Potrubí" -3,14*0,10*0,10*(3,70+5,42)</t>
  </si>
  <si>
    <t>"HV" -1,70*1,10*1,30</t>
  </si>
  <si>
    <t>"Dorovnání vyhloubených a zasypaných objemů" 2,431</t>
  </si>
  <si>
    <t>1835498681</t>
  </si>
  <si>
    <t>620345729</t>
  </si>
  <si>
    <t>"Dešťová kanalizace - přípojky" 9,120*1,2*0,3</t>
  </si>
  <si>
    <t>-320272999</t>
  </si>
  <si>
    <t>-465279535</t>
  </si>
  <si>
    <t>"Přípojka k UV" 3,70*1,20*0,1</t>
  </si>
  <si>
    <t>"Přípojka k HV" 5,42*1,20*0,1</t>
  </si>
  <si>
    <t>-813034003</t>
  </si>
  <si>
    <t>762512321</t>
  </si>
  <si>
    <t>"Přípojka k UV" 3,70</t>
  </si>
  <si>
    <t>"Přípojka k HV" 5,42</t>
  </si>
  <si>
    <t>444775417</t>
  </si>
  <si>
    <t>9,12*1,015 'Přepočtené koeficientem množství</t>
  </si>
  <si>
    <t>-1734190846</t>
  </si>
  <si>
    <t>-2032599749</t>
  </si>
  <si>
    <t>-1873906760</t>
  </si>
  <si>
    <t>"Přípojka k UV" 1,0</t>
  </si>
  <si>
    <t>"Přípojka k HV" 1,0</t>
  </si>
  <si>
    <t>895931008R</t>
  </si>
  <si>
    <t>Vpusti kanalizačních horské z betonu C30/37 velikosti 1700/1100mm</t>
  </si>
  <si>
    <t>-1483751108</t>
  </si>
  <si>
    <t xml:space="preserve">Poznámka k položce:_x000D_
Půdorysný rozměr horské vpusti 1700x1100mm._x000D_
Tl. stěn horské vpusti 250mm z betonu C30/37._x000D_
Horská vpusť osazena kapsovými stupadly._x000D_
Spádový beton na dne horské vpusti z betonu C12/15._x000D_
Součástí položky je i kompletní dodání materiálu pro uliční vpusť._x000D_
Snížení hloubky odtoku lze provést pouze ve zdůvodněných případech po souhlasu správce kanalizace._x000D_
Horská vpusť musí splňovat požadavky dle pražských standardů._x000D_
_x000D_
</t>
  </si>
  <si>
    <t>895941305R</t>
  </si>
  <si>
    <t>Zřízení vpusti kanalizační uliční z betonových dílců typ UVB-50</t>
  </si>
  <si>
    <t>-873863424</t>
  </si>
  <si>
    <t>Poznámka k položce:_x000D_
Součástí položky je i kompletní dodání materiálu pro uliční vpusť_x000D_
Uliční vpusť dle pražských standardů.</t>
  </si>
  <si>
    <t>-752373224</t>
  </si>
  <si>
    <t>"Přípojka k UV" 3,70*1,20*0,5</t>
  </si>
  <si>
    <t>"Přípojka k HV" 5,42*1,20*0,5</t>
  </si>
  <si>
    <t>"Odpočet potrubí UV" -3,14*0,10*0,10*3,70</t>
  </si>
  <si>
    <t>"Odpočet potrubí HV" -3,14*0,10*0,10*5,42</t>
  </si>
  <si>
    <t>-1708213530</t>
  </si>
  <si>
    <t>998547158R</t>
  </si>
  <si>
    <t>Ostatní práce spojené s realizací dešťových přípojek</t>
  </si>
  <si>
    <t>-1107941422</t>
  </si>
  <si>
    <t>-469809258</t>
  </si>
  <si>
    <t>1596553857</t>
  </si>
  <si>
    <t>331,052</t>
  </si>
  <si>
    <t>99,316</t>
  </si>
  <si>
    <t>148,973</t>
  </si>
  <si>
    <t>82,763</t>
  </si>
  <si>
    <t>Lože pod potrubí</t>
  </si>
  <si>
    <t>26,069</t>
  </si>
  <si>
    <t>102,242</t>
  </si>
  <si>
    <t>140,706</t>
  </si>
  <si>
    <t>657,072</t>
  </si>
  <si>
    <t>Podkladní_desky</t>
  </si>
  <si>
    <t>Podkladní desky</t>
  </si>
  <si>
    <t>SO 06 - Vodovod</t>
  </si>
  <si>
    <t>Potrubí_DN100</t>
  </si>
  <si>
    <t>Potrubí DN 300 tvárná litina</t>
  </si>
  <si>
    <t>256,19</t>
  </si>
  <si>
    <t>Potrubí_DN80</t>
  </si>
  <si>
    <t>Potrubí DN 80 tvárná litina</t>
  </si>
  <si>
    <t>4,5</t>
  </si>
  <si>
    <t>187,707</t>
  </si>
  <si>
    <t>-1015166448</t>
  </si>
  <si>
    <t>35*4</t>
  </si>
  <si>
    <t>-940272247</t>
  </si>
  <si>
    <t>300762972</t>
  </si>
  <si>
    <t>293068630</t>
  </si>
  <si>
    <t>1319166844</t>
  </si>
  <si>
    <t>19*1,5</t>
  </si>
  <si>
    <t>-1681117609</t>
  </si>
  <si>
    <t>-69420579</t>
  </si>
  <si>
    <t>"Výkop samostatného vodovodu"</t>
  </si>
  <si>
    <t>"Staničení 0,00000-117,090" (117,09-0,0000)*1,0*(1,70-0,45+0,1)</t>
  </si>
  <si>
    <t>"Staničení 195,260-256,190" (256,19-195,26)*1,0*(1,70-0,45+0,1)</t>
  </si>
  <si>
    <t>"Výkop vodovodu - součást sdruženého výkopu s kanalizací"</t>
  </si>
  <si>
    <t>"Staničení 117,09-195,260" (195,260-117,09)*0,6*(1,70+0,1)</t>
  </si>
  <si>
    <t>"Výkop vodovodu - DN80"</t>
  </si>
  <si>
    <t>4,5*1,0*(1,70-0,4+0,1)</t>
  </si>
  <si>
    <t>144832383</t>
  </si>
  <si>
    <t>157827523</t>
  </si>
  <si>
    <t>336523679</t>
  </si>
  <si>
    <t>670923649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</si>
  <si>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</si>
  <si>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1167599105</t>
  </si>
  <si>
    <t>-853048725</t>
  </si>
  <si>
    <t>-1576292642</t>
  </si>
  <si>
    <t>470287730</t>
  </si>
  <si>
    <t>-1216680742</t>
  </si>
  <si>
    <t>"Staničení 0,00000-117,090" (117,090-0,0000)*1,80*2</t>
  </si>
  <si>
    <t>"Staničení 195,260-256,190" (256,190-195,260)*1,80*2</t>
  </si>
  <si>
    <t>"Výkop vodovod DN80"</t>
  </si>
  <si>
    <t>4,5*1,80*2</t>
  </si>
  <si>
    <t>614989929</t>
  </si>
  <si>
    <t>1497411852</t>
  </si>
  <si>
    <t>"Výkop vodovodu - součást sdruženého výkopu se splaškovou kanalizací - druhá část pažení je obsažena ve stavebním objektu Splašková kanalizace"</t>
  </si>
  <si>
    <t>"Staničení 117,09-195,260" (195,26-117,09)*1,80</t>
  </si>
  <si>
    <t>1121182436</t>
  </si>
  <si>
    <t>Pažení_box_4*25</t>
  </si>
  <si>
    <t>-628857977</t>
  </si>
  <si>
    <t>-1116165505</t>
  </si>
  <si>
    <t>1605763672</t>
  </si>
  <si>
    <t>2143914881</t>
  </si>
  <si>
    <t>578674583</t>
  </si>
  <si>
    <t>-289996146</t>
  </si>
  <si>
    <t>1339285742</t>
  </si>
  <si>
    <t>1462143938</t>
  </si>
  <si>
    <t>-606732006</t>
  </si>
  <si>
    <t>1478991732</t>
  </si>
  <si>
    <t>1898839569</t>
  </si>
  <si>
    <t>-Podkladní_desky</t>
  </si>
  <si>
    <t>"Potrubí TL DN 100" -3,14*0,05*0,05*Potrubí_DN100</t>
  </si>
  <si>
    <t>"Potrubí TL DN 80" -3,14*0,04*0,04*Potrubí_DN80</t>
  </si>
  <si>
    <t>226861313</t>
  </si>
  <si>
    <t>1571463482</t>
  </si>
  <si>
    <t>"Potrubí TL DN 100" Potrubí_DN100*1,0*0,4-3,14*0,05*0,05*Potrubí_DN100</t>
  </si>
  <si>
    <t>"Potrubí TL DN 80" Potrubí_DN80*1,0*0,4-3,14*0,04*0,04*Potrubí_DN80</t>
  </si>
  <si>
    <t>-1660971780</t>
  </si>
  <si>
    <t>451573111</t>
  </si>
  <si>
    <t>Lože pod potrubí, stoky a drobné objekty v otevřeném výkopu z písku a štěrkopísku do 63 mm</t>
  </si>
  <si>
    <t>887310520</t>
  </si>
  <si>
    <t>Potrubí_DN100*1,0*0,1</t>
  </si>
  <si>
    <t>Potrubí_DN80*1,0*0,1</t>
  </si>
  <si>
    <t>-1355342150</t>
  </si>
  <si>
    <t>"Podkladní beton pod armatury" 13</t>
  </si>
  <si>
    <t>850265121</t>
  </si>
  <si>
    <t>Výřez nebo výsek na potrubí z trub litinových tlakových nebo plasických hmot DN 100</t>
  </si>
  <si>
    <t>1996779740</t>
  </si>
  <si>
    <t xml:space="preserve">Poznámka k souboru cen:_x000D_
1. Ceny výřezu nebo výseku na potrubí z trub litinových tlakových nebo plastických hmot jsou určeny_x000D_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</si>
  <si>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"Pro vytvoření tvarovek SEK" 27</t>
  </si>
  <si>
    <t>850355121</t>
  </si>
  <si>
    <t>Výřez nebo výsek na potrubí z trub litinových tlakových nebo plasických hmot DN 200</t>
  </si>
  <si>
    <t>-269409367</t>
  </si>
  <si>
    <t>"Stávající vodovodní řad DN 200" 2</t>
  </si>
  <si>
    <t>851241131</t>
  </si>
  <si>
    <t>Montáž potrubí z trub litinových tlakových hrdlových v otevřeném výkopu s integrovaným těsněním DN 80</t>
  </si>
  <si>
    <t>1969688735</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</si>
  <si>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564_x000D_
 28-1111 Podklad ze štěrkopísku,_x000D_
 d) zásyp potrubí, který se oceňuje cenami souboru 174 . 0-11 Zásyp sypaninou z jakékoliv_x000D_
 horniny, katalogu 800-1 Zemní práce části A 01._x000D_
2. Ceny montáže potrubí -1131 jsou určeny pro systémy těsněné elastickými kroužky a -1211 těsnícími_x000D_
 kroužky a zámkovým spojem. Tyto se také oceňují ve specifikaci, nejsou-li zahrnuty již v ceně_x000D_
 dodávky trub._x000D_
</t>
  </si>
  <si>
    <t>"Potrubí TL DN 80" 4,50</t>
  </si>
  <si>
    <t>552519000</t>
  </si>
  <si>
    <t>trouba vodovodní litinová hrdlová Zn+Al (85/15)400g/m2+modrý epoxid, 6 m DN 80</t>
  </si>
  <si>
    <t>852688684</t>
  </si>
  <si>
    <t>"Potrubí TL DN 80" 4,50/6,0</t>
  </si>
  <si>
    <t>"Bude použito na dvou úsecích - nelze odříznout z 1 trouby" 2</t>
  </si>
  <si>
    <t>851261131</t>
  </si>
  <si>
    <t>Montáž potrubí z trub litinových tlakových hrdlových v otevřeném výkopu s integrovaným těsněním DN 100</t>
  </si>
  <si>
    <t>-473153306</t>
  </si>
  <si>
    <t>"Potrubí TL DN 100" 256,190</t>
  </si>
  <si>
    <t>552519010</t>
  </si>
  <si>
    <t>trouba vodovodní litinová hrdlová Zn+Al (85/15)400g/m2+modrý epoxid, 6 m DN 100</t>
  </si>
  <si>
    <t>-1557182980</t>
  </si>
  <si>
    <t>"Potrubí TL DN 100 (256,19/6,0)" 43</t>
  </si>
  <si>
    <t>552554748R</t>
  </si>
  <si>
    <t>kroužek zámkový pro tvarovku vodovodní vícefunkční DN 80</t>
  </si>
  <si>
    <t>-373391638</t>
  </si>
  <si>
    <t>857242122</t>
  </si>
  <si>
    <t>Montáž litinových tvarovek na potrubí litinovém tlakovém jednoosých na potrubí z trub přírubových v otevřeném výkopu, kanálu nebo v šachtě DN 80</t>
  </si>
  <si>
    <t>-2131091285</t>
  </si>
  <si>
    <t xml:space="preserve">Poznámka k souboru cen:_x000D_
1. V cenách souboru cen nejsou započteny náklady na:_x000D_
 a) dodání tvarovek; tyto se oceňují ve specifikaci,_x000D_
 b) podkladní konstrukci ze štěrkopísku - podkladní vrstva ze štěrkopísku se oceňuje cenou 564_x000D_
 28-111 Podklad ze štěrkopísku._x000D_
2. V cenách 857 ..-1141, -1151, -3141 a -3151 nejsou započteny náklady nadodání těsnících nebo_x000D_
 zámkových kroužků; tyto se oceňují ve specifikaci._x000D_
</t>
  </si>
  <si>
    <t>552522010</t>
  </si>
  <si>
    <t>trouba přírubová TP-DN 80 PN 10-16-25-40 natural L=0,25 m</t>
  </si>
  <si>
    <t>325079774</t>
  </si>
  <si>
    <t>552506420</t>
  </si>
  <si>
    <t>koleno přírubové s patkou PP litinové DN 80</t>
  </si>
  <si>
    <t>411355884</t>
  </si>
  <si>
    <t>552534890</t>
  </si>
  <si>
    <t>tvarovka přírubová litinová s hladkým koncem,práškový epoxid, tl.250µm F-kus DN 80 mm</t>
  </si>
  <si>
    <t>127547970</t>
  </si>
  <si>
    <t>857261131</t>
  </si>
  <si>
    <t>Montáž litinových tvarovek na potrubí litinovém tlakovém jednoosých na potrubí z trub hrdlových v otevřeném výkopu, kanálu nebo v šachtě s integrovaným těsněním DN 100</t>
  </si>
  <si>
    <t>217191047</t>
  </si>
  <si>
    <t>552539050</t>
  </si>
  <si>
    <t>koleno hrdlové z tvárné litiny,práškový epoxid, tl.250µm MMK-kus DN 100-11,25°</t>
  </si>
  <si>
    <t>-463811995</t>
  </si>
  <si>
    <t>552539170</t>
  </si>
  <si>
    <t>koleno hrdlové z tvárné litiny,práškový epoxid, tl.250µm MMK-kus DN 100-22,5°</t>
  </si>
  <si>
    <t>-1543530761</t>
  </si>
  <si>
    <t>552539290</t>
  </si>
  <si>
    <t>koleno hrdlové z tvárné litiny,práškový epoxid, tl.250µm MMK-kus DN 100-30°</t>
  </si>
  <si>
    <t>-627473033</t>
  </si>
  <si>
    <t>552539410</t>
  </si>
  <si>
    <t>koleno hrdlové z tvárné litiny,práškový epoxid, tl.250µm MMK-kus DN 100-45°</t>
  </si>
  <si>
    <t>-457664851</t>
  </si>
  <si>
    <t>552524361R</t>
  </si>
  <si>
    <t>SEK litinový DN 100</t>
  </si>
  <si>
    <t>682680854</t>
  </si>
  <si>
    <t>857262122</t>
  </si>
  <si>
    <t>Montáž litinových tvarovek na potrubí litinovém tlakovém jednoosých na potrubí z trub přírubových v otevřeném výkopu, kanálu nebo v šachtě DN 100</t>
  </si>
  <si>
    <t>1506450630</t>
  </si>
  <si>
    <t>552538930R</t>
  </si>
  <si>
    <t>tvarovka přírubová s hrdlem z tvárné litiny,práškový epoxid, tl.250µm EU-kus DN100 L130 mm</t>
  </si>
  <si>
    <t>-1209883383</t>
  </si>
  <si>
    <t>552534900</t>
  </si>
  <si>
    <t>tvarovka přírubová litinová s hladkým koncem,práškový epoxid, tl.250µm F-kus DN 100 mm</t>
  </si>
  <si>
    <t>-2000660611</t>
  </si>
  <si>
    <t>857264122</t>
  </si>
  <si>
    <t>Montáž litinových tvarovek na potrubí litinovém tlakovém odbočných na potrubí z trub přírubových v otevřeném výkopu, kanálu nebo v šachtě DN 100</t>
  </si>
  <si>
    <t>-1461737582</t>
  </si>
  <si>
    <t>552535150</t>
  </si>
  <si>
    <t>tvarovka přírubová litinová s přírubovou odbočkou,práškový epoxid, tl.250µm T-kus DN 100/80 mm</t>
  </si>
  <si>
    <t>731898004</t>
  </si>
  <si>
    <t>857352122</t>
  </si>
  <si>
    <t>Montáž litinových tvarovek na potrubí litinovém tlakovém jednoosých na potrubí z trub přírubových v otevřeném výkopu, kanálu nebo v šachtě DN 200</t>
  </si>
  <si>
    <t>-603064327</t>
  </si>
  <si>
    <t>552548025R</t>
  </si>
  <si>
    <t>spojka WAGA DN 200</t>
  </si>
  <si>
    <t>-446458755</t>
  </si>
  <si>
    <t>857354122</t>
  </si>
  <si>
    <t>Montáž litinových tvarovek na potrubí litinovém tlakovém odbočných na potrubí z trub přírubových v otevřeném výkopu, kanálu nebo v šachtě DN 200</t>
  </si>
  <si>
    <t>648658130</t>
  </si>
  <si>
    <t>552535320</t>
  </si>
  <si>
    <t>tvarovka přírubová litinová s přírubovou odbočkou,práškový epoxid, tl.250µm T-kus DN 200/80 mm</t>
  </si>
  <si>
    <t>-933200651</t>
  </si>
  <si>
    <t>552535330</t>
  </si>
  <si>
    <t>tvarovka přírubová litinová s přírubovou odbočkou,práškový epoxid, tl.250µm T-kus DN 200/100 mm</t>
  </si>
  <si>
    <t>252350686</t>
  </si>
  <si>
    <t>891241112</t>
  </si>
  <si>
    <t>Montáž vodovodních armatur na potrubí šoupátek nebo klapek uzavíracích v otevřeném výkopu nebo v šachtách s osazením zemní soupravy (bez poklopů) DN 80</t>
  </si>
  <si>
    <t>-1510682372</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</si>
  <si>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</si>
  <si>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422213230</t>
  </si>
  <si>
    <t>šoupátko pitná voda, litina GGG 50, dlouhá stavební délka, PN10/16 DN 80 x 280 mm</t>
  </si>
  <si>
    <t>-263590761</t>
  </si>
  <si>
    <t>422910790</t>
  </si>
  <si>
    <t>souprava zemní pro šoupátka DN 65-80 mm, Rd 2,0 m</t>
  </si>
  <si>
    <t>1982843070</t>
  </si>
  <si>
    <t>891247111</t>
  </si>
  <si>
    <t>Montáž vodovodních armatur na potrubí hydrantů podzemních (bez osazení poklopů) DN 80</t>
  </si>
  <si>
    <t>2004735623</t>
  </si>
  <si>
    <t>422736650</t>
  </si>
  <si>
    <t>hydrant podzemní DN100 PN16 dvojitý uzávěr s koulí, výška krytí 1500 mm</t>
  </si>
  <si>
    <t>-1750027920</t>
  </si>
  <si>
    <t>891247211</t>
  </si>
  <si>
    <t>Montáž vodovodních armatur na potrubí hydrantů nadzemních DN 80</t>
  </si>
  <si>
    <t>965766542</t>
  </si>
  <si>
    <t>422736820</t>
  </si>
  <si>
    <t>hydrant nadzemní DN80 tvárná litina, AVK 12.5.1 dvojitý uzávěr s koulí výška krytí 1500 mm</t>
  </si>
  <si>
    <t>1839117139</t>
  </si>
  <si>
    <t>891261112</t>
  </si>
  <si>
    <t>Montáž vodovodních armatur na potrubí šoupátek nebo klapek uzavíracích v otevřeném výkopu nebo v šachtách s osazením zemní soupravy (bez poklopů) DN 100</t>
  </si>
  <si>
    <t>1110304902</t>
  </si>
  <si>
    <t>422213240</t>
  </si>
  <si>
    <t>šoupátko pitná voda, litina GGG 50, dlouhá stavební délka, PN10/16 DN 100 x 300 mm</t>
  </si>
  <si>
    <t>-2082718381</t>
  </si>
  <si>
    <t>422910800</t>
  </si>
  <si>
    <t>souprava zemní pro šoupátka DN 100-150 mm, Rd 2,0 m</t>
  </si>
  <si>
    <t>1071912275</t>
  </si>
  <si>
    <t>891351112</t>
  </si>
  <si>
    <t>Montáž vodovodních armatur na potrubí šoupátek nebo klapek uzavíracích v otevřeném výkopu nebo v šachtách s osazením zemní soupravy (bez poklopů) DN 200</t>
  </si>
  <si>
    <t>23757636</t>
  </si>
  <si>
    <t>422213270</t>
  </si>
  <si>
    <t>šoupátko pitná voda, litina GGG 50, dlouhá stavební délka, PN10/16 DN 200 x 400 mm</t>
  </si>
  <si>
    <t>1345970932</t>
  </si>
  <si>
    <t>422910810</t>
  </si>
  <si>
    <t>souprava zemní pro šoupátka DN 200 mm, Rd 2,0 m</t>
  </si>
  <si>
    <t>1038772982</t>
  </si>
  <si>
    <t>892241111</t>
  </si>
  <si>
    <t>Tlakové zkoušky vodou na potrubí DN do 80</t>
  </si>
  <si>
    <t>-779838749</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</si>
  <si>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</si>
  <si>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"Potrubí TL DN 80" Potrubí_DN80</t>
  </si>
  <si>
    <t>892271111</t>
  </si>
  <si>
    <t>Tlakové zkoušky vodou na potrubí DN 100 nebo 125</t>
  </si>
  <si>
    <t>596175621</t>
  </si>
  <si>
    <t>"Potrubí TL DN 100" Potrubí_DN100</t>
  </si>
  <si>
    <t>78</t>
  </si>
  <si>
    <t>892273122</t>
  </si>
  <si>
    <t>Proplach a dezinfekce vodovodního potrubí DN od 80 do 125</t>
  </si>
  <si>
    <t>-2936789</t>
  </si>
  <si>
    <t xml:space="preserve">Poznámka k souboru cen:_x000D_
1. V cenách jsou započteny náklady na napuštění a vypuštění vody, dodání vody a dezinfekčního_x000D_
 prostředku._x000D_
</t>
  </si>
  <si>
    <t>79</t>
  </si>
  <si>
    <t>892372111</t>
  </si>
  <si>
    <t>Tlakové zkoušky vodou zabezpečení konců potrubí při tlakových zkouškách DN do 300</t>
  </si>
  <si>
    <t>-1213618700</t>
  </si>
  <si>
    <t>"Potrubí TL DN 100 - 6 úseků" 6</t>
  </si>
  <si>
    <t>"Potrubí TL DN 80 - 2 úseky" 2</t>
  </si>
  <si>
    <t>80</t>
  </si>
  <si>
    <t>899401112</t>
  </si>
  <si>
    <t>Osazení poklopů litinových šoupátkových</t>
  </si>
  <si>
    <t>-1024601684</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</si>
  <si>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</si>
  <si>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81</t>
  </si>
  <si>
    <t>422913520</t>
  </si>
  <si>
    <t>poklop litinový typ - šoupátkový</t>
  </si>
  <si>
    <t>803957618</t>
  </si>
  <si>
    <t>82</t>
  </si>
  <si>
    <t>56230636R</t>
  </si>
  <si>
    <t>deska podkladová uličního poklopu litinového ventilkového a šoupatového</t>
  </si>
  <si>
    <t>1409255519</t>
  </si>
  <si>
    <t>83</t>
  </si>
  <si>
    <t>899401113</t>
  </si>
  <si>
    <t>Osazení poklopů litinových hydrantových</t>
  </si>
  <si>
    <t>935904764</t>
  </si>
  <si>
    <t>84</t>
  </si>
  <si>
    <t>422914520</t>
  </si>
  <si>
    <t>poklop litinový - hydrantový DN 80</t>
  </si>
  <si>
    <t>-332263341</t>
  </si>
  <si>
    <t>85</t>
  </si>
  <si>
    <t>56230638R</t>
  </si>
  <si>
    <t>deska podkladová uličního poklopu litinového hydrantového</t>
  </si>
  <si>
    <t>-1294237642</t>
  </si>
  <si>
    <t>86</t>
  </si>
  <si>
    <t>899712111R</t>
  </si>
  <si>
    <t>Orientační tabulky pro označení armatur na vodovodní síti</t>
  </si>
  <si>
    <t>-633161074</t>
  </si>
  <si>
    <t>87</t>
  </si>
  <si>
    <t>899721111R</t>
  </si>
  <si>
    <t xml:space="preserve">Signalizační vodič DN do 150 mm </t>
  </si>
  <si>
    <t>947184176</t>
  </si>
  <si>
    <t>88</t>
  </si>
  <si>
    <t>899722113R</t>
  </si>
  <si>
    <t>Krytí potrubí výstražnou fólií z PVC 34cm</t>
  </si>
  <si>
    <t>-1279354628</t>
  </si>
  <si>
    <t>89</t>
  </si>
  <si>
    <t>Ostatní práce spojené s realizací vodovodu</t>
  </si>
  <si>
    <t>220374947</t>
  </si>
  <si>
    <t>998273102</t>
  </si>
  <si>
    <t>Přesun hmot pro trubní vedení hloubené z trub litinových pro vodovody nebo kanalizace v otevřeném výkopu dopravní vzdálenost do 15 m</t>
  </si>
  <si>
    <t>-1951274162</t>
  </si>
  <si>
    <t>91</t>
  </si>
  <si>
    <t>998273124</t>
  </si>
  <si>
    <t>Přesun hmot pro trubní vedení hloubené z trub litinových Příplatek k cenám za zvětšený přesun přes vymezenou největší dopravní vzdálenost do 500 m</t>
  </si>
  <si>
    <t>-1391842616</t>
  </si>
  <si>
    <t>68,824</t>
  </si>
  <si>
    <t>20,647</t>
  </si>
  <si>
    <t>30,971</t>
  </si>
  <si>
    <t>17,206</t>
  </si>
  <si>
    <t>4,221</t>
  </si>
  <si>
    <t>16,825</t>
  </si>
  <si>
    <t>156,161</t>
  </si>
  <si>
    <t>47,719</t>
  </si>
  <si>
    <t>SO 07 - Vodovod - přípojky</t>
  </si>
  <si>
    <t>Pokud se ve stavebním rozpočtu vyskytují obchodní názvy materiálů, slouží pouze pro vyjádření vlastností materiálů a mohou být nahrazeny materiály se stejnými nebo lepšími vlastnostmi.</t>
  </si>
  <si>
    <t>-935308751</t>
  </si>
  <si>
    <t>4*4</t>
  </si>
  <si>
    <t>-1022568117</t>
  </si>
  <si>
    <t>-426149335</t>
  </si>
  <si>
    <t>16*1,5</t>
  </si>
  <si>
    <t>-1993789155</t>
  </si>
  <si>
    <t>842514493</t>
  </si>
  <si>
    <t>"Přípojka 137.2+143" 8,41*1,0*(1,95-0,45+0,1)</t>
  </si>
  <si>
    <t>"Přípojka 134.1" 2,80*1,0*(1,70-0,45+0,1)</t>
  </si>
  <si>
    <t>"Přípojka 131" 9,30*1,0*(1,70-0,45+0,1)</t>
  </si>
  <si>
    <t>"Přípojka rekonstruovaná 115" 21,70*1,0*(1,70+0,1)</t>
  </si>
  <si>
    <t>"Odpočet rekonstruované přípojky 115" -3,14*0,02*0,02*21,70</t>
  </si>
  <si>
    <t>226184280</t>
  </si>
  <si>
    <t>Hloubení_rýh_3*0,30*0,50</t>
  </si>
  <si>
    <t>-260143666</t>
  </si>
  <si>
    <t>-1107476832</t>
  </si>
  <si>
    <t>Hloubení_rýh_3*0,70*0,50</t>
  </si>
  <si>
    <t>202445941</t>
  </si>
  <si>
    <t>-1670837947</t>
  </si>
  <si>
    <t>Hloubení_rýh_4*0,30*0,50</t>
  </si>
  <si>
    <t>1491859345</t>
  </si>
  <si>
    <t>-1755970684</t>
  </si>
  <si>
    <t>Hloubení_rýh_4*0,70*0,50</t>
  </si>
  <si>
    <t>-697307356</t>
  </si>
  <si>
    <t>-2121316751</t>
  </si>
  <si>
    <t>"Přípojka 137.2+143" 8,41*2,05*2</t>
  </si>
  <si>
    <t>"Přípojka 134.1" 2,80*1,80*2</t>
  </si>
  <si>
    <t>"Přípojka 131" 9,30*1,80*2</t>
  </si>
  <si>
    <t>"Přípojka rekonstruovaná 115" 21,70*1,80*2</t>
  </si>
  <si>
    <t>-296104942</t>
  </si>
  <si>
    <t>-1127047040</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</si>
  <si>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</si>
  <si>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792909977</t>
  </si>
  <si>
    <t>-6949592</t>
  </si>
  <si>
    <t>-2080793005</t>
  </si>
  <si>
    <t>-1066053155</t>
  </si>
  <si>
    <t>-2115178906</t>
  </si>
  <si>
    <t>-773245635</t>
  </si>
  <si>
    <t>2031887762</t>
  </si>
  <si>
    <t>1939071568</t>
  </si>
  <si>
    <t>"Potrubí d40" -3,14*0,020*0,020*33,800</t>
  </si>
  <si>
    <t>"Potrubí d50" -3,14*0,025*0,025*8,4100</t>
  </si>
  <si>
    <t>1333588425</t>
  </si>
  <si>
    <t>262793849</t>
  </si>
  <si>
    <t>"Lože pod potrubí d40" 33,800*1,00*0,40-3,14*0,020*0,020*33,800</t>
  </si>
  <si>
    <t>"Lože pod potrubí d50" 8,4100*1,00*0,40-3,14*0,025*0,025*8,4100</t>
  </si>
  <si>
    <t>-764402998</t>
  </si>
  <si>
    <t>2095063656</t>
  </si>
  <si>
    <t>"Lože pod potrubí d40" 33,800*1,00*0,1</t>
  </si>
  <si>
    <t>"Lože pod potrubí d50" 8,4100*1,00*0,1</t>
  </si>
  <si>
    <t>871171141</t>
  </si>
  <si>
    <t>Montáž vodovodního potrubí z plastů v otevřeném výkopu z polyetylenu PE 100 svařovaných na tupo SDR 11/PN16 D 40 x 3,7 mm</t>
  </si>
  <si>
    <t>6654069</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</si>
  <si>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</si>
  <si>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286135960</t>
  </si>
  <si>
    <t>potrubí dvouvrstvé PE100 s 10% signalizační vrstvou, SDR 11, 40x3,7. L=12m</t>
  </si>
  <si>
    <t>1099431550</t>
  </si>
  <si>
    <t>871181141</t>
  </si>
  <si>
    <t>Montáž vodovodního potrubí z plastů v otevřeném výkopu z polyetylenu PE 100 svařovaných na tupo SDR 11/PN16 D 50 x 4,6 mm</t>
  </si>
  <si>
    <t>-87227531</t>
  </si>
  <si>
    <t>286135970</t>
  </si>
  <si>
    <t>potrubí dvouvrstvé PE100 s 10% signalizační vrstvou, SDR 11, 50x4,6. L=12m</t>
  </si>
  <si>
    <t>116700242</t>
  </si>
  <si>
    <t>891269111</t>
  </si>
  <si>
    <t>Montáž vodovodních armatur na potrubí navrtávacích pasů s ventilem Jt 1 MPa, na potrubí z trub litinových, ocelových nebo plastických hmot DN 100</t>
  </si>
  <si>
    <t>-365895442</t>
  </si>
  <si>
    <t>422714140</t>
  </si>
  <si>
    <t>pas navrtávací z tvárné litiny DN 100, rozsah (114-119), odbočky 1",5/4",6/4",2"</t>
  </si>
  <si>
    <t>-1045320781</t>
  </si>
  <si>
    <t>-1906134270</t>
  </si>
  <si>
    <t>"Potrubí d50" 8,410</t>
  </si>
  <si>
    <t>"Potrubí d40" 33,80</t>
  </si>
  <si>
    <t>-1447395991</t>
  </si>
  <si>
    <t>"Potrubí d40" 33,800</t>
  </si>
  <si>
    <t>-468508692</t>
  </si>
  <si>
    <t>791677801</t>
  </si>
  <si>
    <t>"4x vodovodní přípojka" 4</t>
  </si>
  <si>
    <t>544076457</t>
  </si>
  <si>
    <t>490804287</t>
  </si>
  <si>
    <t>969021048R</t>
  </si>
  <si>
    <t>Vybourání vodovodního potrubí DN do 200 vč. odvozu a likvidace materiálu</t>
  </si>
  <si>
    <t>-2005194257</t>
  </si>
  <si>
    <t>"Rekonstrukce přípojky K115" 21,70</t>
  </si>
  <si>
    <t>998547276R</t>
  </si>
  <si>
    <t>Ostatní práce spojené s realizací vodovodních přípojek</t>
  </si>
  <si>
    <t>-2013252303</t>
  </si>
  <si>
    <t>998276101</t>
  </si>
  <si>
    <t>Přesun hmot pro trubní vedení hloubené z trub z plastických hmot nebo sklolaminátových pro vodovody nebo kanalizace v otevřeném výkopu dopravní vzdálenost do 15 m</t>
  </si>
  <si>
    <t>-1044026293</t>
  </si>
  <si>
    <t>998276124</t>
  </si>
  <si>
    <t>Přesun hmot pro trubní vedení hloubené z trub z plastických hmot nebo sklolaminátových Příplatek k cenám za zvětšený přesun přes vymezenou největší dopravní vzdálenost do 500 m</t>
  </si>
  <si>
    <t>-1182963713</t>
  </si>
  <si>
    <t>194,241</t>
  </si>
  <si>
    <t>58,272</t>
  </si>
  <si>
    <t>87,408</t>
  </si>
  <si>
    <t>48,56</t>
  </si>
  <si>
    <t>12,986</t>
  </si>
  <si>
    <t>63,793</t>
  </si>
  <si>
    <t>760,032</t>
  </si>
  <si>
    <t>116,109</t>
  </si>
  <si>
    <t>SO 08 - Plynovod</t>
  </si>
  <si>
    <t>1575496049</t>
  </si>
  <si>
    <t>918645059</t>
  </si>
  <si>
    <t>-890845335</t>
  </si>
  <si>
    <t>461765920</t>
  </si>
  <si>
    <t>-498580778</t>
  </si>
  <si>
    <t>-35300999</t>
  </si>
  <si>
    <t>132201101</t>
  </si>
  <si>
    <t>Hloubení zapažených i nezapažených rýh šířky do 600 mm s urovnáním dna do předepsaného profilu a spádu v hornině tř. 3 do 100 m3</t>
  </si>
  <si>
    <t>328942973</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</si>
  <si>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</si>
  <si>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"Větev 1 - odpočet BT v délce 4,50+35,00+8,00=47,50m" (98,83+98,67-47,50)*0,6*(1,3-0,45+0,1)</t>
  </si>
  <si>
    <t>"Větev 2 - odpočet BT v délce 24m" (145,44-24,00)*0,6*(1,30-0,45+0,1)</t>
  </si>
  <si>
    <t>"Rozšíření výkopů pro startovací a cílové šachty pro BT - 8x" 2,0*2,6*(1,3-0,45+0,1)*8</t>
  </si>
  <si>
    <t>Hloubení_rýh_3*0,30</t>
  </si>
  <si>
    <t>132201109</t>
  </si>
  <si>
    <t>Hloubení zapažených i nezapažených rýh šířky do 600 mm s urovnáním dna do předepsaného profilu a spádu v hornině tř. 3 Příplatek k cenám za lepivost horniny tř. 3</t>
  </si>
  <si>
    <t>1172437140</t>
  </si>
  <si>
    <t>132212102</t>
  </si>
  <si>
    <t>Hloubení zapažených i nezapažených rýh šířky do 600 mm ručním nebo pneumatickým nářadím s urovnáním dna do předepsaného profilu a spádu v horninách tř. 3 nesoudržných</t>
  </si>
  <si>
    <t>73234302</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</si>
  <si>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</si>
  <si>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Hloubení_rýh_3*0,70</t>
  </si>
  <si>
    <t>132212109</t>
  </si>
  <si>
    <t>Hloubení zapažených i nezapažených rýh šířky do 600 mm ručním nebo pneumatickým nářadím s urovnáním dna do předepsaného profilu a spádu v horninách tř. 3 Příplatek k cenám za lepivost horniny tř. 3</t>
  </si>
  <si>
    <t>975480015</t>
  </si>
  <si>
    <t>132301101</t>
  </si>
  <si>
    <t>Hloubení zapažených i nezapažených rýh šířky do 600 mm s urovnáním dna do předepsaného profilu a spádu v hornině tř. 4 do 100 m3</t>
  </si>
  <si>
    <t>2127761158</t>
  </si>
  <si>
    <t>Hloubení_rýh_4*0,30</t>
  </si>
  <si>
    <t>132301109</t>
  </si>
  <si>
    <t>Hloubení zapažených i nezapažených rýh šířky do 600 mm s urovnáním dna do předepsaného profilu a spádu v hornině tř. 4 Příplatek k cenám za lepivost horniny tř. 4</t>
  </si>
  <si>
    <t>477755951</t>
  </si>
  <si>
    <t>132312102</t>
  </si>
  <si>
    <t>Hloubení zapažených i nezapažených rýh šířky do 600 mm ručním nebo pneumatickým nářadím s urovnáním dna do předepsaného profilu a spádu v horninách tř. 4 nesoudržných</t>
  </si>
  <si>
    <t>1616287473</t>
  </si>
  <si>
    <t>Hloubení_rýh_4*0,70</t>
  </si>
  <si>
    <t>132312109</t>
  </si>
  <si>
    <t>Hloubení zapažených i nezapažených rýh šířky do 600 mm ručním nebo pneumatickým nářadím s urovnáním dna do předepsaného profilu a spádu v horninách tř. 4 Příplatek k cenám za lepivost horniny tř. 4</t>
  </si>
  <si>
    <t>1565027456</t>
  </si>
  <si>
    <t>-1647562465</t>
  </si>
  <si>
    <t>-1412490825</t>
  </si>
  <si>
    <t>"Větev 1 - odpočet BT v délce 4,50+35,00+8,00=47,50m" (98,83+98,67-47,50)*(1,3+0,1)*2</t>
  </si>
  <si>
    <t>"Větev 2 - odpočet BT v délce 24m" (145,44-24,00)*(1,30+0,1)*2</t>
  </si>
  <si>
    <t>121488232</t>
  </si>
  <si>
    <t>Pažící_box*20</t>
  </si>
  <si>
    <t>-1962010592</t>
  </si>
  <si>
    <t>418633963</t>
  </si>
  <si>
    <t>1640843190</t>
  </si>
  <si>
    <t>1015617681</t>
  </si>
  <si>
    <t>-2100355106</t>
  </si>
  <si>
    <t>1830526783</t>
  </si>
  <si>
    <t>-1482830938</t>
  </si>
  <si>
    <t>-1868732750</t>
  </si>
  <si>
    <t>403162368</t>
  </si>
  <si>
    <t>1760201838</t>
  </si>
  <si>
    <t>990076873</t>
  </si>
  <si>
    <t>"Odpočet potrubí dn90" -3,14*0,045*0,045*98,67</t>
  </si>
  <si>
    <t>"Odpočet potrubí dn110" -3,14*0,055*0,055*(98,83-4,50-35,00-8,00)</t>
  </si>
  <si>
    <t>"Odpočet potrubí dn50" -3,14*0,025*0,025*(145,44-24,00)</t>
  </si>
  <si>
    <t>696605044</t>
  </si>
  <si>
    <t>-672095423</t>
  </si>
  <si>
    <t>"Větev 1 - odpočet BT v délce 4,50+35,00+8,00=47,50m" (98,83+98,67-47,50)*0,6*0,4</t>
  </si>
  <si>
    <t>"Větev 2 - odpočet BT v délce 24m" (145,44-24,00)*0,6*0,4</t>
  </si>
  <si>
    <t>1784499134</t>
  </si>
  <si>
    <t>-111714660</t>
  </si>
  <si>
    <t>"Větev 1 - odpočet BT v délce 4,50+35,00+8,00=47,50m" (98,83+98,67-47,50)*0,6*0,1</t>
  </si>
  <si>
    <t>"Větev 2 - odpočet BT v délce 24m a 55m" (145,44-24,00-55,00)*0,6*0,1</t>
  </si>
  <si>
    <t>871181211</t>
  </si>
  <si>
    <t>Montáž vodovodního potrubí z plastů v otevřeném výkopu z polyetylenu PE 100 svařovaných elektrotvarovkou SDR 11/PN16 D 50 x 4,6 mm</t>
  </si>
  <si>
    <t>661943027</t>
  </si>
  <si>
    <t>"Větev 2" 145,44-24,00</t>
  </si>
  <si>
    <t>286134820</t>
  </si>
  <si>
    <t>potrubí plynovodní PE100 SDR 11, návin se signalizační vrstvou 50 x 4,6 mm</t>
  </si>
  <si>
    <t>1408752200</t>
  </si>
  <si>
    <t>871241151</t>
  </si>
  <si>
    <t>Montáž vodovodního potrubí z plastů v otevřeném výkopu z polyetylenu PE 100 svařovaných na tupo SDR 17/PN10 D 90 x 5,4 mm</t>
  </si>
  <si>
    <t>1840507113</t>
  </si>
  <si>
    <t>"Větev 1" 98,67</t>
  </si>
  <si>
    <t>"Větev 2 - chránička v otevřeném výkopku" 55,00</t>
  </si>
  <si>
    <t>286134650</t>
  </si>
  <si>
    <t>potrubí plynovodní PE100 SDR 17, tyče 12 m, se signalizační vrstvou, 90 x 5,4 mm</t>
  </si>
  <si>
    <t>-1489169826</t>
  </si>
  <si>
    <t>871251151</t>
  </si>
  <si>
    <t>Montáž vodovodního potrubí z plastů v otevřeném výkopu z polyetylenu PE 100 svařovaných na tupo SDR 17/PN10 D 110 x 6,6 mm</t>
  </si>
  <si>
    <t>1007462199</t>
  </si>
  <si>
    <t>"Větev 1" 98,83-4,50-35,00-8,00</t>
  </si>
  <si>
    <t>286134660</t>
  </si>
  <si>
    <t>potrubí plynovodní PE100 SDR 17, tyče 12 m, se signalizační vrstvou, 110 x 6,6 mm</t>
  </si>
  <si>
    <t>-1526475916</t>
  </si>
  <si>
    <t>877181101</t>
  </si>
  <si>
    <t>Montáž tvarovek na vodovodním plastovém potrubí z polyetylenu PE 100 elektrotvarovek SDR 11/PN16 spojek, oblouků nebo redukcí d 50</t>
  </si>
  <si>
    <t>690027201</t>
  </si>
  <si>
    <t xml:space="preserve">Poznámka k souboru cen:_x000D_
1. V cenách montáže tvarovek nejsou započteny náklady na dodání tvarovek. Tyto náklady se oceňují_x000D_
 ve specifikaci._x000D_
</t>
  </si>
  <si>
    <t>286159710</t>
  </si>
  <si>
    <t>elektrospojka SDR 11, PE 100, PN 16 d 50</t>
  </si>
  <si>
    <t>165054849</t>
  </si>
  <si>
    <t>877181110</t>
  </si>
  <si>
    <t>Montáž tvarovek na vodovodním plastovém potrubí z polyetylenu PE 100 elektrotvarovek SDR 11/PN16 kolen 22 st. nebo 45 st. d 50</t>
  </si>
  <si>
    <t>-1103926550</t>
  </si>
  <si>
    <t>286149450</t>
  </si>
  <si>
    <t>elektrokoleno 45°, PE 100, PN 16, d 50</t>
  </si>
  <si>
    <t>-1976596302</t>
  </si>
  <si>
    <t>877181112</t>
  </si>
  <si>
    <t>Montáž tvarovek na vodovodním plastovém potrubí z polyetylenu PE 100 elektrotvarovek SDR 11/PN16 kolen 90 st. d 50</t>
  </si>
  <si>
    <t>153176150</t>
  </si>
  <si>
    <t>286149330</t>
  </si>
  <si>
    <t>elektrokoleno 90°, PE 100, PN 16, d 50</t>
  </si>
  <si>
    <t>-939193093</t>
  </si>
  <si>
    <t>877211101</t>
  </si>
  <si>
    <t>Montáž tvarovek na vodovodním plastovém potrubí z polyetylenu PE 100 elektrotvarovek SDR 11/PN16 spojek, oblouků nebo redukcí d 63</t>
  </si>
  <si>
    <t>1321908730</t>
  </si>
  <si>
    <t>286149760</t>
  </si>
  <si>
    <t>elektroredukce, PE 100, PN 16, d 63-50</t>
  </si>
  <si>
    <t>1821081034</t>
  </si>
  <si>
    <t>877241101</t>
  </si>
  <si>
    <t>Montáž tvarovek na vodovodním plastovém potrubí z polyetylenu PE 100 elektrotvarovek SDR 11/PN16 spojek, oblouků nebo redukcí d 90</t>
  </si>
  <si>
    <t>-207206574</t>
  </si>
  <si>
    <t>286149770</t>
  </si>
  <si>
    <t>elektroredukce, PE 100, PN 16, d 90-63</t>
  </si>
  <si>
    <t>-98598025</t>
  </si>
  <si>
    <t>877241110</t>
  </si>
  <si>
    <t>Montáž tvarovek na vodovodním plastovém potrubí z polyetylenu PE 100 elektrotvarovek SDR 11/PN16 kolen 22 st. nebo 45 st. d 90</t>
  </si>
  <si>
    <t>-142214415</t>
  </si>
  <si>
    <t>286149480</t>
  </si>
  <si>
    <t>elektrokoleno 45°, PE 100, PN 16, d 90</t>
  </si>
  <si>
    <t>566522665</t>
  </si>
  <si>
    <t>877241118</t>
  </si>
  <si>
    <t>Montáž tvarovek na vodovodním plastovém potrubí z polyetylenu PE 100 elektrotvarovek SDR 11/PN16 záslepek d 90</t>
  </si>
  <si>
    <t>765685824</t>
  </si>
  <si>
    <t>286150250</t>
  </si>
  <si>
    <t>elektrozáslepka, PE 100, d 90</t>
  </si>
  <si>
    <t>-922714355</t>
  </si>
  <si>
    <t>877261101</t>
  </si>
  <si>
    <t>Montáž tvarovek na vodovodním plastovém potrubí z polyetylenu PE 100 elektrotvarovek SDR 11/PN16 spojek, oblouků nebo redukcí d 110</t>
  </si>
  <si>
    <t>-1793327164</t>
  </si>
  <si>
    <t>286149780</t>
  </si>
  <si>
    <t>elektroredukce, PE 100, PN 16, d 110-90</t>
  </si>
  <si>
    <t>1091824062</t>
  </si>
  <si>
    <t>877261110</t>
  </si>
  <si>
    <t>Montáž tvarovek na vodovodním plastovém potrubí z polyetylenu PE 100 elektrotvarovek SDR 11/PN16 kolen 22 st. nebo 45 st. d 110</t>
  </si>
  <si>
    <t>-1227322259</t>
  </si>
  <si>
    <t>286149490</t>
  </si>
  <si>
    <t>elektrokoleno 45°, PE 100, PN 16, d 110</t>
  </si>
  <si>
    <t>463513283</t>
  </si>
  <si>
    <t>877261112</t>
  </si>
  <si>
    <t>Montáž tvarovek na vodovodním plastovém potrubí z polyetylenu PE 100 elektrotvarovek SDR 11/PN16 kolen 90 st. d 110</t>
  </si>
  <si>
    <t>-460860243</t>
  </si>
  <si>
    <t>286149370</t>
  </si>
  <si>
    <t>elektrokoleno 90°, PE 100, PN 16, d 110</t>
  </si>
  <si>
    <t>-1879953243</t>
  </si>
  <si>
    <t>877261113</t>
  </si>
  <si>
    <t>Montáž tvarovek na vodovodním plastovém potrubí z polyetylenu PE 100 elektrotvarovek SDR 11/PN16 T-kusů d 110</t>
  </si>
  <si>
    <t>-1803032367</t>
  </si>
  <si>
    <t>286149610</t>
  </si>
  <si>
    <t>elektro tvarovka T-kus rovnoramenný, PE 100, PN 16, d 110</t>
  </si>
  <si>
    <t>1671291062</t>
  </si>
  <si>
    <t>892312121</t>
  </si>
  <si>
    <t>Tlakové zkoušky vzduchem těsnícími vaky ucpávkovými DN 150</t>
  </si>
  <si>
    <t>1853272665</t>
  </si>
  <si>
    <t>613981462</t>
  </si>
  <si>
    <t>"Větev 1 - odpočet BT v délce 4,50+35,00+8,00=47,50m" 98,83+98,67-47,50</t>
  </si>
  <si>
    <t>"Větev 2 - odpočet BT v délce 24m" 73,40-24,00</t>
  </si>
  <si>
    <t>-709574916</t>
  </si>
  <si>
    <t>899805748R</t>
  </si>
  <si>
    <t>Protlak PVC chráničky DN 160 vč. dodávky materiálu</t>
  </si>
  <si>
    <t>2129986389</t>
  </si>
  <si>
    <t>"Větev 1 - protlak Musílkova" 8,0</t>
  </si>
  <si>
    <t>"Větev 1 - protlak Motolský potok" 4,5</t>
  </si>
  <si>
    <t>899805749R</t>
  </si>
  <si>
    <t>1152415863</t>
  </si>
  <si>
    <t>"Větev 2 - protlak U Zámečnice" 24,0</t>
  </si>
  <si>
    <t>899806247R</t>
  </si>
  <si>
    <t>Zatažení potrubí PE d110 do stávající chráničky d160 vč. dodávky potrubí</t>
  </si>
  <si>
    <t>1130295841</t>
  </si>
  <si>
    <t>"Větev 1 - zatažení Musílkova" 8,0</t>
  </si>
  <si>
    <t>"Větev 1 - zatažení Plzeňská" 35,0</t>
  </si>
  <si>
    <t>899806248R</t>
  </si>
  <si>
    <t>1240103093</t>
  </si>
  <si>
    <t>"Větev 1 - zatažení Plzeňská" 4,5</t>
  </si>
  <si>
    <t>899806249R</t>
  </si>
  <si>
    <t>592264182</t>
  </si>
  <si>
    <t>"Větev 2 - U Zámečnice" 24,00</t>
  </si>
  <si>
    <t>Ostatní práce spojené s realizací plynovodu</t>
  </si>
  <si>
    <t>-600679094</t>
  </si>
  <si>
    <t>998624789R</t>
  </si>
  <si>
    <t>Napojení na stávající plynovod včetně osazení armatur</t>
  </si>
  <si>
    <t>-260897431</t>
  </si>
  <si>
    <t>1182247937</t>
  </si>
  <si>
    <t>2019924810</t>
  </si>
  <si>
    <t>6,419</t>
  </si>
  <si>
    <t>1,926</t>
  </si>
  <si>
    <t>2,889</t>
  </si>
  <si>
    <t>1,605</t>
  </si>
  <si>
    <t>3,206</t>
  </si>
  <si>
    <t>Pažení_rýh</t>
  </si>
  <si>
    <t>Pažení rýh</t>
  </si>
  <si>
    <t>21,398</t>
  </si>
  <si>
    <t>Výkopek skládka</t>
  </si>
  <si>
    <t>4,815</t>
  </si>
  <si>
    <t>1,604</t>
  </si>
  <si>
    <t>SO 09 - Plynovod - přípojky</t>
  </si>
  <si>
    <t>-1740770259</t>
  </si>
  <si>
    <t>2*4</t>
  </si>
  <si>
    <t>-1771307867</t>
  </si>
  <si>
    <t>-1184808596</t>
  </si>
  <si>
    <t>2*1,2</t>
  </si>
  <si>
    <t>1063377844</t>
  </si>
  <si>
    <t>-149471068</t>
  </si>
  <si>
    <t>"Přípojka 137.2+143" 0,6*1,30*7,23</t>
  </si>
  <si>
    <t>"Přípojka 134.1" 0,6*1,30*1,00</t>
  </si>
  <si>
    <t>442769951</t>
  </si>
  <si>
    <t>Hloubení_rýh_3*0,5</t>
  </si>
  <si>
    <t>1859655178</t>
  </si>
  <si>
    <t>-487217796</t>
  </si>
  <si>
    <t>Hloubení_rýh_4*0,5</t>
  </si>
  <si>
    <t>Dolamování zapažených nebo nezapažených hloubených vykopávek v horninách tř. 5 až 7 s použitím pneumatického nářadí s příp. nutným přemístěním výkopku ve výkopišti, bez naložení rýh, ve vrstvě tl. do 500 mm v hornině tř. 5</t>
  </si>
  <si>
    <t>-462709249</t>
  </si>
  <si>
    <t xml:space="preserve">Poznámka k souboru cen:_x000D_
1. Ceny lze použít pouze tehdy, předepisuje-li projekt, že dno nebo boky hloubené vykopávky se musí_x000D_
 dolámat bez použití trhavin, aby se neporušila skalní hornina v bocích nebo podložích vykopávky a_x000D_
 dále podle čl. 3115 Všeobecných podmínek tohoto katalogu_x000D_
2. V ceně jsou započteny i náklady na přehození výkopku na přilehlém terénu na vzdálenost:_x000D_
 a) do 3 m od okraje jámy nebo zářezu,_x000D_
 b) do 5 m od osy rýhy,_x000D_
 c) do 5 m od hrany šachty._x000D_
3. Půdorysná plochy šachty se určuje v úrovni přilehlého terénu_x000D_
</t>
  </si>
  <si>
    <t>2040250610</t>
  </si>
  <si>
    <t>"Přípojka 137.2+143"1,30*7,23*2</t>
  </si>
  <si>
    <t>"Přípojka 134.1" 1,30*1,00*2</t>
  </si>
  <si>
    <t>902565827</t>
  </si>
  <si>
    <t>-2094270475</t>
  </si>
  <si>
    <t>1009899306</t>
  </si>
  <si>
    <t>-518042023</t>
  </si>
  <si>
    <t>-1744812800</t>
  </si>
  <si>
    <t>-383172034</t>
  </si>
  <si>
    <t>1894740958</t>
  </si>
  <si>
    <t>-545557998</t>
  </si>
  <si>
    <t>-408850912</t>
  </si>
  <si>
    <t>-601099809</t>
  </si>
  <si>
    <t>-170554045</t>
  </si>
  <si>
    <t>2069589528</t>
  </si>
  <si>
    <t>-Výkopek_skládka</t>
  </si>
  <si>
    <t>-1642374460</t>
  </si>
  <si>
    <t>1480317070</t>
  </si>
  <si>
    <t>"Přípojka 137.2+143" 0,3*1,30*7,23</t>
  </si>
  <si>
    <t>"Přípojka 134.1" 0,3*1,30*1,00</t>
  </si>
  <si>
    <t>"Odpočet potrubí d25" -3,14*0,0125*0,0125*(7,230+1,00)</t>
  </si>
  <si>
    <t>-166502624</t>
  </si>
  <si>
    <t>933646261</t>
  </si>
  <si>
    <t>"Přípojka 137.2+143" 0,1*1,30*7,23</t>
  </si>
  <si>
    <t>"Přípojka 134.1" 0,1*1,30*1,00</t>
  </si>
  <si>
    <t>854714689R</t>
  </si>
  <si>
    <t>Dodávka a montáž armatur a uzávěrů pro plynovodní přípojky</t>
  </si>
  <si>
    <t>-815882173</t>
  </si>
  <si>
    <t>871161210R</t>
  </si>
  <si>
    <t>Montáž potrubí z PE100 SDR 11 otevřený výkop svařovaných elektrotvarovkou D 25mm</t>
  </si>
  <si>
    <t>323630927</t>
  </si>
  <si>
    <t>"Přípojky - 2 kusy" 7,230+1,000</t>
  </si>
  <si>
    <t>286135949R</t>
  </si>
  <si>
    <t>potrubí dvouvrstvé PE100 s 10% signalizační vrstvou, SDR 11, 32x3,0. L=12m</t>
  </si>
  <si>
    <t>-1921793563</t>
  </si>
  <si>
    <t>877161111R</t>
  </si>
  <si>
    <t>Montáž elektrokolen 45° na potrubí z PE trub d 25</t>
  </si>
  <si>
    <t>-158380645</t>
  </si>
  <si>
    <t>286150115R</t>
  </si>
  <si>
    <t>elektrokoleno 45°, PE 100, PN 16, d 25</t>
  </si>
  <si>
    <t>71684164</t>
  </si>
  <si>
    <t>286112861R</t>
  </si>
  <si>
    <t>elektrokoleno 90°, PE 100, PN 16, d 25</t>
  </si>
  <si>
    <t>650361997</t>
  </si>
  <si>
    <t>877161112R</t>
  </si>
  <si>
    <t>Montáž elektrospojek na potrubí z PE trub d 25</t>
  </si>
  <si>
    <t>-2035976841</t>
  </si>
  <si>
    <t>286159680</t>
  </si>
  <si>
    <t>elektrospojka SDR 11, PE 100, PN 16 d 25</t>
  </si>
  <si>
    <t>-419038906</t>
  </si>
  <si>
    <t>877161119R</t>
  </si>
  <si>
    <t>Montáž elektrozáslepek na potrubí z PE trub d 25</t>
  </si>
  <si>
    <t>-999115734</t>
  </si>
  <si>
    <t>286150211</t>
  </si>
  <si>
    <t>elektrozáslepka,  PE 100, d 25</t>
  </si>
  <si>
    <t>-449524723</t>
  </si>
  <si>
    <t>877241120</t>
  </si>
  <si>
    <t>Montáž tvarovek na vodovodním plastovém potrubí z polyetylenu PE 100 elektrotvarovek SDR 11/PN16 T-kusů navrtávacích s 360 st. otočnou odbočkou d 90/25</t>
  </si>
  <si>
    <t>202224079</t>
  </si>
  <si>
    <t>286140070</t>
  </si>
  <si>
    <t>tvarovka T-kus navrtávací s 360° odbočkou, d 90-25</t>
  </si>
  <si>
    <t>-1987696838</t>
  </si>
  <si>
    <t>1815438839</t>
  </si>
  <si>
    <t>"Přípojky - 2 kusy" 2</t>
  </si>
  <si>
    <t>-1491858379</t>
  </si>
  <si>
    <t>-141953234</t>
  </si>
  <si>
    <t>998547163R</t>
  </si>
  <si>
    <t>Ostatní práce spojené s realizací plynovodních přípojek</t>
  </si>
  <si>
    <t>310226973</t>
  </si>
  <si>
    <t>-592905741</t>
  </si>
  <si>
    <t>-1384048053</t>
  </si>
  <si>
    <t>D.4 - Silnoproud</t>
  </si>
  <si>
    <t>M - Práce a dodávky M</t>
  </si>
  <si>
    <t xml:space="preserve">    46-M - Zemní práce při extr.mont.pracích</t>
  </si>
  <si>
    <t>VRN - Vedlejší rozpočtové náklady</t>
  </si>
  <si>
    <t xml:space="preserve">    VRN1 - Průzkumné, geodetické a projektové práce</t>
  </si>
  <si>
    <t>997002511</t>
  </si>
  <si>
    <t>Vodorovné přemístění suti a vybouraných hmot bez naložení, se složením a hrubým urovnáním na vzdálenost do 1 km</t>
  </si>
  <si>
    <t>195576912</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</si>
  <si>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</si>
  <si>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</si>
  <si>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</si>
  <si>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159426300</t>
  </si>
  <si>
    <t>"Skládka ve vzdálenosti 20km" 90,442*19</t>
  </si>
  <si>
    <t>1233902946</t>
  </si>
  <si>
    <t>997221815</t>
  </si>
  <si>
    <t>Poplatek za uložení stavebního odpadu na skládce (skládkovné) z prostého betonu zatříděného do Katalogu odpadů pod kódem 170 101</t>
  </si>
  <si>
    <t>1408271243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</si>
  <si>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</si>
  <si>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Poplatek za uložení stavebního odpadu na skládce (skládkovné) asfaltového bez obsahu dehtu zatříděného do Katalogu odpadů pod kódem 170 302</t>
  </si>
  <si>
    <t>804227043</t>
  </si>
  <si>
    <t>Práce a dodávky M</t>
  </si>
  <si>
    <t>46-M</t>
  </si>
  <si>
    <t>Zemní práce při extr.mont.pracích</t>
  </si>
  <si>
    <t>460010025</t>
  </si>
  <si>
    <t>Vytyčení trasy inženýrských sítí v zastavěném prostoru</t>
  </si>
  <si>
    <t>km</t>
  </si>
  <si>
    <t>-621769449</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</si>
  <si>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</si>
  <si>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0,160+0,290</t>
  </si>
  <si>
    <t>460030161</t>
  </si>
  <si>
    <t>Přípravné terénní práce odstranění podkladu nebo krytu komunikace včetně rozpojení na kusy a zarovnání styčné spáry z betonu prostého, tloušťky do 15 cm</t>
  </si>
  <si>
    <t>1085540411</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</si>
  <si>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</si>
  <si>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460030171</t>
  </si>
  <si>
    <t>Přípravné terénní práce odstranění podkladu nebo krytu komunikace včetně rozpojení na kusy a zarovnání styčné spáry ze živice, tloušťky do 5 cm</t>
  </si>
  <si>
    <t>-83725536</t>
  </si>
  <si>
    <t>460030191</t>
  </si>
  <si>
    <t>Přípravné terénní práce řezání spár v podkladu nebo krytu živičném, tloušťky do 5 cm</t>
  </si>
  <si>
    <t>-1256131351</t>
  </si>
  <si>
    <t>460150263</t>
  </si>
  <si>
    <t>Hloubení zapažených i nezapažených kabelových rýh ručně včetně urovnání dna s přemístěním výkopku do vzdálenosti 3 m od okraje jámy nebo naložením na dopravní prostředek šířky 50 cm, hloubky 80 cm, v hornině třídy 3</t>
  </si>
  <si>
    <t>-519053420</t>
  </si>
  <si>
    <t xml:space="preserve">Poznámka k souboru cen:_x000D_
1. Ceny hloubení rýh v hornině třídy 6 a 7 se oceňují cenami souboru cen 460 20- . Hloubení nezapažených kabelových rýh strojně._x000D_
</t>
  </si>
  <si>
    <t>460150303</t>
  </si>
  <si>
    <t>Hloubení zapažených i nezapažených kabelových rýh ručně včetně urovnání dna s přemístěním výkopku do vzdálenosti 3 m od okraje jámy nebo naložením na dopravní prostředek šířky 50 cm, hloubky 120 cm, v hornině třídy 3</t>
  </si>
  <si>
    <t>1148053057</t>
  </si>
  <si>
    <t>460470012</t>
  </si>
  <si>
    <t>Provizorní zajištění inženýrských sítí ve výkopech kabelů při souběhu</t>
  </si>
  <si>
    <t>2107056596</t>
  </si>
  <si>
    <t xml:space="preserve">Poznámka k souboru cen:_x000D_
1. Provizorní zajištění inženýrských sítí ve výkopech se provádí pomocí drátů, dřevěných a plastových prvků apod._x000D_
</t>
  </si>
  <si>
    <t>460560263</t>
  </si>
  <si>
    <t>Zásyp kabelových rýh ručně s uložením výkopku ve vrstvách včetně zhutnění a urovnání povrchu šířky 50 cm hloubky 80 cm, v hornině třídy 3</t>
  </si>
  <si>
    <t>-509940988</t>
  </si>
  <si>
    <t>460560303</t>
  </si>
  <si>
    <t>Zásyp kabelových rýh ručně s uložením výkopku ve vrstvách včetně zhutnění a urovnání povrchu šířky 50 cm hloubky 120 cm, v hornině třídy 3</t>
  </si>
  <si>
    <t>-1261452145</t>
  </si>
  <si>
    <t>460650081</t>
  </si>
  <si>
    <t>Vozovky a chodníky zřízení podkladní vrstvy včetně rozprostření a úpravy podkladu z betonu prostého, včetně rozprostření, tloušťky do 10 cm</t>
  </si>
  <si>
    <t>-1861767588</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</si>
  <si>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</si>
  <si>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460650133</t>
  </si>
  <si>
    <t>Vozovky a chodníky kryt vozovky z litého asfaltu včetně rozprostření, tloušťky přes 3 do 5 cm</t>
  </si>
  <si>
    <t>1054498595</t>
  </si>
  <si>
    <t>VRN1</t>
  </si>
  <si>
    <t>Průzkumné, geodetické a projektové práce</t>
  </si>
  <si>
    <t>012002000</t>
  </si>
  <si>
    <t>Geodetické práce - zaměření stávajících kabelů</t>
  </si>
  <si>
    <t>1024</t>
  </si>
  <si>
    <t>-1894007706</t>
  </si>
  <si>
    <t>D.5 - Slaboproud</t>
  </si>
  <si>
    <t>1146996108</t>
  </si>
  <si>
    <t>43742579</t>
  </si>
  <si>
    <t>"Skládka ve vzdálenosti 20km" 4,400*19</t>
  </si>
  <si>
    <t>-459802969</t>
  </si>
  <si>
    <t>2073764314</t>
  </si>
  <si>
    <t>1619976165</t>
  </si>
  <si>
    <t>583200874</t>
  </si>
  <si>
    <t>0,110</t>
  </si>
  <si>
    <t>460010025R</t>
  </si>
  <si>
    <t>Vytyčení stávajícího kabelu CETIN</t>
  </si>
  <si>
    <t>-2128419963</t>
  </si>
  <si>
    <t>2,000</t>
  </si>
  <si>
    <t>-863127158</t>
  </si>
  <si>
    <t>2146462482</t>
  </si>
  <si>
    <t>-91052573</t>
  </si>
  <si>
    <t>460150163</t>
  </si>
  <si>
    <t>Hloubení zapažených i nezapažených kabelových rýh ručně včetně urovnání dna s přemístěním výkopku do vzdálenosti 3 m od okraje jámy nebo naložením na dopravní prostředek šířky 35 cm, hloubky 80 cm, v hornině třídy 3</t>
  </si>
  <si>
    <t>-1049307276</t>
  </si>
  <si>
    <t>-1047644310</t>
  </si>
  <si>
    <t>460230003</t>
  </si>
  <si>
    <t>Ostatní vykopávky ručně rýha pro kabelové spojky pro vn včetně přemístění výkopku do 3 m nebo naložení na dopravní prostředek do 10 kV, v hornině třídy 3</t>
  </si>
  <si>
    <t>1163852283</t>
  </si>
  <si>
    <t xml:space="preserve">Poznámka k souboru cen:_x000D_
1. V cenách -0201 až -0217 nejsou zahrnuty náklady na dodávku pupinační skříně. Tato dodávka se oceňuje ve specifikaci._x000D_
2. Měrná jednotka kus u cen -0001 až -0017 odpovídá potřebné délce rýhy pro vložení kabelové spojky._x000D_
</t>
  </si>
  <si>
    <t>"Výkop pro odkrytí kabelu pro naspojkování - 2 kusy, 2,0*2,0*1,0" 2</t>
  </si>
  <si>
    <t>460560163</t>
  </si>
  <si>
    <t>Zásyp kabelových rýh ručně s uložením výkopku ve vrstvách včetně zhutnění a urovnání povrchu šířky 35 cm hloubky 80 cm, v hornině třídy 3</t>
  </si>
  <si>
    <t>-201688730</t>
  </si>
  <si>
    <t>-1861441675</t>
  </si>
  <si>
    <t>460561063</t>
  </si>
  <si>
    <t>Zásyp kabelových rýh ručně s uložením výkopku ve vrstvách včetně zhutnění a urovnání povrchu šířky 100 cm hloubky 100 cm, v hornině třídy 3</t>
  </si>
  <si>
    <t>903008041</t>
  </si>
  <si>
    <t>706379260</t>
  </si>
  <si>
    <t>1025869934</t>
  </si>
  <si>
    <t>495215467</t>
  </si>
  <si>
    <t>D.6 - Veřejné osvětlení</t>
  </si>
  <si>
    <t xml:space="preserve">    21-M - Elektromontáže</t>
  </si>
  <si>
    <t>OST - Ostatní</t>
  </si>
  <si>
    <t>881727089</t>
  </si>
  <si>
    <t>1326742304</t>
  </si>
  <si>
    <t>-655342978</t>
  </si>
  <si>
    <t>1908696808</t>
  </si>
  <si>
    <t>1171726106</t>
  </si>
  <si>
    <t>21-M</t>
  </si>
  <si>
    <t>Elektromontáže</t>
  </si>
  <si>
    <t>210528417R</t>
  </si>
  <si>
    <t>Svítidlo typ B1 - Svítidlo vyrobené ze slitiny hliníku válcového tvaru průměru 190mm, délky 525mm, bezpečnostní sklo s optickou strukturou, Antracitová barva, LED technologie 40W, 3000K, CRI&gt;80, 4294lm, montáž na závěsná lanka, IP65</t>
  </si>
  <si>
    <t>ks</t>
  </si>
  <si>
    <t>-625000769</t>
  </si>
  <si>
    <t>210528419R</t>
  </si>
  <si>
    <t>Pomocný nosný stožár pro uchycení závěsu závěsného svítidlo typ B1, vyrobený z hliníku, práškově lakovaný, Antracitová barva, kotevní hloubka 600mm, nadzemní výška 4000mm, průměr vršku stožáru 100mm, prostor pro svorkovnici s tlakově litého hliníku, zámek šestihranná hlava, hmotnost 14,4kg</t>
  </si>
  <si>
    <t>1071454928</t>
  </si>
  <si>
    <t>210528421R</t>
  </si>
  <si>
    <t>Svítidlo typ B2, LED sloupové svítidlo se symetrickým světlem rozdělení, pro montážní výšky 4000 - 6000 mm, Svítidlo vyrobené ze slitiny hliníku, antracitová barva, Pro horní část tyče ø 76 mm, LED technologie 24W, 3000K, CRI&gt;80, 2736lm, IP65</t>
  </si>
  <si>
    <t>1849096755</t>
  </si>
  <si>
    <t>210528423R</t>
  </si>
  <si>
    <t>Svítidlo typ B3, LED nástěnné přisazené svítidlo s oboustranným světelným svitem (up/down), svítidlo vyrobené ze slitiny hliníku, práškově lakováno antracitovou barvou, válcový tvar, průměr 150mm, délka 550mm, 2xLED zdroje, celkový příkon 40W, 3000K, CRI&gt;80, 3300lm, IP65</t>
  </si>
  <si>
    <t>238591782</t>
  </si>
  <si>
    <t>210220002</t>
  </si>
  <si>
    <t>Montáž uzemňovacího vedení s upevněním, propojením a připojením pomocí svorek na povrchu vodičů FeZn drátem nebo lanem průměru do 10 mm</t>
  </si>
  <si>
    <t>-144433621</t>
  </si>
  <si>
    <t>35441073</t>
  </si>
  <si>
    <t>drát D 10mm FeZn</t>
  </si>
  <si>
    <t>128</t>
  </si>
  <si>
    <t>-2135721405</t>
  </si>
  <si>
    <t>210812011</t>
  </si>
  <si>
    <t>Montáž izolovaných kabelů měděných do 1 kV bez ukončení plných a kulatých (CYKY, CHKE-R,...) uložených volně nebo v liště počtu a průřezu žil 3x1,5 až 6 mm2</t>
  </si>
  <si>
    <t>99978097</t>
  </si>
  <si>
    <t>34111030</t>
  </si>
  <si>
    <t>kabel silový s Cu jádrem 1 kV 3x1,5mm2</t>
  </si>
  <si>
    <t>-1004244035</t>
  </si>
  <si>
    <t>78,2608695652174*1,15 'Přepočtené koeficientem množství</t>
  </si>
  <si>
    <t>210812065</t>
  </si>
  <si>
    <t>Montáž izolovaných kabelů měděných do 1 kV bez ukončení plných a kulatých (CYKY, CHKE-R,...) uložených volně nebo v liště počtu a průřezu žil 5x10 až 16 mm2</t>
  </si>
  <si>
    <t>-2125615637</t>
  </si>
  <si>
    <t>34111099</t>
  </si>
  <si>
    <t>kabel silový s Cu jádrem 1 kV 5x10mm2</t>
  </si>
  <si>
    <t>-583437705</t>
  </si>
  <si>
    <t>212057487R</t>
  </si>
  <si>
    <t>Pojistka 6AgG</t>
  </si>
  <si>
    <t>1822959560</t>
  </si>
  <si>
    <t>212057574R</t>
  </si>
  <si>
    <t>Jednofázový jistič na DIN lištu 16A/C</t>
  </si>
  <si>
    <t>-1939099670</t>
  </si>
  <si>
    <t>212058274R</t>
  </si>
  <si>
    <t>Označovací marker 3M, 1256 - Minimarker energetika</t>
  </si>
  <si>
    <t>2078542810</t>
  </si>
  <si>
    <t>212123277R</t>
  </si>
  <si>
    <t>Demontáže stávajících rozvodů osvětlení Eltotoda</t>
  </si>
  <si>
    <t>-1185647151</t>
  </si>
  <si>
    <t>212324207R</t>
  </si>
  <si>
    <t>Přepojení stávajících rozvodů osvětlení Eltotoda</t>
  </si>
  <si>
    <t>67901503</t>
  </si>
  <si>
    <t>214147327R</t>
  </si>
  <si>
    <t>Napojení na svorkovnici ve stožáru (svítidla)</t>
  </si>
  <si>
    <t>1051456194</t>
  </si>
  <si>
    <t xml:space="preserve">Poznámka k položce:_x000D_
Napojení na svorkovnici ve stožáru (svítidla)_x000D_
</t>
  </si>
  <si>
    <t>215322560R</t>
  </si>
  <si>
    <t>Doplnění stávajícího zapínacího zapínací bod standard Eltodo, ZM 0272, včetně vydrátování a vybavení vývody</t>
  </si>
  <si>
    <t>1706510958</t>
  </si>
  <si>
    <t>215322572R</t>
  </si>
  <si>
    <t>Přechodová skříňka s víkem, vestavná, + elektrovýzbroj 6A</t>
  </si>
  <si>
    <t>-916526038</t>
  </si>
  <si>
    <t>-1804686632</t>
  </si>
  <si>
    <t>0,380</t>
  </si>
  <si>
    <t>1150203786</t>
  </si>
  <si>
    <t>1676435401</t>
  </si>
  <si>
    <t>-119673861</t>
  </si>
  <si>
    <t>460050303</t>
  </si>
  <si>
    <t>Hloubení nezapažených jam ručně pro stožáry s přemístěním výkopku do vzdálenosti 3 m od okraje jámy nebo naložením na dopravní prostředek, včetně zásypu, zhutnění a urovnání povrchu s patkou jednoduché na rovině, v hornině třídy 3</t>
  </si>
  <si>
    <t>-1849945135</t>
  </si>
  <si>
    <t xml:space="preserve">Poznámka k souboru cen:_x000D_
1. Ceny hloubení jam v hornině třídy 6 a 7 jsou stanoveny za použití pneumatického kladiva._x000D_
</t>
  </si>
  <si>
    <t>"Základ pod sloupy VO - 10 kusů" 10,00</t>
  </si>
  <si>
    <t>460080014</t>
  </si>
  <si>
    <t>Základové konstrukce základ bez bednění do rostlé zeminy z monolitického betonu tř. C 16/20</t>
  </si>
  <si>
    <t>2109335593</t>
  </si>
  <si>
    <t>"Základ pod sloupy VO - 10 kusů" 1,60*1,60*1,25*10</t>
  </si>
  <si>
    <t>460080042</t>
  </si>
  <si>
    <t>Základové konstrukce výztuž základové konstrukce z betonářské oceli 10505</t>
  </si>
  <si>
    <t>-2056874534</t>
  </si>
  <si>
    <t>"Základ pod sloupy VO - 10 kusů - předpoklad vyztužení 50kg/m3" 1,60*1,60*1,25*10*50/1000</t>
  </si>
  <si>
    <t>39667595</t>
  </si>
  <si>
    <t>-901758956</t>
  </si>
  <si>
    <t>460421171</t>
  </si>
  <si>
    <t>Kabelové lože včetně podsypu, zhutnění a urovnání povrchu z písku nebo štěrkopísku tloušťky 10 cm nad kabel zakryté plastovými deskami, šířky lože do 25 cm</t>
  </si>
  <si>
    <t>110845761</t>
  </si>
  <si>
    <t xml:space="preserve">Poznámka k souboru cen:_x000D_
1. V cenách -1021 až -1072, -1121 až -1172 a -1221 až -1272 nejsou započteny náklady na dodávku betonových a plastových desek. Tato dodávka se oceňuje ve specifikaci._x000D_
</t>
  </si>
  <si>
    <t>345875004R</t>
  </si>
  <si>
    <t>585291627</t>
  </si>
  <si>
    <t>460490012</t>
  </si>
  <si>
    <t>Krytí kabelů, spojek, koncovek a odbočnic kabelů výstražnou fólií z PVC včetně vyrovnání povrchu rýhy, rozvinutí a uložení fólie do rýhy, fólie šířky do 25cm</t>
  </si>
  <si>
    <t>1942169174</t>
  </si>
  <si>
    <t>460520164</t>
  </si>
  <si>
    <t>Montáž trubek ochranných uložených volně do rýhy plastových tuhých,vnitřního průměru přes 90 do 110 mm</t>
  </si>
  <si>
    <t>512</t>
  </si>
  <si>
    <t>1160836129</t>
  </si>
  <si>
    <t>345711572R</t>
  </si>
  <si>
    <t>157187119</t>
  </si>
  <si>
    <t xml:space="preserve">Poznámka k položce:_x000D_
Ochrana přechodu komunikací, vjezdů do objektů_x000D_
</t>
  </si>
  <si>
    <t>135916052</t>
  </si>
  <si>
    <t>2103958951</t>
  </si>
  <si>
    <t>385917277</t>
  </si>
  <si>
    <t>-1541637002</t>
  </si>
  <si>
    <t>OST</t>
  </si>
  <si>
    <t>Ostatní</t>
  </si>
  <si>
    <t>OST0001</t>
  </si>
  <si>
    <t>Plošina do 5m</t>
  </si>
  <si>
    <t>1233842674</t>
  </si>
  <si>
    <t>OST0002</t>
  </si>
  <si>
    <t>Jeřáb na usazení stožárů</t>
  </si>
  <si>
    <t>-1629705588</t>
  </si>
  <si>
    <t>OST0003</t>
  </si>
  <si>
    <t>Ekologická likvidace odpadu</t>
  </si>
  <si>
    <t>727511385</t>
  </si>
  <si>
    <t>OST0004</t>
  </si>
  <si>
    <t>Drobný a montážní materiál</t>
  </si>
  <si>
    <t>551065203</t>
  </si>
  <si>
    <t>OST0005</t>
  </si>
  <si>
    <t>Stavební přípomoce</t>
  </si>
  <si>
    <t>-2053143253</t>
  </si>
  <si>
    <t>OST0006</t>
  </si>
  <si>
    <t>Sondy</t>
  </si>
  <si>
    <t>-168389135</t>
  </si>
  <si>
    <t>OST0007</t>
  </si>
  <si>
    <t>Oživení systémů,uvedení do provozu</t>
  </si>
  <si>
    <t>1661974448</t>
  </si>
  <si>
    <t>VRN001</t>
  </si>
  <si>
    <t>Geodetické zaměření</t>
  </si>
  <si>
    <t>237752960</t>
  </si>
  <si>
    <t>VRN002</t>
  </si>
  <si>
    <t>Měření, revize</t>
  </si>
  <si>
    <t>-322992749</t>
  </si>
  <si>
    <t>VRN003</t>
  </si>
  <si>
    <t>Projekt skutečného stavu</t>
  </si>
  <si>
    <t>-703632033</t>
  </si>
  <si>
    <t>VRN004</t>
  </si>
  <si>
    <t>Doprava a uskladnění materiálu</t>
  </si>
  <si>
    <t>658165124</t>
  </si>
  <si>
    <t>VRN005</t>
  </si>
  <si>
    <t>Zařízení staveniště</t>
  </si>
  <si>
    <t>-2033407344</t>
  </si>
  <si>
    <t xml:space="preserve">    VRN3 - Zařízení staveniště</t>
  </si>
  <si>
    <t xml:space="preserve">    VRN4 - Inženýrská činnost</t>
  </si>
  <si>
    <t xml:space="preserve">    VRN6 - Územní vlivy</t>
  </si>
  <si>
    <t xml:space="preserve">    VRN7 - Provozní vlivy</t>
  </si>
  <si>
    <t>012103000</t>
  </si>
  <si>
    <t>Geodetické práce</t>
  </si>
  <si>
    <t>59817948</t>
  </si>
  <si>
    <t>013254000</t>
  </si>
  <si>
    <t>Průzkumné, geodetické a projektové práce projektové práce dokumentace stavby (výkresová a textová) skutečného provedení stavby</t>
  </si>
  <si>
    <t>215873722</t>
  </si>
  <si>
    <t>VRN3</t>
  </si>
  <si>
    <t>030001000</t>
  </si>
  <si>
    <t>Základní rozdělení průvodních činností a nákladů zařízení staveniště</t>
  </si>
  <si>
    <t>-60010353</t>
  </si>
  <si>
    <t>VRN4</t>
  </si>
  <si>
    <t>Inženýrská činnost</t>
  </si>
  <si>
    <t>040001000</t>
  </si>
  <si>
    <t>Základní rozdělení průvodních činností a nákladů inženýrská činnost</t>
  </si>
  <si>
    <t>959198337</t>
  </si>
  <si>
    <t>Poznámka k položce:_x000D_
Zajištění DIO a DIR. Jednání se síťaři v zástupu investora v přípravné a realizační fázi.</t>
  </si>
  <si>
    <t>VRN6</t>
  </si>
  <si>
    <t>Územní vlivy</t>
  </si>
  <si>
    <t>060001000</t>
  </si>
  <si>
    <t>Základní rozdělení průvodních činností a nákladů územní vlivy</t>
  </si>
  <si>
    <t>1589713748</t>
  </si>
  <si>
    <t>060002000</t>
  </si>
  <si>
    <t>Pasportizace okolních objektů vč. oplocení</t>
  </si>
  <si>
    <t>-1114666649</t>
  </si>
  <si>
    <t>060003000</t>
  </si>
  <si>
    <t>Dopravní značení dle DIR</t>
  </si>
  <si>
    <t>1899604871</t>
  </si>
  <si>
    <t>VRN7</t>
  </si>
  <si>
    <t>Provozní vlivy</t>
  </si>
  <si>
    <t>070001000</t>
  </si>
  <si>
    <t>Základní rozdělení průvodních činností a nákladů provozní vlivy</t>
  </si>
  <si>
    <t>1082265549</t>
  </si>
  <si>
    <t>070002000</t>
  </si>
  <si>
    <t>Náklady na výluky správce sítí</t>
  </si>
  <si>
    <t>1600569369</t>
  </si>
  <si>
    <t>BeSch01</t>
  </si>
  <si>
    <t>0,137</t>
  </si>
  <si>
    <t>O01</t>
  </si>
  <si>
    <t>9,262</t>
  </si>
  <si>
    <t>s1</t>
  </si>
  <si>
    <t>18,488</t>
  </si>
  <si>
    <t>s1c</t>
  </si>
  <si>
    <t>19,63</t>
  </si>
  <si>
    <t>Su</t>
  </si>
  <si>
    <t>2,143</t>
  </si>
  <si>
    <t>Su1</t>
  </si>
  <si>
    <t>1,197</t>
  </si>
  <si>
    <t>Su2</t>
  </si>
  <si>
    <t>0,63</t>
  </si>
  <si>
    <t>B - Buďánka II. etapa – opravy schodišť opěrných stěn a ruin</t>
  </si>
  <si>
    <t>Su3</t>
  </si>
  <si>
    <t>0,316</t>
  </si>
  <si>
    <t>Vp</t>
  </si>
  <si>
    <t>01 - Schodiště a cesta k domu č.p.115</t>
  </si>
  <si>
    <t>Z7</t>
  </si>
  <si>
    <t>13,67</t>
  </si>
  <si>
    <t>Lennox architekti s.r.o., Pod Andělkou 9, Praha 6</t>
  </si>
  <si>
    <t>Propos Liberec s.r.o., Šlikova 127, 460 07 Liberec</t>
  </si>
  <si>
    <t xml:space="preserve">    3 - Svislé a kompletní konstrukce</t>
  </si>
  <si>
    <t xml:space="preserve">    6 - Úpravy povrchů, podlahy a osazování výplní</t>
  </si>
  <si>
    <t>PSV - Práce a dodávky PSV</t>
  </si>
  <si>
    <t xml:space="preserve">    767 - Konstrukce zámečnické</t>
  </si>
  <si>
    <t xml:space="preserve">    VRN9 - Ostatní náklady</t>
  </si>
  <si>
    <t>111201101.1</t>
  </si>
  <si>
    <t>Odstranění křovin a stromů s odstraněním kořenů průměru kmene do 100 mm do sklonu terénu 1 : 5, při celkové ploše do 1 000 m2</t>
  </si>
  <si>
    <t>CS ÚRS 2019 01</t>
  </si>
  <si>
    <t>-2135351390</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</si>
  <si>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</si>
  <si>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 - dle odměření z digitálních výkresů</t>
  </si>
  <si>
    <t>13,231</t>
  </si>
  <si>
    <t>122201101</t>
  </si>
  <si>
    <t>Odkopávky a prokopávky nezapažené s přehozením výkopku na vzdálenost do 3 m nebo s naložením na dopravní prostředek v hornině tř. 3 do 100 m3</t>
  </si>
  <si>
    <t>-5168621</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</si>
  <si>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</si>
  <si>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"úprava terénu (průměrná tl. 700 mm)</t>
  </si>
  <si>
    <t>13,231*0,70</t>
  </si>
  <si>
    <t>Mezisoučet</t>
  </si>
  <si>
    <t>"50% v hornině tř.3</t>
  </si>
  <si>
    <t>-O01*0,50</t>
  </si>
  <si>
    <t>122301101</t>
  </si>
  <si>
    <t>Odkopávky a prokopávky nezapažené s přehozením výkopku na vzdálenost do 3 m nebo s naložením na dopravní prostředek v hornině tř. 4 do 100 m3</t>
  </si>
  <si>
    <t>-1871967823</t>
  </si>
  <si>
    <t>"50% v hornině tř.4</t>
  </si>
  <si>
    <t>O01*0,50</t>
  </si>
  <si>
    <t>131111323</t>
  </si>
  <si>
    <t>Vrtání jamek pro plotové sloupky ručně mechanickým vrtákem průměru přes 200 do 300 mm</t>
  </si>
  <si>
    <t>-1345076711</t>
  </si>
  <si>
    <t xml:space="preserve">Poznámka k souboru cen:_x000D_
1. Ceny -1321 až -1323 jsou určeny pro vrtání ručním vrtákem v hlinitých a hlinitopísčitých horninách bez příměsí kamenů._x000D_
</t>
  </si>
  <si>
    <t>"pro sloupky zábradlí - Z2</t>
  </si>
  <si>
    <t>24*0,40</t>
  </si>
  <si>
    <t>"pletivové zábradlí bez madla - Z7</t>
  </si>
  <si>
    <t>7*0,40</t>
  </si>
  <si>
    <t>" - vzpěry</t>
  </si>
  <si>
    <t>2*0,40</t>
  </si>
  <si>
    <t>" - 2. zábradlí - dle míry zachování stromů</t>
  </si>
  <si>
    <t>8*0,40</t>
  </si>
  <si>
    <t>" - vzpěry 2. zábradlí</t>
  </si>
  <si>
    <t>417752712</t>
  </si>
  <si>
    <t>1186323241</t>
  </si>
  <si>
    <t>Vp*10</t>
  </si>
  <si>
    <t>162705500.1</t>
  </si>
  <si>
    <t>Poplatek za skládku zeminy</t>
  </si>
  <si>
    <t>-881792178</t>
  </si>
  <si>
    <t>Vp*1,670</t>
  </si>
  <si>
    <t>Svislé a kompletní konstrukce</t>
  </si>
  <si>
    <t>338171113</t>
  </si>
  <si>
    <t>Osazování sloupků a vzpěr plotových ocelových trubkových nebo profilovaných výšky do 2,00 m se zabetonováním (tř. C 25/30) do 0,08 m3 do připravených jamek</t>
  </si>
  <si>
    <t>-1259667922</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</si>
  <si>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</si>
  <si>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zábradlí - Z2</t>
  </si>
  <si>
    <t>55342250.1</t>
  </si>
  <si>
    <t>sloupek ocelový ø 30 mm, dl.1300 mm - Z2</t>
  </si>
  <si>
    <t>32159325</t>
  </si>
  <si>
    <t>Poznámka k položce:_x000D_
3-7-vrstvý nátěr olejový lak na základě čistého lněného oleje (lodní lak)</t>
  </si>
  <si>
    <t>55342250.2</t>
  </si>
  <si>
    <t>sloupek ocelový ø 30 mm, dl.1300 mm - Z7</t>
  </si>
  <si>
    <t>1474480433</t>
  </si>
  <si>
    <t>55342250.3</t>
  </si>
  <si>
    <t>vzpěra ocelová ø 30 mm, dl.1360 mm - Z7</t>
  </si>
  <si>
    <t>368732881</t>
  </si>
  <si>
    <t>338172000.1</t>
  </si>
  <si>
    <t>Ztracené bednění (chránička) z PVC trubky ø 75 mm, dl.250 mm, se zalitím pevnostní maltou, vč. dodávky trubky - Z2</t>
  </si>
  <si>
    <t>-2128081562</t>
  </si>
  <si>
    <t>348401120</t>
  </si>
  <si>
    <t>Osazení oplocení ze strojového pletiva s napínacími dráty do 15° sklonu svahu, výšky do 1,6 m</t>
  </si>
  <si>
    <t>-107569822</t>
  </si>
  <si>
    <t xml:space="preserve">Poznámka k souboru cen:_x000D_
1. V cenách nejsou započteny náklady na dodávku pletiva a drátů, tyto se oceňují ve specifikaci._x000D_
</t>
  </si>
  <si>
    <t>6,30</t>
  </si>
  <si>
    <t>7,37</t>
  </si>
  <si>
    <t>31327500.1</t>
  </si>
  <si>
    <t>pletivo drátěné ocelové s oky 50x50 mm, ø 1,8 mm, v.900 mm, diagonální - Z7, Z8</t>
  </si>
  <si>
    <t>-811411686</t>
  </si>
  <si>
    <t>Z7*1,10</t>
  </si>
  <si>
    <t>348401350</t>
  </si>
  <si>
    <t>Osazení oplocení ze strojového pletiva rozvinutí, uchycení a napnutí drátu do 15° sklonu svahu napínacího</t>
  </si>
  <si>
    <t>-1288728463</t>
  </si>
  <si>
    <t>Z7*3</t>
  </si>
  <si>
    <t>15615300.1</t>
  </si>
  <si>
    <t>napínací drát kruhový ø 1,8 mm</t>
  </si>
  <si>
    <t>15244698</t>
  </si>
  <si>
    <t>Z7*3*1,10</t>
  </si>
  <si>
    <t>434191423.1</t>
  </si>
  <si>
    <t>Osazení schodišťových stupňů kamenných, vč. zřízení lože a úpravy podkladu</t>
  </si>
  <si>
    <t>489638567</t>
  </si>
  <si>
    <t xml:space="preserve">Poznámka k souboru cen:_x000D_
1. U cen -1441, -1443, -1461, -1462 je započtena podpěrná konstrukce visuté části stupňů._x000D_
2. Množství měrných jednotek se určuje v m délky stupňů včetně uložení._x000D_
3. Dodávka stupňů se oceňuje ve specifikaci._x000D_
</t>
  </si>
  <si>
    <t>1,56+1,06</t>
  </si>
  <si>
    <t>434311115</t>
  </si>
  <si>
    <t>Stupně dusané z betonu prostého nebo prokládaného kamenem na terén nebo na desku bez potěru, se zahlazením povrchu tř. C 20/25</t>
  </si>
  <si>
    <t>1848645110</t>
  </si>
  <si>
    <t>"350x75 mm</t>
  </si>
  <si>
    <t>1,12</t>
  </si>
  <si>
    <t>434351141</t>
  </si>
  <si>
    <t>Bednění stupňů betonovaných na podstupňové desce nebo na terénu půdorysně přímočarých zřízení</t>
  </si>
  <si>
    <t>-1445075813</t>
  </si>
  <si>
    <t xml:space="preserve">Poznámka k souboru cen:_x000D_
1. Množství měrných jednotek bednění stupňů se určuje v m2 plochy stupnic a podstupnic._x000D_
</t>
  </si>
  <si>
    <t>(1,12+0,35*2)*0,075</t>
  </si>
  <si>
    <t>434351142</t>
  </si>
  <si>
    <t>Bednění stupňů betonovaných na podstupňové desce nebo na terénu půdorysně přímočarých odstranění</t>
  </si>
  <si>
    <t>-821852250</t>
  </si>
  <si>
    <t>561121101.1</t>
  </si>
  <si>
    <t>Zhutnění stávající zeminy na Edef=30 MPa</t>
  </si>
  <si>
    <t>-195286449</t>
  </si>
  <si>
    <t xml:space="preserve">Poznámka k souboru cen:_x000D_
1. Ceny lze použít i v případě, že se zrnitost zeminy zlepší nakupovaným materiálem, který se oceňuje ve specifikaci. Pro přesun hmot se v tomto případě uvažuje hmotnost materiálu ve specifikaci._x000D_
2. V cenách nejsou započteny náklady na opatření zeminy a její přemístění k místu zabudování, které se oceňují cenami katalogu 800-1 Zemní práce._x000D_
3. V cenách nejsou započteny náklady na případné zatravnění, které se oceňují cenami části A02 katalogu 823-1 Plochy a úprava území._x000D_
</t>
  </si>
  <si>
    <t>564750011</t>
  </si>
  <si>
    <t>Podklad nebo kryt z kameniva hrubého drceného vel. 8-16 mm s rozprostřením a zhutněním, po zhutnění tl. 150 mm</t>
  </si>
  <si>
    <t>1143594413</t>
  </si>
  <si>
    <t>"skladba s1</t>
  </si>
  <si>
    <t>"schodiště k objektu č.p.115</t>
  </si>
  <si>
    <t>" - od úrovně +239,040</t>
  </si>
  <si>
    <t>3,378*(1,03+0,90)/2</t>
  </si>
  <si>
    <t>4,404*(0,90+1,03)/2</t>
  </si>
  <si>
    <t>(3,06-0,145)*1,03</t>
  </si>
  <si>
    <t>1,75*1,03</t>
  </si>
  <si>
    <t>(1,058-0,145)*(1,03+1,12)/2</t>
  </si>
  <si>
    <t>(0,60-0,145)*1,12</t>
  </si>
  <si>
    <t>(0,715-0,145)*1,12</t>
  </si>
  <si>
    <t>(0,50+0,475+0,57+0,53+0,505+0,48+0,51-0,145*7)*1,12</t>
  </si>
  <si>
    <t>(0,533+0,324-0,145*2)/2*1,12</t>
  </si>
  <si>
    <t>0,675*(1,152+1,409)/2</t>
  </si>
  <si>
    <t>564750113</t>
  </si>
  <si>
    <t>Podklad nebo kryt z kameniva hrubého drceného vel. 16-32 mm s rozprostřením a zhutněním, po zhutnění tl. 170 mm</t>
  </si>
  <si>
    <t>1156297164</t>
  </si>
  <si>
    <t>"pod ocelové terénní schody</t>
  </si>
  <si>
    <t>1,40*0,30*3</t>
  </si>
  <si>
    <t>Úpravy povrchů, podlahy a osazování výplní</t>
  </si>
  <si>
    <t>636212221.1</t>
  </si>
  <si>
    <t>Kladení dlažby z cihel 290x140x65 mm na plocho do pískového lože frakce 4/8 tl.50 mm, spárování pískem frakce 0/2</t>
  </si>
  <si>
    <t>999373488</t>
  </si>
  <si>
    <t xml:space="preserve">Poznámka k souboru cen:_x000D_
1. Ceny jsou určeny pro dlažbu vodorovnou nebo ve spádu do 15° od vodorovné roviny._x000D_
2. V cenách jsou započteny i náklady na provedení rigolu v dlažbě._x000D_
3. Úprava podkladu dlažby se oceňuje samostatnými cenami._x000D_
</t>
  </si>
  <si>
    <t>2,997*(1,03+0,90)/2</t>
  </si>
  <si>
    <t>4,183*(0,90+1,03)/2</t>
  </si>
  <si>
    <t>3,06*1,03</t>
  </si>
  <si>
    <t>1,55*1,03</t>
  </si>
  <si>
    <t>1,058*(1,03+1,12)/2</t>
  </si>
  <si>
    <t>0,60*1,12</t>
  </si>
  <si>
    <t>0,715*1,12</t>
  </si>
  <si>
    <t>(0,50+0,475+0,57+0,53+0,505+0,48+0,51)*1,12</t>
  </si>
  <si>
    <t>(0,533+0,324)/2*1,12</t>
  </si>
  <si>
    <t>59610003.1</t>
  </si>
  <si>
    <t>cihla pálená červená plná 290x140x65 mm</t>
  </si>
  <si>
    <t>-1058409123</t>
  </si>
  <si>
    <t>"předpoklad: 50% nových cihel</t>
  </si>
  <si>
    <t>"spotřeba: 22,2 kusů/m2</t>
  </si>
  <si>
    <t>s1c*22,2*0,5</t>
  </si>
  <si>
    <t>953945242.1</t>
  </si>
  <si>
    <t>Ocelová závitová tyč M15 dl.200 mm pro madlo zábradlí osazená do zdiva, vč. seříznutí závitu v dl.100 mm - Z1</t>
  </si>
  <si>
    <t>-1265900990</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</si>
  <si>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</si>
  <si>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Poznámka k položce:_x000D_
- 3-7-vrstvý nátěr olejový lak na základě čistého lněného oleje (lodní lak)</t>
  </si>
  <si>
    <t>"dle výkresu 02</t>
  </si>
  <si>
    <t>"dle výkresu 03</t>
  </si>
  <si>
    <t>963022819</t>
  </si>
  <si>
    <t>Bourání kamenných schodišťových stupňů oblých, rovných nebo kosých zhotovených na místě</t>
  </si>
  <si>
    <t>-1907323225</t>
  </si>
  <si>
    <t>965031131.1</t>
  </si>
  <si>
    <t>Šetrné rozebrání cihelné dlažby kladené na plocho, vč. označení jednotlivých prvků</t>
  </si>
  <si>
    <t>1319420494</t>
  </si>
  <si>
    <t>979031111</t>
  </si>
  <si>
    <t>Očištení plných cihel od malty vápenocementové</t>
  </si>
  <si>
    <t>176510088</t>
  </si>
  <si>
    <t>s1c*0,065</t>
  </si>
  <si>
    <t>979071011.1</t>
  </si>
  <si>
    <t>Očištění kamenných schodišťových stupňů</t>
  </si>
  <si>
    <t>-2038482188</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</si>
  <si>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</si>
  <si>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1,56*(0,16+0,40)*2</t>
  </si>
  <si>
    <t>1,06*(0,20+0,47)*2</t>
  </si>
  <si>
    <t>997013501</t>
  </si>
  <si>
    <t>Odvoz suti a vybouraných hmot na skládku nebo meziskládku se složením, na vzdálenost do 1 km</t>
  </si>
  <si>
    <t>162607519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</si>
  <si>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</si>
  <si>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Su1+Su2+Su3</t>
  </si>
  <si>
    <t>997013509</t>
  </si>
  <si>
    <t>Odvoz suti a vybouraných hmot na skládku nebo meziskládku se složením, na vzdálenost Příplatek k ceně za každý další i započatý 1 km přes 1 km</t>
  </si>
  <si>
    <t>895997881</t>
  </si>
  <si>
    <t>Su*19</t>
  </si>
  <si>
    <t>997013803</t>
  </si>
  <si>
    <t>Poplatek za uložení stavebního odpadu na skládce (skládkovné) cihelného zatříděného do Katalogu odpadů pod kódem 170 102</t>
  </si>
  <si>
    <t>494224778</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</si>
  <si>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</si>
  <si>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997013811.1</t>
  </si>
  <si>
    <t>Výkup želených kovů (plech, ocel) kód odpadu 170 402, 170 405</t>
  </si>
  <si>
    <t>-1368391619</t>
  </si>
  <si>
    <t>0,31576</t>
  </si>
  <si>
    <t>997013831</t>
  </si>
  <si>
    <t>Poplatek za uložení stavebního odpadu na skládce (skládkovné) směsného stavebního a demoličního zatříděného do Katalogu odpadů pod kódem 170 904</t>
  </si>
  <si>
    <t>1836681074</t>
  </si>
  <si>
    <t>0,63034</t>
  </si>
  <si>
    <t>997221151</t>
  </si>
  <si>
    <t>Vodorovná doprava suti stavebním kolečkem s naložením a se složením z kusových materiálů, na vzdálenost do 50 m</t>
  </si>
  <si>
    <t>1128303485</t>
  </si>
  <si>
    <t xml:space="preserve">Poznámka k souboru cen:_x000D_
1. Ceny jsou určeny vodorovnou dopravu suti pro nepřístupné plochy, kam není možný příjezd dopravních prostředků – především pro vnitřní plochy objektů, např. dvorky, atria, terasy._x000D_
2. Ceny 997 22-114 jsou určeny pro sypký materiál, např. kamenivo a hmoty kamenitého charakteru stmelené vápnem, cementem nebo živicí._x000D_
3. Ceny 997 22-115 jsou určeny pro drobný kusový materiál (dlažební kostky, lomový kámen)._x000D_
</t>
  </si>
  <si>
    <t>"vnitrostaveništní manipulace vybouraných cihel a kamenů na mezideponii</t>
  </si>
  <si>
    <t>"-------------------------------------------------------------------------------</t>
  </si>
  <si>
    <t>S1c*0,065*1,95+0,112*2,62</t>
  </si>
  <si>
    <t>Vm</t>
  </si>
  <si>
    <t>998223011</t>
  </si>
  <si>
    <t>Přesun hmot pro pozemní komunikace s krytem dlážděným dopravní vzdálenost do 200 m jakékoliv délky objektu</t>
  </si>
  <si>
    <t>646759274</t>
  </si>
  <si>
    <t>PSV</t>
  </si>
  <si>
    <t>Práce a dodávky PSV</t>
  </si>
  <si>
    <t>767</t>
  </si>
  <si>
    <t>Konstrukce zámečnické</t>
  </si>
  <si>
    <t>767000020.1</t>
  </si>
  <si>
    <t>Montáž a dodávka - madlo zábradlí kotvené na sloupky osazené do terénu - pásová ocel 50/8 mm - Z2</t>
  </si>
  <si>
    <t>-1312017041</t>
  </si>
  <si>
    <t>Poznámka k položce:_x000D_
- 3-7-vrstvý nátěr olejový lak na základě čistého lněného oleje (lodní lak)_x000D_
- vč. dilatačních mezer a spojovacího materiálu</t>
  </si>
  <si>
    <t>767000050.1</t>
  </si>
  <si>
    <t>Montáž a dodávka - pažení cihlového schodu ocelovým pásem tl.8 mm, v.270 mm, š.900-1120 mm, vč. kotevních tyčí ø 30 mm, dl. 400 mm - Z5</t>
  </si>
  <si>
    <t>557330664</t>
  </si>
  <si>
    <t>Poznámka k položce:_x000D_
- 3-7-vrstvý nátěr olejový lak na základě čistého lněného oleje (lodní lak)_x000D_
- 17x pásová ocel 270x900-1120 mm_x000D_
- 34x tyč dl.400 mm</t>
  </si>
  <si>
    <t>1,12*0,27*64,00*17*1,08</t>
  </si>
  <si>
    <t>0,40*5,55*34*1,08</t>
  </si>
  <si>
    <t>767000090.1</t>
  </si>
  <si>
    <t>Montáž a dodávka - ocelový obrubník z pásové oceli tl. 8 mm, v.400 mm - Z11</t>
  </si>
  <si>
    <t>2078770105</t>
  </si>
  <si>
    <t>1,50*25,12*1,08</t>
  </si>
  <si>
    <t>767161813</t>
  </si>
  <si>
    <t>Demontáž zábradlí rovného nerozebíratelný spoj hmotnosti 1 m zábradlí do 20 kg</t>
  </si>
  <si>
    <t>-696993406</t>
  </si>
  <si>
    <t>(2,93+3,73+3,46+1,51+6,68+0,85)*1,03</t>
  </si>
  <si>
    <t>998767101</t>
  </si>
  <si>
    <t>Přesun hmot pro zámečnické konstrukce stanovený z hmotnosti přesunovaného materiálu vodorovná dopravní vzdálenost do 50 m v objektech výšky do 6 m</t>
  </si>
  <si>
    <t>-1489465028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</si>
  <si>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</si>
  <si>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Dokumentace skutečného provedení stavby</t>
  </si>
  <si>
    <t>Kč</t>
  </si>
  <si>
    <t>1119772165</t>
  </si>
  <si>
    <t>148137393</t>
  </si>
  <si>
    <t>032803000.1</t>
  </si>
  <si>
    <t>Ostatní náklady</t>
  </si>
  <si>
    <t>-1770282886</t>
  </si>
  <si>
    <t>033002000</t>
  </si>
  <si>
    <t>Připojení staveniště na inženýrské sítě</t>
  </si>
  <si>
    <t>1752992799</t>
  </si>
  <si>
    <t>034002000</t>
  </si>
  <si>
    <t>Zabezpečení staveniště</t>
  </si>
  <si>
    <t>1245239772</t>
  </si>
  <si>
    <t>039002000</t>
  </si>
  <si>
    <t>Zrušení zařízení staveniště</t>
  </si>
  <si>
    <t>2085331050</t>
  </si>
  <si>
    <t>045303000</t>
  </si>
  <si>
    <t>Koordinační činnost</t>
  </si>
  <si>
    <t>1049577468</t>
  </si>
  <si>
    <t>072002000</t>
  </si>
  <si>
    <t>Silniční provoz</t>
  </si>
  <si>
    <t>1974077091</t>
  </si>
  <si>
    <t>VRN9</t>
  </si>
  <si>
    <t>091003000</t>
  </si>
  <si>
    <t>Ostatní náklady bez rozlišení</t>
  </si>
  <si>
    <t>-533227567</t>
  </si>
  <si>
    <t>BeKo</t>
  </si>
  <si>
    <t>1,603</t>
  </si>
  <si>
    <t>BK02</t>
  </si>
  <si>
    <t>BZ102</t>
  </si>
  <si>
    <t>7,9</t>
  </si>
  <si>
    <t>Dl0102</t>
  </si>
  <si>
    <t>4,312</t>
  </si>
  <si>
    <t>J02</t>
  </si>
  <si>
    <t>5,359</t>
  </si>
  <si>
    <t>k102</t>
  </si>
  <si>
    <t>1,887</t>
  </si>
  <si>
    <t>NZ02</t>
  </si>
  <si>
    <t>6,4</t>
  </si>
  <si>
    <t>O02</t>
  </si>
  <si>
    <t>7,967</t>
  </si>
  <si>
    <t>Obr02</t>
  </si>
  <si>
    <t>22,173</t>
  </si>
  <si>
    <t>02 - Schodiště mezi objekty č.p.136 a č.p.137</t>
  </si>
  <si>
    <t>Omk4</t>
  </si>
  <si>
    <t>65,405</t>
  </si>
  <si>
    <t>s202</t>
  </si>
  <si>
    <t>7,844</t>
  </si>
  <si>
    <t>s302</t>
  </si>
  <si>
    <t>10,046</t>
  </si>
  <si>
    <t>s402</t>
  </si>
  <si>
    <t>1,268</t>
  </si>
  <si>
    <t>s602</t>
  </si>
  <si>
    <t>3,455</t>
  </si>
  <si>
    <t>Sch02</t>
  </si>
  <si>
    <t>24,622</t>
  </si>
  <si>
    <t>SchB02</t>
  </si>
  <si>
    <t>18,575</t>
  </si>
  <si>
    <t>SchM02</t>
  </si>
  <si>
    <t>2,486</t>
  </si>
  <si>
    <t>9,089</t>
  </si>
  <si>
    <t>8,946</t>
  </si>
  <si>
    <t>0,032</t>
  </si>
  <si>
    <t>0,111</t>
  </si>
  <si>
    <t>13,326</t>
  </si>
  <si>
    <t xml:space="preserve">    766 - Konstrukce truhlářské</t>
  </si>
  <si>
    <t>1249557657</t>
  </si>
  <si>
    <t>3,625+16,633+2,504</t>
  </si>
  <si>
    <t>112211211</t>
  </si>
  <si>
    <t>Odstranění pařezu ručně v rovině nebo na svahu do 1:5 o průměru pařezu na řezné ploše přes 100 do 200 mm</t>
  </si>
  <si>
    <t>1071165885</t>
  </si>
  <si>
    <t>113106161</t>
  </si>
  <si>
    <t>Rozebrání dlažeb a dílců vozovek a ploch s přemístěním hmot na skládku na vzdálenost do 3 m nebo s naložením na dopravní prostředek, s jakoukoliv výplní spár ručně z drobných kostek nebo odseků s ložem z kameniva</t>
  </si>
  <si>
    <t>-1921014506</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</si>
  <si>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</si>
  <si>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-2145635728</t>
  </si>
  <si>
    <t>"úprava terénu(průměrná tl. 350 mm)</t>
  </si>
  <si>
    <t>(3,625+16,633+2,504)*0,350</t>
  </si>
  <si>
    <t>-O02*0,50</t>
  </si>
  <si>
    <t>714948595</t>
  </si>
  <si>
    <t>O02*0,50</t>
  </si>
  <si>
    <t>131203101</t>
  </si>
  <si>
    <t>Hloubení zapažených i nezapažených jam ručním nebo pneumatickým nářadím s urovnáním dna do předepsaného profilu a spádu v horninách tř. 3 soudržných</t>
  </si>
  <si>
    <t>1359698831</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</si>
  <si>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</si>
  <si>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"pro nový základ</t>
  </si>
  <si>
    <t>(1,85*1,69+1,69*(2,215+3,863))*0,40</t>
  </si>
  <si>
    <t>"v hornině tř.3 50%</t>
  </si>
  <si>
    <t>-J02*0,50</t>
  </si>
  <si>
    <t>131303101</t>
  </si>
  <si>
    <t>Hloubení zapažených i nezapažených jam ručním nebo pneumatickým nářadím s urovnáním dna do předepsaného profilu a spádu v horninách tř. 4 soudržných</t>
  </si>
  <si>
    <t>-198614763</t>
  </si>
  <si>
    <t>"v hornině tř.4 50%</t>
  </si>
  <si>
    <t>J02*0,50</t>
  </si>
  <si>
    <t>-991401573</t>
  </si>
  <si>
    <t>O02+J02</t>
  </si>
  <si>
    <t>-294164227</t>
  </si>
  <si>
    <t>-519602270</t>
  </si>
  <si>
    <t>273313711</t>
  </si>
  <si>
    <t>Základy z betonu prostého desky z betonu kamenem neprokládaného tř. C 20/25</t>
  </si>
  <si>
    <t>172420320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</si>
  <si>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</si>
  <si>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"základ opěrné zdi</t>
  </si>
  <si>
    <t>(1,85*1,69+1,69*(2,215+3,863))*0,40*1,035</t>
  </si>
  <si>
    <t>310901113</t>
  </si>
  <si>
    <t>Úprava líce při zdění režného zdiva bez spárování jakékoliv vazby, popř. předlohy, prováděná volně bez lišt (např. do šňůry)</t>
  </si>
  <si>
    <t>-2128667133</t>
  </si>
  <si>
    <t xml:space="preserve">Poznámka k souboru cen:_x000D_
1. Množství měrných jednotek se určuje jako u omítek._x000D_
</t>
  </si>
  <si>
    <t>"koruna k1</t>
  </si>
  <si>
    <t>(0,832+3,405+2,022)*2*0,14</t>
  </si>
  <si>
    <t>3,80*2*0,14</t>
  </si>
  <si>
    <t>1,482*2*0,14</t>
  </si>
  <si>
    <t>0,318*2*0,14</t>
  </si>
  <si>
    <t>5,784*2*0,14</t>
  </si>
  <si>
    <t>8,624*2*0,14</t>
  </si>
  <si>
    <t>(0,481+1,815+1,33)*2*0,14</t>
  </si>
  <si>
    <t>"dozdění</t>
  </si>
  <si>
    <t>(2,00+2,60+1,30+0,50)/0,50*2</t>
  </si>
  <si>
    <t>311231115.2</t>
  </si>
  <si>
    <t>Zdění cihlové koruny s přesahem 75 mm stávajících zdí původními cihlami 290x140x65 mm</t>
  </si>
  <si>
    <t>1529550858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</si>
  <si>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</si>
  <si>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(0,832+3,405+2,022)*0,30*0,14</t>
  </si>
  <si>
    <t>3,80*0,547*0,14</t>
  </si>
  <si>
    <t>1,482*(0,547+0,337)/2*0,14</t>
  </si>
  <si>
    <t>0,318*0,337/2*0,14</t>
  </si>
  <si>
    <t>5,784*0,519*0,14</t>
  </si>
  <si>
    <t>8,624*(0,595+0,500)/2*0,14</t>
  </si>
  <si>
    <t>(0,481+1,815+1,33)*0,30*0,14</t>
  </si>
  <si>
    <t>327213123.1</t>
  </si>
  <si>
    <t>Dozdění opěrné kamenné zdi původními kameny</t>
  </si>
  <si>
    <t>1345696652</t>
  </si>
  <si>
    <t xml:space="preserve">Poznámka k souboru cen:_x000D_
1. Ceny lze použít:_x000D_
a) pokud není nutno kámen nakupovat (použije se původní kámen),_x000D_
b) v případě nutnosti zohlednění specifických vlastností kamene - kvality, estetických parametrů, dostupnosti a ceny._x000D_
2. Ceny lze použít i pro ocenění zdění kamenného obkladového zdiva._x000D_
3. Lícování a a vytvoření hrany se oceňuje cenami příplatků souboru cen 327 21- Zdivo nadzákladové z lomového kamene._x000D_
4. V cenách nejsou započteny náklady na:_x000D_
a) dodávku kamene; tyto náklady se oceňují ve specifikaci. Ztratné lze stanovit ve výši 5 %. Orientační měrná hmotnost kamene je 2 700 kg/m3._x000D_
b) spárování zdiva; tyto náklady se oceňují cenami souboru cen 628 63-12 Spárování zdiva opěrných zdí a valů._x000D_
</t>
  </si>
  <si>
    <t>"dle vybourání</t>
  </si>
  <si>
    <t>327231129.1</t>
  </si>
  <si>
    <t>Dozdění opěrné zdi původními cihlami z rozebraných ruin</t>
  </si>
  <si>
    <t>-2145156524</t>
  </si>
  <si>
    <t xml:space="preserve">Poznámka k souboru cen:_x000D_
1. Spárování se oceňuje cenami souboru cen 628 63-12 Spárování zdiva opěrných zdí a valů._x000D_
</t>
  </si>
  <si>
    <t>"dle technické zprávy</t>
  </si>
  <si>
    <t>2,00+2,60+1,30</t>
  </si>
  <si>
    <t>"jižní opěrná zeď</t>
  </si>
  <si>
    <t>0,50</t>
  </si>
  <si>
    <t>-2127984334</t>
  </si>
  <si>
    <t>"spotřeba: 333 kusů/m3</t>
  </si>
  <si>
    <t>(NZ02+k102)*333*0,5</t>
  </si>
  <si>
    <t>417321313.1</t>
  </si>
  <si>
    <t>Koruna opěrné zdi z cementové malty min. tl. 50 mm, ve spádu 3%</t>
  </si>
  <si>
    <t>-2051594416</t>
  </si>
  <si>
    <t>"koruna k4</t>
  </si>
  <si>
    <t>(4,594+1,26+3,327+1,842)*0,90*(0,05+0,075)/2</t>
  </si>
  <si>
    <t>417351115</t>
  </si>
  <si>
    <t>Bednění bočnic ztužujících pásů a věnců včetně vzpěr zřízení</t>
  </si>
  <si>
    <t>507985571</t>
  </si>
  <si>
    <t>(4,594+1,26+3,327+1,842)*(0,05+0,075)+0,90*(0,05+0,075)/2*4</t>
  </si>
  <si>
    <t>417351116</t>
  </si>
  <si>
    <t>Bednění bočnic ztužujících pásů a věnců včetně vzpěr odstranění</t>
  </si>
  <si>
    <t>494824132</t>
  </si>
  <si>
    <t>417362021</t>
  </si>
  <si>
    <t>Výztuž ztužujících pásů a věnců ze svařovaných sítí z drátů typu KARI</t>
  </si>
  <si>
    <t>715672236</t>
  </si>
  <si>
    <t>"100/4x100/4 mm</t>
  </si>
  <si>
    <t>(4,594+1,26+3,327+1,842)*0,90*2,02*0,001*1,17</t>
  </si>
  <si>
    <t>312285041</t>
  </si>
  <si>
    <t>Dl0102+Obr02*0,10</t>
  </si>
  <si>
    <t>(SchB02+Sch02)*0,18</t>
  </si>
  <si>
    <t>s202+s402+s302+SchM02+s602</t>
  </si>
  <si>
    <t>-388549349</t>
  </si>
  <si>
    <t>s202+s402+s302+s602</t>
  </si>
  <si>
    <t>591211111</t>
  </si>
  <si>
    <t>Kladení dlažby z kostek s provedením lože do tl. 50 mm, s vyplněním spár, s dvojím beraněním a se smetením přebytečného materiálu na krajnici drobných z kamene, do lože z kameniva těženého</t>
  </si>
  <si>
    <t>1246661596</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</si>
  <si>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</si>
  <si>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"1. rameno - schodišťové stupně</t>
  </si>
  <si>
    <t>6,529</t>
  </si>
  <si>
    <t>" - odpočet žulových obrubníku</t>
  </si>
  <si>
    <t>-Obr02*0,10</t>
  </si>
  <si>
    <t>"skladba s2 - rampa</t>
  </si>
  <si>
    <t>2,45*1,00/2+2,467*0,403/2</t>
  </si>
  <si>
    <t>(2,38+2,692)/2*2,414</t>
  </si>
  <si>
    <t>58380124</t>
  </si>
  <si>
    <t>kostka dlažební žula drobná</t>
  </si>
  <si>
    <t>353163543</t>
  </si>
  <si>
    <t>"předpoklad nahrazení kostek v 1. části schodiště: 50%</t>
  </si>
  <si>
    <t>"spotřeba: 5,1 m2/t</t>
  </si>
  <si>
    <t>Dl0102*0,5/5,10*1,1</t>
  </si>
  <si>
    <t>"rampa s2 - kombinace 2 druhů kostek (50% drobných)</t>
  </si>
  <si>
    <t>s202*0,5/5,10*1,1</t>
  </si>
  <si>
    <t>58380160</t>
  </si>
  <si>
    <t>kostka dlažební žula velká</t>
  </si>
  <si>
    <t>-1647878040</t>
  </si>
  <si>
    <t>"150x200 mm - rampa s2 - kombinace 2 druhů kostek (50% drobných)</t>
  </si>
  <si>
    <t>s202*0,5/2,6*1,1</t>
  </si>
  <si>
    <t>591211120.1</t>
  </si>
  <si>
    <t>Příplatek na kombinaci 2 velikostí dlažebních kostek ve skladbě s2</t>
  </si>
  <si>
    <t>-403819029</t>
  </si>
  <si>
    <t>591411111</t>
  </si>
  <si>
    <t>Kladení dlažby z mozaiky komunikací pro pěší s vyplněním spár, s dvojím beraněním a se smetením přebytečného materiálu na vzdálenost do 3 m jednobarevné, s ložem tl. do 40 mm z kameniva</t>
  </si>
  <si>
    <t>-1970485993</t>
  </si>
  <si>
    <t xml:space="preserve">Poznámka k souboru cen:_x000D_
1. V cenách jsou započteny i náklady na dodání hmot pro lože a na dodání téhož materiálu pro výplň spár a zhotovení šablon, popř. rámů._x000D_
2. V cenách nejsou započteny náklady na dodání mozaiky, které se oceňuje ve specifikaci; ztratné lze dohodnout ve výši 2 %._x000D_
3. Část lože přesahující tloušťku 40 mm se oceňuje cenami souboru cen 451 ..-9 Příplatek za každých dalších 10 mm tloušťky podkladu nebo lože._x000D_
</t>
  </si>
  <si>
    <t>"skladba s4 - 50x50x50 mm</t>
  </si>
  <si>
    <t>1,462*(0,788+0,947)/2</t>
  </si>
  <si>
    <t>"skladba s3 - 70x70x70 mm</t>
  </si>
  <si>
    <t>(1,158+1,262)/2*0,85</t>
  </si>
  <si>
    <t>(1,778+1,848)/2*0,546+1,813*(2,086+1,694)/2</t>
  </si>
  <si>
    <t>0,851*(1,693+1,608)/2</t>
  </si>
  <si>
    <t>1,100*(1,596+1,488)/2</t>
  </si>
  <si>
    <t>1,024*(1,483+1,447)/2</t>
  </si>
  <si>
    <t>"doplnění žulových schodišťových stupňů</t>
  </si>
  <si>
    <t>" - 2. rameno</t>
  </si>
  <si>
    <t>2,25*0,156+(2,192+1,845)/2*9*0,07</t>
  </si>
  <si>
    <t>" - 3. rameno</t>
  </si>
  <si>
    <t>1,442*2*0,07</t>
  </si>
  <si>
    <t>(1,40+1,38+1,35+1,327*4)*0,07</t>
  </si>
  <si>
    <t>58380013.1</t>
  </si>
  <si>
    <t>mozaika dlažební, žula 50x50x50 mm resp. 70x70x70 mm</t>
  </si>
  <si>
    <t>-1122213148</t>
  </si>
  <si>
    <t>"50x50x50 mm - spotřeba: 8,4 m2/t</t>
  </si>
  <si>
    <t>s402/8,4*1,1</t>
  </si>
  <si>
    <t>"70x70x70 mm - spotřeba: 6,4 m2/t</t>
  </si>
  <si>
    <t>s302/6,4*1,1</t>
  </si>
  <si>
    <t>SchM02/6,4*1,1</t>
  </si>
  <si>
    <t>622131100</t>
  </si>
  <si>
    <t>Podkladní a spojovací vrstva vnějších omítaných ploch vápenný postřik nanášený ručně celoplošně stěn</t>
  </si>
  <si>
    <t>895509271</t>
  </si>
  <si>
    <t>622311111.1</t>
  </si>
  <si>
    <t>Vápenná omítka se strhávaným povrchem</t>
  </si>
  <si>
    <t>406734169</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</si>
  <si>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</si>
  <si>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"kamenná zeď</t>
  </si>
  <si>
    <t>(5,80*1,575+4,773*0,311/2+2,25*1,60/2)*2</t>
  </si>
  <si>
    <t>(5,025*1,14+(5,025+2,85)/2*1,23+2,85*0,90/2)*2</t>
  </si>
  <si>
    <t>0,90*(3,77+1,30+3,365+1,12)</t>
  </si>
  <si>
    <t>(5,80+5,025)*0,90</t>
  </si>
  <si>
    <t>628195001</t>
  </si>
  <si>
    <t>Očištění zdiva nebo betonu zdí a valů před započetím oprav ručně</t>
  </si>
  <si>
    <t>-764175530</t>
  </si>
  <si>
    <t xml:space="preserve">Poznámka k souboru cen:_x000D_
1. V ceně jsou započteny náklady na odstranění mechu, příp. i jiných rostlin a jejich odklizení na vzdálenost do 20 m._x000D_
2. Množství měrných jednotek se stanoví v m2 očištěné plochy._x000D_
</t>
  </si>
  <si>
    <t>-663952644</t>
  </si>
  <si>
    <t>"skladba s6 - cihlový balkonek - cihly z bouraných konstrukcí</t>
  </si>
  <si>
    <t>59610003.2</t>
  </si>
  <si>
    <t>cihla pálená bílá plná 290x140x65 mm</t>
  </si>
  <si>
    <t>411260001</t>
  </si>
  <si>
    <t>s602*22,2*0,5</t>
  </si>
  <si>
    <t>916241211</t>
  </si>
  <si>
    <t>Osazení obrubníku kamenného se zřízením lože, s vyplněním a zatřením spár cementovou maltou stojatého bez boční opěry, do lože z kameniva těženého</t>
  </si>
  <si>
    <t>806864817</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</si>
  <si>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</si>
  <si>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"1. rameno</t>
  </si>
  <si>
    <t>1,497+1,434+1,346+1,257+1,222+1,203+1,18+1,164+1,142+1,125+1,105+1,084</t>
  </si>
  <si>
    <t>1,066+1,046+1,027+1,013+1,052+1,088+1,122</t>
  </si>
  <si>
    <t>"2. rameno</t>
  </si>
  <si>
    <t>(2,218+1,918)/2*8</t>
  </si>
  <si>
    <t>"3. rameno</t>
  </si>
  <si>
    <t>1,398+1,37+1,341+1,323*3</t>
  </si>
  <si>
    <t>916241213</t>
  </si>
  <si>
    <t>Osazení obrubníku kamenného se zřízením lože, s vyplněním a zatřením spár cementovou maltou stojatého s boční opěrou z betonu prostého, do lože z betonu prostého</t>
  </si>
  <si>
    <t>2128153653</t>
  </si>
  <si>
    <t>1,517+1,157+1,271</t>
  </si>
  <si>
    <t>2,27+1,88+1,70+1,61+1,53</t>
  </si>
  <si>
    <t>1,44*2</t>
  </si>
  <si>
    <t>1,41+1,35</t>
  </si>
  <si>
    <t>91630000.1</t>
  </si>
  <si>
    <t>Doplnění vyrovnávacího schodu, vč. úpravy terénu</t>
  </si>
  <si>
    <t>1001078236</t>
  </si>
  <si>
    <t>963022819.1</t>
  </si>
  <si>
    <t>Rozebrání kamenných schodišťových stupňů, vč. označení jednotlivých prvků</t>
  </si>
  <si>
    <t>-1926278040</t>
  </si>
  <si>
    <t xml:space="preserve">"dle nového osazení </t>
  </si>
  <si>
    <t>SchB02+Sch02+Obr02</t>
  </si>
  <si>
    <t>966071721</t>
  </si>
  <si>
    <t>Bourání plotových sloupků a vzpěr ocelových trubkových nebo profilovaných výšky do 2,50 m odřezáním</t>
  </si>
  <si>
    <t>-1133094392</t>
  </si>
  <si>
    <t>976074121</t>
  </si>
  <si>
    <t>Vybourání kovových madel, zábradlí, dvířek, zděří, kotevních želez kotevních želez zapuštěných do 300 mm, ve zdivu nebo dlažbě z cihel na maltu vápennou nebo vápenocementovou</t>
  </si>
  <si>
    <t>629155022</t>
  </si>
  <si>
    <t>-220333021</t>
  </si>
  <si>
    <t>s602*0,065</t>
  </si>
  <si>
    <t>1233470877</t>
  </si>
  <si>
    <t>(1,517+1,157+1,271+2,27)*(0,10+0,25)*2+0,10*0,25*2*4</t>
  </si>
  <si>
    <t>(1,88+1,70+1,61+1,53+1,44*2+1,41+1,35)*(0,18+0,20)*2+0,18*0,20*2*8</t>
  </si>
  <si>
    <t>Obr02*(0,15+0,25)*2+0,10*2*0,25*19</t>
  </si>
  <si>
    <t>Sch02*(0,18+0,20)*2+0,18*0,20*2*13</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</si>
  <si>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</si>
  <si>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</si>
  <si>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2098069949</t>
  </si>
  <si>
    <t xml:space="preserve">Poznámka k souboru cen:_x000D_
1. Ceny jsou určeny jen pro očištění vybouraných kostek uložených do lože ze sypkého materiálu bez pojiva._x000D_
2. Přemístění vybouraných dlažebních kostek na vzdálenost přes 3 m se oceňuje cenami souborů cen 997 22-1 Vodorovná doprava suti._x000D_
</t>
  </si>
  <si>
    <t>Dl0102*6*0,76</t>
  </si>
  <si>
    <t>985221013</t>
  </si>
  <si>
    <t>Postupné rozebírání zdiva pro další použití kamenného, objemu přes 3 m3</t>
  </si>
  <si>
    <t>-521692936</t>
  </si>
  <si>
    <t xml:space="preserve">Poznámka k souboru cen:_x000D_
1. V cenách jsou započteny i náklady na očištění cihel nebo kamene._x000D_
</t>
  </si>
  <si>
    <t>"dle Technické zprávy</t>
  </si>
  <si>
    <t>6,70+5,30</t>
  </si>
  <si>
    <t>985221022</t>
  </si>
  <si>
    <t>Postupné rozebírání zdiva pro další použití cihelného, objemu přes 1 do 3 m3</t>
  </si>
  <si>
    <t>-108571067</t>
  </si>
  <si>
    <t>2,00+2,60+1,30+2,00</t>
  </si>
  <si>
    <t>-2141953497</t>
  </si>
  <si>
    <t>-957038189</t>
  </si>
  <si>
    <t>1266361780</t>
  </si>
  <si>
    <t>-161138252</t>
  </si>
  <si>
    <t>0,11115</t>
  </si>
  <si>
    <t>9143305</t>
  </si>
  <si>
    <t>-633947953</t>
  </si>
  <si>
    <t>"odtěžení ruin po původních objektech</t>
  </si>
  <si>
    <t>(5,00+2,00)*1,5</t>
  </si>
  <si>
    <t>"rozebírání cihelných a kamenných zdí</t>
  </si>
  <si>
    <t>BZ102*1,9+BK02*2,5</t>
  </si>
  <si>
    <t>-1187768715</t>
  </si>
  <si>
    <t>766</t>
  </si>
  <si>
    <t>Konstrukce truhlářské</t>
  </si>
  <si>
    <t>766010010.1</t>
  </si>
  <si>
    <t>Montáž a dodávka - jednokřídlová branka 1000x1000 mm - o1</t>
  </si>
  <si>
    <t>358416874</t>
  </si>
  <si>
    <t>Poznámka k položce:_x000D_
- dřevěný rám a diagonální lať 40x60 mm - modřín_x000D_
- králičí pletivo, oka 25 mm_x000D_
- zástrč do zdi_x000D_
- kotvení vruty_x000D_
- trubka ø 21 mm, žárový pozink_x000D_
- olejový lak na základě lněného oleje</t>
  </si>
  <si>
    <t>998766101</t>
  </si>
  <si>
    <t>Přesun hmot pro konstrukce truhlářské stanovený z hmotnosti přesunovaného materiálu vodorovná dopravní vzdálenost do 50 m v objektech výšky do 6 m</t>
  </si>
  <si>
    <t>-2055129262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</si>
  <si>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</si>
  <si>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767000010.1</t>
  </si>
  <si>
    <t>Montáž a dodávka - madlo zábradlí kotvené na závitové tyče - pásová ocel 50/8 mm - Z1</t>
  </si>
  <si>
    <t>1988567512</t>
  </si>
  <si>
    <t>"výkres č.02</t>
  </si>
  <si>
    <t>3,49+2,60+0,605+2,115</t>
  </si>
  <si>
    <t>Montáž a dodávka - ocelový obrubník z pásové oceli tl.8 mm, v.400 mm - Z9, Z10</t>
  </si>
  <si>
    <t>2017325736</t>
  </si>
  <si>
    <t>(3,935+0,95)*25,12*1,08</t>
  </si>
  <si>
    <t>-386644709</t>
  </si>
  <si>
    <t>-847626743</t>
  </si>
  <si>
    <t>-901208266</t>
  </si>
  <si>
    <t>-199545756</t>
  </si>
  <si>
    <t>1407643264</t>
  </si>
  <si>
    <t>1810926329</t>
  </si>
  <si>
    <t>796046239</t>
  </si>
  <si>
    <t>-1282120436</t>
  </si>
  <si>
    <t>-1078808865</t>
  </si>
  <si>
    <t>1646712197</t>
  </si>
  <si>
    <t>1,999</t>
  </si>
  <si>
    <t>BZ03</t>
  </si>
  <si>
    <t>3,567</t>
  </si>
  <si>
    <t>O03</t>
  </si>
  <si>
    <t>3,386</t>
  </si>
  <si>
    <t>OmOZ</t>
  </si>
  <si>
    <t>40,608</t>
  </si>
  <si>
    <t>s5m03</t>
  </si>
  <si>
    <t>18,552</t>
  </si>
  <si>
    <t>s603</t>
  </si>
  <si>
    <t>10,281</t>
  </si>
  <si>
    <t>s703</t>
  </si>
  <si>
    <t>0,29</t>
  </si>
  <si>
    <t>s803</t>
  </si>
  <si>
    <t>10,511</t>
  </si>
  <si>
    <t>4,571</t>
  </si>
  <si>
    <t>03 - Schodiště a cesta za objektem č.p.135</t>
  </si>
  <si>
    <t>2,134</t>
  </si>
  <si>
    <t>Su4</t>
  </si>
  <si>
    <t>3,509</t>
  </si>
  <si>
    <t>Vps</t>
  </si>
  <si>
    <t>10,214</t>
  </si>
  <si>
    <t>-677479633</t>
  </si>
  <si>
    <t>112211213</t>
  </si>
  <si>
    <t>Odstranění pařezu ručně v rovině nebo na svahu do 1:5 o průměru pařezu na řezné ploše přes 300 do 400 mm</t>
  </si>
  <si>
    <t>502316892</t>
  </si>
  <si>
    <t>113107142</t>
  </si>
  <si>
    <t>Odstranění podkladů nebo krytů ručně s přemístěním hmot na skládku na vzdálenost do 3 m nebo s naložením na dopravní prostředek živičných, o tl. vrstvy přes 50 do 100 mm</t>
  </si>
  <si>
    <t>2021664616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</si>
  <si>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</si>
  <si>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"sle nových skladeb</t>
  </si>
  <si>
    <t>s5m03*0,29+s603+s703</t>
  </si>
  <si>
    <t>-1686283642</t>
  </si>
  <si>
    <t>"úprava terénu do sklonu 14,05% (průměrná tl. 280 mm)</t>
  </si>
  <si>
    <t>12,093*0,28</t>
  </si>
  <si>
    <t>-O03*0,50</t>
  </si>
  <si>
    <t>759779326</t>
  </si>
  <si>
    <t>O03*0,50</t>
  </si>
  <si>
    <t>1101785826</t>
  </si>
  <si>
    <t>925755625</t>
  </si>
  <si>
    <t>1027604102</t>
  </si>
  <si>
    <t>211561000.1</t>
  </si>
  <si>
    <t>Výplň ocelových schodů štěrkem frakce 8/16 mm</t>
  </si>
  <si>
    <t>738684834</t>
  </si>
  <si>
    <t>"pro schody Z6</t>
  </si>
  <si>
    <t>1,40*0,30*0,23*3</t>
  </si>
  <si>
    <t>310239211.1</t>
  </si>
  <si>
    <t>Zazdívka výklenku ve zdi původními cihlami</t>
  </si>
  <si>
    <t>1571319212</t>
  </si>
  <si>
    <t>0,80*1,60*0,25</t>
  </si>
  <si>
    <t>82985750</t>
  </si>
  <si>
    <t>0,80*1,60</t>
  </si>
  <si>
    <t>4,80/0,50*2</t>
  </si>
  <si>
    <t>852164838</t>
  </si>
  <si>
    <t>4,80</t>
  </si>
  <si>
    <t>-470193197</t>
  </si>
  <si>
    <t>(0,32+4,80)*333*0,5</t>
  </si>
  <si>
    <t>-775869452</t>
  </si>
  <si>
    <t>"koruna k3</t>
  </si>
  <si>
    <t>(11,034*0,43+(2,558+2,542)/2*1,248)*(0,05+0,065)/2</t>
  </si>
  <si>
    <t>-1079223792</t>
  </si>
  <si>
    <t>(11,034+2,558+2,542+1,248)*(0,05+0,065)</t>
  </si>
  <si>
    <t>99385963</t>
  </si>
  <si>
    <t>-1887387661</t>
  </si>
  <si>
    <t>(11,034*0,43+(2,558+2,542)/2*1,248)*2,02*0,001*1,17</t>
  </si>
  <si>
    <t>434231111.1</t>
  </si>
  <si>
    <t>Osazení schodišťových stupňů z cihel na stojato do lože z betonu C15/20 XC2 tl.125-140 mm</t>
  </si>
  <si>
    <t>-753224776</t>
  </si>
  <si>
    <t>"skladba s5 - cihlový schod</t>
  </si>
  <si>
    <t>1,38+1,37+1,333+1,294+1,255+1,194+1,175+1,145+1,108+1,07+1,035+1,015</t>
  </si>
  <si>
    <t>1,00+0,948+0,887+1,343</t>
  </si>
  <si>
    <t>1141567765</t>
  </si>
  <si>
    <t>s5m03*0,29+s603+s703+s803</t>
  </si>
  <si>
    <t>564201111.1</t>
  </si>
  <si>
    <t>Kryt z hlinitopísčité lomové výsivky frakce 0/4 mm tl.40 mm</t>
  </si>
  <si>
    <t>150661809</t>
  </si>
  <si>
    <t>"skladba s8</t>
  </si>
  <si>
    <t>(8.25+7,92)/2*1,30</t>
  </si>
  <si>
    <t>-1005988466</t>
  </si>
  <si>
    <t>s603+s803</t>
  </si>
  <si>
    <t>564750013</t>
  </si>
  <si>
    <t>Podklad nebo kryt z kameniva hrubého drceného vel. 8-16 mm s rozprostřením a zhutněním, po zhutnění tl. 170 mm</t>
  </si>
  <si>
    <t>1848944382</t>
  </si>
  <si>
    <t>484621121</t>
  </si>
  <si>
    <t>622311121</t>
  </si>
  <si>
    <t>Omítka vápenná vnějších ploch nanášená ručně jednovrstvá, tloušťky do 15 mm hladká stěn</t>
  </si>
  <si>
    <t>-1523599284</t>
  </si>
  <si>
    <t>9,602*(2,86+0,95)/2*2</t>
  </si>
  <si>
    <t>(2,86+0,95)*0,30</t>
  </si>
  <si>
    <t>"koruna</t>
  </si>
  <si>
    <t>9,602*0,30</t>
  </si>
  <si>
    <t>685962384</t>
  </si>
  <si>
    <t>OmOz</t>
  </si>
  <si>
    <t>628631211</t>
  </si>
  <si>
    <t>Spárování zdiva opěrných zdí a valů cementovou maltou hloubky spárování do 30 mm, zdiva z lomového kamene</t>
  </si>
  <si>
    <t>-887157403</t>
  </si>
  <si>
    <t xml:space="preserve">Poznámka k souboru cen:_x000D_
1. Množství měrných jednotek se určuje v m2 upravované plochy zdiva._x000D_
2. V cenách jsou započteny i náklady na:_x000D_
a) dodání potřebných hmot,_x000D_
b) vypláchnutí spár vodou před spárováním a očištění okolního zdiva po spárování._x000D_
</t>
  </si>
  <si>
    <t>4,80/0,40*2</t>
  </si>
  <si>
    <t>-1757498818</t>
  </si>
  <si>
    <t>"skladba s6</t>
  </si>
  <si>
    <t>1,38*0,10</t>
  </si>
  <si>
    <t>(1,377+1,333)/2*0,845</t>
  </si>
  <si>
    <t>(1,321+1,294)/2*0,719</t>
  </si>
  <si>
    <t>(1,286+1,251)/2*0,744</t>
  </si>
  <si>
    <t>(1,24+1,193)/2*1,30</t>
  </si>
  <si>
    <t>(1,184+1,175)/2*0,271</t>
  </si>
  <si>
    <t>(1,166+1,144)/2*0,58</t>
  </si>
  <si>
    <t>(1,133+1,108)/2*0,735</t>
  </si>
  <si>
    <t>(1,099+1,074)/2*0,689</t>
  </si>
  <si>
    <t>(1,073+1,041)/2*0,68</t>
  </si>
  <si>
    <t>(1,031+1,015)/2*0,521</t>
  </si>
  <si>
    <t>(1,015+0,999)/2*0,24</t>
  </si>
  <si>
    <t>(0,967+0,948)/2*0,112</t>
  </si>
  <si>
    <t>(0,92+0,874)/2*0,722</t>
  </si>
  <si>
    <t>(0,887+0,942)/2*0,788</t>
  </si>
  <si>
    <t>-157422463</t>
  </si>
  <si>
    <t>s603*22,2*0,5</t>
  </si>
  <si>
    <t>s5m03/0,065*0,5</t>
  </si>
  <si>
    <t>963032819.1</t>
  </si>
  <si>
    <t>Šetrné bourání schodišťových stupňů cihelných</t>
  </si>
  <si>
    <t>-1352704709</t>
  </si>
  <si>
    <t>965031131.2</t>
  </si>
  <si>
    <t>Šetrné rozebrání cihelné dlažby kladené na plocho</t>
  </si>
  <si>
    <t>-364570056</t>
  </si>
  <si>
    <t>-1051847077</t>
  </si>
  <si>
    <t>"schody</t>
  </si>
  <si>
    <t>s5m03*0,29*0,14</t>
  </si>
  <si>
    <t>"zeď</t>
  </si>
  <si>
    <t>985221023</t>
  </si>
  <si>
    <t>Postupné rozebírání zdiva pro další použití cihelného, objemu přes 3 m3</t>
  </si>
  <si>
    <t>1583164166</t>
  </si>
  <si>
    <t>"odbourání stávající zdi na úroveň 234,43 (průměrná výška: 45 cm)</t>
  </si>
  <si>
    <t>11,034*0,43*0,45+(2,558+2,542)/2*1,248*0,45</t>
  </si>
  <si>
    <t>1477624267</t>
  </si>
  <si>
    <t>Su1+Su2+Su4</t>
  </si>
  <si>
    <t>1862712151</t>
  </si>
  <si>
    <t>Vps*19</t>
  </si>
  <si>
    <t>1196333056</t>
  </si>
  <si>
    <t>2104009355</t>
  </si>
  <si>
    <t>2,13408</t>
  </si>
  <si>
    <t>997223845.1</t>
  </si>
  <si>
    <t>Poplatek za uložení na skládce (skládkovné) odpadu asfaltového obsahující dehet kód odpadu 170 301</t>
  </si>
  <si>
    <t>-934017984</t>
  </si>
  <si>
    <t>3,50922</t>
  </si>
  <si>
    <t>-1577573082</t>
  </si>
  <si>
    <t>18,552*0,29*0,14*1,95+10,281*0,065+3,567</t>
  </si>
  <si>
    <t>1667460384</t>
  </si>
  <si>
    <t>766010060.1</t>
  </si>
  <si>
    <t>Montáž a dodávka - zabezpečení otvoru 1365x800 mm OSB deskou tl.22 mm - o6</t>
  </si>
  <si>
    <t>-611450107</t>
  </si>
  <si>
    <t>766010070.1</t>
  </si>
  <si>
    <t>695073512</t>
  </si>
  <si>
    <t>362873627</t>
  </si>
  <si>
    <t>1770299303</t>
  </si>
  <si>
    <t>2,13+1,72</t>
  </si>
  <si>
    <t>767000060.1</t>
  </si>
  <si>
    <t>Montáž a dodávka - ocelový terénní schod pro výplň štěrkem - Z6</t>
  </si>
  <si>
    <t>608783915</t>
  </si>
  <si>
    <t>Poznámka k položce:_x000D_
- 3-7-vrstvý nátěr olejový lak na základě čistého lněného oleje (lodní lak)_x000D_
- ocelový koš: 4-stěnný svařovaný koš z pásové oceli, tl. 8 mm, 230x300x1400 mm_x000D_
- válcovaný ocelový L-profil. tl. 8 mm, 70x70 mm, dl. 1400 mm_x000D_
- ocelové koše s sobě svařeny válcovaným ocelovým L-profilem</t>
  </si>
  <si>
    <t>(1,40+0,30)*2*0,23*64,00*1,08*2</t>
  </si>
  <si>
    <t>(1,40+0,30*2)*0,23*64,00*1,08</t>
  </si>
  <si>
    <t>"L70</t>
  </si>
  <si>
    <t>1,40*8,374*1,08*2</t>
  </si>
  <si>
    <t>-1442167160</t>
  </si>
  <si>
    <t>-2011472563</t>
  </si>
  <si>
    <t>1926929131</t>
  </si>
  <si>
    <t>2034157508</t>
  </si>
  <si>
    <t>636993096</t>
  </si>
  <si>
    <t>1281256916</t>
  </si>
  <si>
    <t>316705520</t>
  </si>
  <si>
    <t>1013190498</t>
  </si>
  <si>
    <t>1725216348</t>
  </si>
  <si>
    <t>-1869946912</t>
  </si>
  <si>
    <t>5,232</t>
  </si>
  <si>
    <t>BZ1_04</t>
  </si>
  <si>
    <t>1,655</t>
  </si>
  <si>
    <t>BZ2_04</t>
  </si>
  <si>
    <t>5,812</t>
  </si>
  <si>
    <t>BZ3_04</t>
  </si>
  <si>
    <t>34,466</t>
  </si>
  <si>
    <t>BZP</t>
  </si>
  <si>
    <t>7,158</t>
  </si>
  <si>
    <t>DZ04</t>
  </si>
  <si>
    <t>5,5</t>
  </si>
  <si>
    <t>J04</t>
  </si>
  <si>
    <t>45,204</t>
  </si>
  <si>
    <t>k204</t>
  </si>
  <si>
    <t>2,713</t>
  </si>
  <si>
    <t>N04</t>
  </si>
  <si>
    <t>15,318</t>
  </si>
  <si>
    <t>04 - Ruiny č.p.1329, 126</t>
  </si>
  <si>
    <t>NOZ</t>
  </si>
  <si>
    <t>16,047</t>
  </si>
  <si>
    <t>O</t>
  </si>
  <si>
    <t>53,04</t>
  </si>
  <si>
    <t>o5</t>
  </si>
  <si>
    <t>4,476</t>
  </si>
  <si>
    <t>R</t>
  </si>
  <si>
    <t>19,708</t>
  </si>
  <si>
    <t>s10</t>
  </si>
  <si>
    <t>178,45</t>
  </si>
  <si>
    <t>s804</t>
  </si>
  <si>
    <t>9,78</t>
  </si>
  <si>
    <t>s904</t>
  </si>
  <si>
    <t>69,5</t>
  </si>
  <si>
    <t>66,255</t>
  </si>
  <si>
    <t>40,885</t>
  </si>
  <si>
    <t>10,358</t>
  </si>
  <si>
    <t>0,03</t>
  </si>
  <si>
    <t>Su5</t>
  </si>
  <si>
    <t>13,306</t>
  </si>
  <si>
    <t>Su6</t>
  </si>
  <si>
    <t>1,676</t>
  </si>
  <si>
    <t>51,462</t>
  </si>
  <si>
    <t>Z07</t>
  </si>
  <si>
    <t>51,172</t>
  </si>
  <si>
    <t>Z704</t>
  </si>
  <si>
    <t>9,3</t>
  </si>
  <si>
    <t>Z804</t>
  </si>
  <si>
    <t>8,865</t>
  </si>
  <si>
    <t xml:space="preserve">    711 - Izolace proti vodě, vlhkosti a plynům</t>
  </si>
  <si>
    <t xml:space="preserve">    762 - Konstrukce tesařské</t>
  </si>
  <si>
    <t>-1479303872</t>
  </si>
  <si>
    <t>"za přezdívanými opěrnými stěnami</t>
  </si>
  <si>
    <t>(2,305+4,75+2,385)*(0,60+2,20)/2*(1,50+2,50)/2</t>
  </si>
  <si>
    <t>8,84*(0,60+2,20)/2*2,15</t>
  </si>
  <si>
    <t>-O*0,50</t>
  </si>
  <si>
    <t>22140681</t>
  </si>
  <si>
    <t>O*0,50</t>
  </si>
  <si>
    <t>1193042154</t>
  </si>
  <si>
    <t>"pletivové zábradlí s madlem - Z8</t>
  </si>
  <si>
    <t>10*0,40</t>
  </si>
  <si>
    <t>131201101</t>
  </si>
  <si>
    <t>Hloubení nezapažených jam a zářezů s urovnáním dna do předepsaného profilu a spádu v hornině tř. 3 do 100 m3</t>
  </si>
  <si>
    <t>1588146413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</si>
  <si>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</si>
  <si>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"odtěžení terénu na 238,500 (průměrná hloubka: 1,2 m)</t>
  </si>
  <si>
    <t>37,67*1,20</t>
  </si>
  <si>
    <t>-J04*0,50</t>
  </si>
  <si>
    <t>131301101</t>
  </si>
  <si>
    <t>Hloubení nezapažených jam a zářezů s urovnáním dna do předepsaného profilu a spádu v hornině tř. 4 do 100 m3</t>
  </si>
  <si>
    <t>1396437584</t>
  </si>
  <si>
    <t>J04*0,50</t>
  </si>
  <si>
    <t>132212201</t>
  </si>
  <si>
    <t>Hloubení zapažených i nezapažených rýh šířky přes 600 do 2 000 mm ručním nebo pneumatickým nářadím s urovnáním dna do předepsaného profilu a spádu v horninách tř. 3 soudržných</t>
  </si>
  <si>
    <t>-1283288990</t>
  </si>
  <si>
    <t>"pro základy opěrných zdí</t>
  </si>
  <si>
    <t>8,84*1,00*0,40</t>
  </si>
  <si>
    <t>8,84*(1,00+1,80)/2*0,40</t>
  </si>
  <si>
    <t>(3,245+3,31+2,22)*1,00*0,40</t>
  </si>
  <si>
    <t>0,466*0,60*0,40</t>
  </si>
  <si>
    <t>(3,245+3,31+2,22)*(1,00+1,80)/2*0,40</t>
  </si>
  <si>
    <t>0,466*(0,60+1,40)/2*0,40</t>
  </si>
  <si>
    <t>"ostatní drobné</t>
  </si>
  <si>
    <t>2,50</t>
  </si>
  <si>
    <t>-R*0,50</t>
  </si>
  <si>
    <t>132312201</t>
  </si>
  <si>
    <t>Hloubení zapažených i nezapažených rýh šířky přes 600 do 2 000 mm ručním nebo pneumatickým nářadím s urovnáním dna do předepsaného profilu a spádu v horninách tř. 4 soudržných</t>
  </si>
  <si>
    <t>682353281</t>
  </si>
  <si>
    <t>R*0,50</t>
  </si>
  <si>
    <t>-1113397059</t>
  </si>
  <si>
    <t>O+R+J04-(N04+Z07)</t>
  </si>
  <si>
    <t>-532966424</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</si>
  <si>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</si>
  <si>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</si>
  <si>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810823851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</si>
  <si>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</si>
  <si>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"dosypání terénu do úrovně +241,300 (průměrná výška: 25 cm)</t>
  </si>
  <si>
    <t>61,27*0,25</t>
  </si>
  <si>
    <t>Poplatek za uložení stavebního odpadu na skládce (skládkovné) zeminy a kameniva zatříděného do Katalogu odpadů pod kódem 170 504</t>
  </si>
  <si>
    <t>-31657562</t>
  </si>
  <si>
    <t xml:space="preserve">Poznámka k souboru cen:_x000D_
1. Ceny uvedené v souboru cen lze po dohodě upravit podle místních podmínek._x000D_
</t>
  </si>
  <si>
    <t>205069958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</si>
  <si>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</si>
  <si>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"za opěrnými zdmi</t>
  </si>
  <si>
    <t>O*0,8</t>
  </si>
  <si>
    <t>"kolem opěrných zdí</t>
  </si>
  <si>
    <t>8,84*((1,00+1,80)/2-0,60)*0,40</t>
  </si>
  <si>
    <t>(3,245+3,31+2,22)*((1,00+1,80)/2-0,60)*0,40</t>
  </si>
  <si>
    <t>0,466*((0,60+1,40)/2-0,45)*0,40</t>
  </si>
  <si>
    <t>3,00</t>
  </si>
  <si>
    <t>180405110.1</t>
  </si>
  <si>
    <t>Zřízení koruny opěrné zdi vegetačním překryvem - šikmo kladené drny s vegetačním krytem</t>
  </si>
  <si>
    <t>1337818259</t>
  </si>
  <si>
    <t>1,154+4,135+8,161+4,12+0,241+0,653+2,762+1,019+2,786+3,183</t>
  </si>
  <si>
    <t>181301103</t>
  </si>
  <si>
    <t>Rozprostření a urovnání ornice v rovině nebo ve svahu sklonu do 1:5 při souvislé ploše do 500 m2, tl. vrstvy přes 150 do 200 mm</t>
  </si>
  <si>
    <t>1759338684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</si>
  <si>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</si>
  <si>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10364101</t>
  </si>
  <si>
    <t>zemina pro terénní úpravy - ornice</t>
  </si>
  <si>
    <t>-431935855</t>
  </si>
  <si>
    <t>s904*0,20*1,540+0,60*2*1,540</t>
  </si>
  <si>
    <t>1364628891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</si>
  <si>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</si>
  <si>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s904+s10</t>
  </si>
  <si>
    <t>00572410.1</t>
  </si>
  <si>
    <t>osivo travní (např.  RSM 2.4 – Bylinný trávník)</t>
  </si>
  <si>
    <t>-613614760</t>
  </si>
  <si>
    <t>(s904+s10)*0,025</t>
  </si>
  <si>
    <t>182303111</t>
  </si>
  <si>
    <t>Doplnění zeminy nebo substrátu na travnatých plochách tloušťky do 50 mm v rovině nebo na svahu do 1:5</t>
  </si>
  <si>
    <t>CS ÚRS 2018 01</t>
  </si>
  <si>
    <t>-125230677</t>
  </si>
  <si>
    <t xml:space="preserve">Poznámka k souboru cen:_x000D_
1. V cenách jsou započteny i náklady na vodorovné přemístění na vzdálenost do 3 m._x000D_
2. V cenách nejsou započteny náklady na substrát._x000D_
</t>
  </si>
  <si>
    <t>"skladba s10 - v části neodkrytých ruin č.p.126</t>
  </si>
  <si>
    <t>"vertikální prořez tl. 50 mm</t>
  </si>
  <si>
    <t>87,50+15,83+75,12</t>
  </si>
  <si>
    <t>"vrstva organického substrátu tl.10-30 mm</t>
  </si>
  <si>
    <t>10371500</t>
  </si>
  <si>
    <t>substrát pro trávníky VL</t>
  </si>
  <si>
    <t>176534396</t>
  </si>
  <si>
    <t>75,12*0,05*1,1</t>
  </si>
  <si>
    <t>10321002.1</t>
  </si>
  <si>
    <t>substrát vegetačních střech extenzivní trávníkový</t>
  </si>
  <si>
    <t>2023800720</t>
  </si>
  <si>
    <t>s10*(0,01+0,03)/2</t>
  </si>
  <si>
    <t>183101221</t>
  </si>
  <si>
    <t>Hloubení jamek pro vysazování rostlin v zemině tř.1 až 4 s výměnou půdy z 50% v rovině nebo na svahu do 1:5, objemu přes 0,40 do 1,00 m3</t>
  </si>
  <si>
    <t>-68354347</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</si>
  <si>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</si>
  <si>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184201112</t>
  </si>
  <si>
    <t>Výsadba stromů bez balu do předem vyhloubené jamky se zalitím v rovině nebo na svahu do 1:5, při výšce kmene přes 1,8 do 2,5 m</t>
  </si>
  <si>
    <t>-1813627829</t>
  </si>
  <si>
    <t xml:space="preserve">Poznámka k souboru cen:_x000D_
1. V cenách jsou započteny i náklady na montáž kůlu a spojovací materiál._x000D_
2. V cenách nejsou započteny náklady na vysazované dřeviny, tyto se oceňují ve specifikaci._x000D_
3. Ceny -1111, -1121, -1131 a -1141 lze použít i pro keře výšky do 2,5 m._x000D_
4. Výška kmene se měří od kořenového krčku k první větvi koruny._x000D_
5. V cenách o sklonu svahu přes 1:1 jsou uvažovány podmínky pro svahy běžně schůdné; bez použití lezeckých technik. V případě použití lezeckých technik se tyto náklady oceňují individuálně._x000D_
</t>
  </si>
  <si>
    <t>02650400.1</t>
  </si>
  <si>
    <t>strom dle výběru architekta</t>
  </si>
  <si>
    <t>-1069980425</t>
  </si>
  <si>
    <t>212752212</t>
  </si>
  <si>
    <t>Trativody z drenážních trubek se zřízením štěrkopískového lože pod trubky a s jejich obsypem v průměrném celkovém množství do 0,15 m3/m v otevřeném výkopu z trubek plastových flexibilních D přes 65 do 100 mm</t>
  </si>
  <si>
    <t>-1267781307</t>
  </si>
  <si>
    <t>3,10+4,82</t>
  </si>
  <si>
    <t>8,81+2,36+4,77+2,24+0,35</t>
  </si>
  <si>
    <t>"podél stávajích zdí</t>
  </si>
  <si>
    <t>10,00+1,25+17,55+1,00+1,25*2+7,50+7,70+3,10</t>
  </si>
  <si>
    <t>274313611</t>
  </si>
  <si>
    <t>Základy z betonu prostého pasy betonu kamenem neprokládaného tř. C 16/20</t>
  </si>
  <si>
    <t>1159157838</t>
  </si>
  <si>
    <t>"přezdění opěrné zdi (dle návrhu statika)</t>
  </si>
  <si>
    <t>"přezdění lomené opěrné zdi</t>
  </si>
  <si>
    <t>"přípočet na betonování do výkopu</t>
  </si>
  <si>
    <t>BZP*0,035</t>
  </si>
  <si>
    <t>1385128538</t>
  </si>
  <si>
    <t>8,84*2*(2,79-0,40)</t>
  </si>
  <si>
    <t>"zalomená opěrná zeď</t>
  </si>
  <si>
    <t>0,45*(1,36-0,40)</t>
  </si>
  <si>
    <t>(2,38-0,45+4,153+2,45+0,28)*(1,40-0,40)</t>
  </si>
  <si>
    <t>(2,38-0,45)*(0,06+1,85)/2</t>
  </si>
  <si>
    <t>4,153*1,85</t>
  </si>
  <si>
    <t>(2,45+0,28)*(1,85+1,10)/2</t>
  </si>
  <si>
    <t>"dozdění u schodiště k objektu č.p.115</t>
  </si>
  <si>
    <t>3,53*(1,10+0,45)/2</t>
  </si>
  <si>
    <t>"koruna k2</t>
  </si>
  <si>
    <t>(2,326+1,21+1,283)*2*0,14</t>
  </si>
  <si>
    <t>(3,737+3,413+3,643+3,521)*2*0,14</t>
  </si>
  <si>
    <t>(3,12+4,806)*2*0,14</t>
  </si>
  <si>
    <t>8,865*2*0,14</t>
  </si>
  <si>
    <t>0,978*2*0,14</t>
  </si>
  <si>
    <t>(0,70+1,20*2+2,40)/0,50*2</t>
  </si>
  <si>
    <t>3,53*2*(1,10+0,45)/2</t>
  </si>
  <si>
    <t>311231115.1</t>
  </si>
  <si>
    <t>Zdění cihlové koruny bez přesahu stávajících zdí původními cihlami 290x140x65 mm</t>
  </si>
  <si>
    <t>-78692247</t>
  </si>
  <si>
    <t>(2,326+1,21+1,283)*0,471*0,15</t>
  </si>
  <si>
    <t>(3,737+3,413+3,643+3,521)*0,30*0,15</t>
  </si>
  <si>
    <t>(3,12+4,806)*0,30*0,15</t>
  </si>
  <si>
    <t>8,865*0,30*0,15</t>
  </si>
  <si>
    <t>0,978*(1,342+0,814)/2*0,15</t>
  </si>
  <si>
    <t>8,84*0,30*0,15</t>
  </si>
  <si>
    <t>(2,38+4,153+2,45+0,28)*0,30*0,15</t>
  </si>
  <si>
    <t>1833532570</t>
  </si>
  <si>
    <t>"obnovení opěrné zdi tl.300 mm</t>
  </si>
  <si>
    <t>" - dle výkresu</t>
  </si>
  <si>
    <t>0,70+1,20*2+2,40</t>
  </si>
  <si>
    <t>311231125.1</t>
  </si>
  <si>
    <t>Zdění opěrné zdi z původních cihel</t>
  </si>
  <si>
    <t>-1619299323</t>
  </si>
  <si>
    <t>8,84*0,30*(0,45*1,64+0,30*(1,15-0,15))</t>
  </si>
  <si>
    <t>0,45*0,30*1,36</t>
  </si>
  <si>
    <t>(2,38-0,45+4,153+2,45+0,28)*0,60*1,40</t>
  </si>
  <si>
    <t>(2,38-0,45)*0,30*(0,06+(1,85-0,15))/2</t>
  </si>
  <si>
    <t>4,153*0,30*(1,85-0,15)</t>
  </si>
  <si>
    <t>(2,45+0,28)*0,30*((1,85+1,10)/2-0,15)</t>
  </si>
  <si>
    <t>2,00*0,15*1,00</t>
  </si>
  <si>
    <t>(4,153+2,45+0,28)*0,15*1,00</t>
  </si>
  <si>
    <t>3,53*0,30*((1,10+0,45)/2-0,15)</t>
  </si>
  <si>
    <t>-1484998446</t>
  </si>
  <si>
    <t>(k204+NOZ+DZ04)*333*0,5</t>
  </si>
  <si>
    <t>1564807</t>
  </si>
  <si>
    <t>55342250.4</t>
  </si>
  <si>
    <t>sloupek ocelový ø 30 mm, dl.1292 mm - Z8</t>
  </si>
  <si>
    <t>638615169</t>
  </si>
  <si>
    <t>61100615</t>
  </si>
  <si>
    <t>-947040576</t>
  </si>
  <si>
    <t>-1442234599</t>
  </si>
  <si>
    <t>8.865</t>
  </si>
  <si>
    <t>9,30</t>
  </si>
  <si>
    <t>1645057768</t>
  </si>
  <si>
    <t>(Z804+Z704)*1,10</t>
  </si>
  <si>
    <t>1325539140</t>
  </si>
  <si>
    <t>(Z804+Z704)*3</t>
  </si>
  <si>
    <t>-1878278860</t>
  </si>
  <si>
    <t>(Z804+Z704)*3*1,10</t>
  </si>
  <si>
    <t>417321515</t>
  </si>
  <si>
    <t>Ztužující pásy a věnce z betonu železového (bez výztuže) tř. C 25/30</t>
  </si>
  <si>
    <t>1324242897</t>
  </si>
  <si>
    <t>"zvýšení stability nadezdívky ztužujícím věncem (detail d6)</t>
  </si>
  <si>
    <t>(3,10+4,85)*0,30*0,25</t>
  </si>
  <si>
    <t>1362068777</t>
  </si>
  <si>
    <t>"koruna k5</t>
  </si>
  <si>
    <t>(1,154+4,135+8,161+4,12+0,241)*(0,05+0,065)</t>
  </si>
  <si>
    <t>(0,653+2,762+1,019+2,786+3,183)*(0,05+0,065)</t>
  </si>
  <si>
    <t>(3,10+4,85)*0,25</t>
  </si>
  <si>
    <t>1692834323</t>
  </si>
  <si>
    <t>417361821</t>
  </si>
  <si>
    <t>Výztuž ztužujících pásů a věnců z betonářské oceli 10 505 (R) nebo BSt 500</t>
  </si>
  <si>
    <t>-1735483857</t>
  </si>
  <si>
    <t>"5x R10</t>
  </si>
  <si>
    <t>(3,10+4,85)*5*0,6165*0,001*1,17</t>
  </si>
  <si>
    <t>"třmínky R10</t>
  </si>
  <si>
    <t>32*1,00*0,6165*0,001*1,17</t>
  </si>
  <si>
    <t>1494163254</t>
  </si>
  <si>
    <t>(1,154*0,655+4,135*0,745+8,161*0,55+4,12*0,565+0,241*0,556)*2,02*0,001*1,17</t>
  </si>
  <si>
    <t>(0,653*0,46+2,762*0,461+1,019*0,499+2,786*0,456+3,183*0,276)*2,02*0,001*1,17</t>
  </si>
  <si>
    <t>434191423</t>
  </si>
  <si>
    <t>Osazování schodišťových stupňů kamenných s vyspárováním styčných spár, s provizorním dřevěným zábradlím a dočasným zakrytím stupnic prkny na desku, stupňů pemrlovaných nebo ostatních</t>
  </si>
  <si>
    <t>-1508805720</t>
  </si>
  <si>
    <t>"3 stávající schodišťové stupně nově osazené</t>
  </si>
  <si>
    <t>2,02+1,80+1,60</t>
  </si>
  <si>
    <t>-304212571</t>
  </si>
  <si>
    <t>s804+s904</t>
  </si>
  <si>
    <t>809866363</t>
  </si>
  <si>
    <t>564732111.1</t>
  </si>
  <si>
    <t>Podkladní vrstva pod zatravněné plochy - zpevňovací a odvodňovací hrubý materiál tl.80-120 mm</t>
  </si>
  <si>
    <t>-1790545214</t>
  </si>
  <si>
    <t>"skladba s9</t>
  </si>
  <si>
    <t>69,50</t>
  </si>
  <si>
    <t>1920839966</t>
  </si>
  <si>
    <t>564752111</t>
  </si>
  <si>
    <t>Podklad nebo kryt z vibrovaného štěrku VŠ s rozprostřením, vlhčením a zhutněním, po zhutnění tl. 150 mm</t>
  </si>
  <si>
    <t>1027921443</t>
  </si>
  <si>
    <t>"pod schody o5</t>
  </si>
  <si>
    <t>(2,818+3,072)/2*1,52</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</si>
  <si>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</si>
  <si>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</si>
  <si>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-1921286374</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</si>
  <si>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</si>
  <si>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59248005.1</t>
  </si>
  <si>
    <t>dlažba betonová 30x30x3,5 cm</t>
  </si>
  <si>
    <t>1555304560</t>
  </si>
  <si>
    <t>o5*1,10</t>
  </si>
  <si>
    <t>1810852696</t>
  </si>
  <si>
    <t>8,84*2*2,79</t>
  </si>
  <si>
    <t>0,45*2*1,36</t>
  </si>
  <si>
    <t>(2,38-0,45+4,153+2,45+0,28)*2*1,40</t>
  </si>
  <si>
    <t>(2,38-0,45)*2*(0,06+1,85)/2</t>
  </si>
  <si>
    <t>4,153*2*1,85</t>
  </si>
  <si>
    <t>(2,45+0,28)*2*(1,85+1,10)/2</t>
  </si>
  <si>
    <t>916040010.1</t>
  </si>
  <si>
    <t>Ochrana stávajících stromů před poškozením po dobu výstavby, vč. následného odstranění</t>
  </si>
  <si>
    <t>-171564967</t>
  </si>
  <si>
    <t>965042241</t>
  </si>
  <si>
    <t>Bourání mazanin betonových nebo z litého asfaltu tl. přes 100 mm, plochy přes 4 m2</t>
  </si>
  <si>
    <t>-1147425740</t>
  </si>
  <si>
    <t>"dle výkresu</t>
  </si>
  <si>
    <t>30,24*0,20</t>
  </si>
  <si>
    <t>-367468479</t>
  </si>
  <si>
    <t>975021200.1</t>
  </si>
  <si>
    <t>Podchycení stávajícího zdiva provizorní výdřevou</t>
  </si>
  <si>
    <t>999424978</t>
  </si>
  <si>
    <t>1,75+1,20+1,85+3,55+6,40</t>
  </si>
  <si>
    <t>0,70+5,30+3,20+6,50+3,60*2+1,20+1,55</t>
  </si>
  <si>
    <t>-641135326</t>
  </si>
  <si>
    <t>(BZ1_04+BZ2_04+BZ3_04)*0,50</t>
  </si>
  <si>
    <t>985221021</t>
  </si>
  <si>
    <t>Postupné rozebírání zdiva pro další použití cihelného, objemu do 1 m3</t>
  </si>
  <si>
    <t>763637128</t>
  </si>
  <si>
    <t>"dle ploch ve výkresu 04 - ruiny č.p.143, 1329, 126</t>
  </si>
  <si>
    <t>0,21*0,53</t>
  </si>
  <si>
    <t>0,24*1,26</t>
  </si>
  <si>
    <t>1,15*0,40+0,50</t>
  </si>
  <si>
    <t>(0,51+0,43)*0,30</t>
  </si>
  <si>
    <t>-412337915</t>
  </si>
  <si>
    <t>0,46*2,20</t>
  </si>
  <si>
    <t>1,20*2+2,40</t>
  </si>
  <si>
    <t>945932050</t>
  </si>
  <si>
    <t>8,84*0,45*2,15</t>
  </si>
  <si>
    <t>2,60*0,48*(1,40+3,20)/2</t>
  </si>
  <si>
    <t>5,47*(0,50+0,80)/2*3,20</t>
  </si>
  <si>
    <t>2,29*(0,70+0,52)/2*3,20</t>
  </si>
  <si>
    <t>6,74*(1,15+1,17+1,55+0,40)/4</t>
  </si>
  <si>
    <t>1967512631</t>
  </si>
  <si>
    <t>Su1+Su2+Su3+Su5+Su6</t>
  </si>
  <si>
    <t>852762884</t>
  </si>
  <si>
    <t>2124617562</t>
  </si>
  <si>
    <t>13,3056</t>
  </si>
  <si>
    <t>1667625930</t>
  </si>
  <si>
    <t>(3,227+11,333+67,209)*0,5</t>
  </si>
  <si>
    <t>1950877938</t>
  </si>
  <si>
    <t>-212308434</t>
  </si>
  <si>
    <t>0,030</t>
  </si>
  <si>
    <t>667532987</t>
  </si>
  <si>
    <t>858722183</t>
  </si>
  <si>
    <t>"vnitrostaveništní manipulace vybouraných cihel na mezideponii</t>
  </si>
  <si>
    <t>"odtěžení ruin po původních objektech (průměrná výška: 60 cm)</t>
  </si>
  <si>
    <t>(98,48+38,17+17,03)*0,60*1,500</t>
  </si>
  <si>
    <t>"rozebírání cihelných zdí</t>
  </si>
  <si>
    <t>(BZ1_04+BZ2_04+BZ3_04)*1,950</t>
  </si>
  <si>
    <t>998011001</t>
  </si>
  <si>
    <t>Přesun hmot pro budovy občanské výstavby, bydlení, výrobu a služby s nosnou svislou konstrukcí zděnou z cihel, tvárnic nebo kamene vodorovná dopravní vzdálenost do 100 m pro budovy výšky do 6 m</t>
  </si>
  <si>
    <t>916524288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</si>
  <si>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</si>
  <si>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</si>
  <si>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</si>
  <si>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711161215.1</t>
  </si>
  <si>
    <t>Ochrana dřevěných květináčů nopovou fólií, vč. dodávky materiálu</t>
  </si>
  <si>
    <t>1757962416</t>
  </si>
  <si>
    <t>"pro o3</t>
  </si>
  <si>
    <t>11,90</t>
  </si>
  <si>
    <t>"pro o4</t>
  </si>
  <si>
    <t>30,28</t>
  </si>
  <si>
    <t>998711101</t>
  </si>
  <si>
    <t>Přesun hmot pro izolace proti vodě, vlhkosti a plynům stanovený z hmotnosti přesunovaného materiálu vodorovná dopravní vzdálenost do 50 m v objektech výšky do 6 m</t>
  </si>
  <si>
    <t>-124882928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</si>
  <si>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</si>
  <si>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762</t>
  </si>
  <si>
    <t>Konstrukce tesařské</t>
  </si>
  <si>
    <t>762822830.1</t>
  </si>
  <si>
    <t>Vybourání výdřevy v ruinách stávajícího objektu</t>
  </si>
  <si>
    <t>-1519272013</t>
  </si>
  <si>
    <t>(4,20*2+2,35*6+2,60*6)*1,10</t>
  </si>
  <si>
    <t>766010020.1</t>
  </si>
  <si>
    <t>Montáž a dodávka - dvoukřídlová branka 1950x1000 mm - o2</t>
  </si>
  <si>
    <t>305420327</t>
  </si>
  <si>
    <t>Poznámka k položce:_x000D_
- dřevěný rám a diagonální lať 40x60 mm - modřín_x000D_
- králičí pletivo, oka 25 mm_x000D_
- zástrč do terénu a mezi brankami_x000D_
- kotvení vruty_x000D_
- trubka ø 21 mm, žárový pozink_x000D_
- olejový lak na základě lněného oleje</t>
  </si>
  <si>
    <t>766010030.1</t>
  </si>
  <si>
    <t>Montáž a dodávka květináč plnící funkci zábradlí, půdorysná plocha 3750x1500 mm - o3</t>
  </si>
  <si>
    <t>413128844</t>
  </si>
  <si>
    <t>Poznámka k položce:_x000D_
- dřevěná konstrukce z hranolů 50x50 mm - modřín_x000D_
- příčné ztužení 50x50 mm_x000D_
- vruty_x000D_
- nátěr olej mat_x000D_
- zemina 5,1 m3</t>
  </si>
  <si>
    <t>766010040.1</t>
  </si>
  <si>
    <t>Montáž a dodávka květináč plnící funkci zábradlí, půdorysná plocha 4150x1500 mm, v.500-1400 mm - o4</t>
  </si>
  <si>
    <t>-1994498422</t>
  </si>
  <si>
    <t>Poznámka k položce:_x000D_
- dřevěná konstrukce z hranolů 50x50 mm - modřín_x000D_
- příčné ztužení 50x50 mm_x000D_
- vruty_x000D_
- nátěr olej mat_x000D_
- zemina 3,8 m3</t>
  </si>
  <si>
    <t>1749963362</t>
  </si>
  <si>
    <t>767000080.1</t>
  </si>
  <si>
    <t>Montáž a dodávka - madlo zábradlí kotvené na pletivové zábradlí - pásová ocel 50/8 mm - Z8</t>
  </si>
  <si>
    <t>-1747189813</t>
  </si>
  <si>
    <t>-196337247</t>
  </si>
  <si>
    <t>-326257024</t>
  </si>
  <si>
    <t>-112243596</t>
  </si>
  <si>
    <t>-869380722</t>
  </si>
  <si>
    <t>1222793</t>
  </si>
  <si>
    <t>-2091971513</t>
  </si>
  <si>
    <t>-337641545</t>
  </si>
  <si>
    <t>-414929356</t>
  </si>
  <si>
    <t>1509983598</t>
  </si>
  <si>
    <t>1624402281</t>
  </si>
  <si>
    <t>BZ06</t>
  </si>
  <si>
    <t>52,856</t>
  </si>
  <si>
    <t>DZ09</t>
  </si>
  <si>
    <t>22,086</t>
  </si>
  <si>
    <t>J06</t>
  </si>
  <si>
    <t>k105</t>
  </si>
  <si>
    <t>0,918</t>
  </si>
  <si>
    <t>k205</t>
  </si>
  <si>
    <t>0,571</t>
  </si>
  <si>
    <t>2,52</t>
  </si>
  <si>
    <t>12,975</t>
  </si>
  <si>
    <t>OZ133</t>
  </si>
  <si>
    <t>16,194</t>
  </si>
  <si>
    <t>12,425</t>
  </si>
  <si>
    <t>05 - Vyklizení ruin č.p.133 a úprava pozemku</t>
  </si>
  <si>
    <t>R60</t>
  </si>
  <si>
    <t>1,4</t>
  </si>
  <si>
    <t>203,1</t>
  </si>
  <si>
    <t>162,596</t>
  </si>
  <si>
    <t>129,833</t>
  </si>
  <si>
    <t>Su133</t>
  </si>
  <si>
    <t>74,8</t>
  </si>
  <si>
    <t>10,152</t>
  </si>
  <si>
    <t>0,186</t>
  </si>
  <si>
    <t>0,425</t>
  </si>
  <si>
    <t>22,95</t>
  </si>
  <si>
    <t>46,33</t>
  </si>
  <si>
    <t>Z0805</t>
  </si>
  <si>
    <t>14,77</t>
  </si>
  <si>
    <t>Z8</t>
  </si>
  <si>
    <t>13,21</t>
  </si>
  <si>
    <t>111111311</t>
  </si>
  <si>
    <t>Odstranění ruderálního porostu z plochy do 100 m2 v rovině nebo na svahu do 1:5</t>
  </si>
  <si>
    <t>-513894435</t>
  </si>
  <si>
    <t xml:space="preserve">Poznámka k souboru cen:_x000D_
1. V cenách jsou započteny i náklady na mechanické naložení shrabu s odvozem do 20 km a jejich následným složením._x000D_
2. V cenách nejsou započteny náklady na uložení shrabu na skládku._x000D_
3. Ceny jsou určeny pro odstranění souvislého bylinného porostu:_x000D_
a) neupraveném terénu,_x000D_
b) upravených, ale neudržovaných plochách popř. upravovaných nejvýše 1x za vegetační období. Další odstranění ve stejném vegetačním období se oceňuje příslušnými cenami části C02 souboru cen 111 15-1 Pokosení trávníku nebo cenami části A02 souboru cen 184 80-26 Chemické odplevelení po založení kultury._x000D_
4. V položkách jsou započteny pouze náklady na odstranění nadzemní části porostu._x000D_
5. V cenách o sklonu svahu přes 1:1 jsou uvažovány podmínky pro svahy běžně schůdné; bez použití lezeckých technik. V případě použití lezeckých technik se tyto náklady oceňují individuálně._x000D_
</t>
  </si>
  <si>
    <t>28,20*(10,80+3,50)/2</t>
  </si>
  <si>
    <t>(10,80+2,20)/2*1,50</t>
  </si>
  <si>
    <t>112151011</t>
  </si>
  <si>
    <t>Pokácení stromu volné v celku s odřezáním kmene a s odvětvením průměru kmene přes 100 do 200 mm</t>
  </si>
  <si>
    <t>-380091018</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</si>
  <si>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</si>
  <si>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112151013</t>
  </si>
  <si>
    <t>Pokácení stromu volné v celku s odřezáním kmene a s odvětvením průměru kmene přes 300 do 400 mm</t>
  </si>
  <si>
    <t>-1403249456</t>
  </si>
  <si>
    <t>-1557840796</t>
  </si>
  <si>
    <t>-11660123</t>
  </si>
  <si>
    <t>121101101</t>
  </si>
  <si>
    <t>Sejmutí ornice nebo lesní půdy s vodorovným přemístěním na hromady v místě upotřebení nebo na dočasné či trvalé skládky se složením, na vzdálenost do 50 m</t>
  </si>
  <si>
    <t>1947315908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</si>
  <si>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</si>
  <si>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"odstranění vrchní vrstvy zeminy</t>
  </si>
  <si>
    <t>5,00</t>
  </si>
  <si>
    <t>259099473</t>
  </si>
  <si>
    <t>"vysvahované odstranění terénu na úroveň +230,900</t>
  </si>
  <si>
    <t>7,10*(1,50+0,65)/2*1,70</t>
  </si>
  <si>
    <t>-1999374960</t>
  </si>
  <si>
    <t>-465945455</t>
  </si>
  <si>
    <t>"dle výkresu - odstranění terénu na úroveň 230,900</t>
  </si>
  <si>
    <t>45,00</t>
  </si>
  <si>
    <t>-J06*0,50</t>
  </si>
  <si>
    <t>-595457963</t>
  </si>
  <si>
    <t>J06*0,50</t>
  </si>
  <si>
    <t>132212101</t>
  </si>
  <si>
    <t>Hloubení zapažených i nezapažených rýh šířky do 600 mm ručním nebo pneumatickým nářadím s urovnáním dna do předepsaného profilu a spádu v horninách tř. 3 soudržných</t>
  </si>
  <si>
    <t>-1003448784</t>
  </si>
  <si>
    <t>7,50*0,30*0,40</t>
  </si>
  <si>
    <t>"ostatní</t>
  </si>
  <si>
    <t>-R60*0,50</t>
  </si>
  <si>
    <t>1503524692</t>
  </si>
  <si>
    <t>5,295*1,30*0,80</t>
  </si>
  <si>
    <t>(6,975+6,57)/2*1,00*0,80</t>
  </si>
  <si>
    <t>1,50</t>
  </si>
  <si>
    <t>132312101</t>
  </si>
  <si>
    <t>Hloubení zapažených i nezapažených rýh šířky do 600 mm ručním nebo pneumatickým nářadím s urovnáním dna do předepsaného profilu a spádu v horninách tř. 4 soudržných</t>
  </si>
  <si>
    <t>-1383899309</t>
  </si>
  <si>
    <t>R60*0,50</t>
  </si>
  <si>
    <t>-1523403265</t>
  </si>
  <si>
    <t>1197335300</t>
  </si>
  <si>
    <t>O03+J06+R+R60</t>
  </si>
  <si>
    <t>-(N04+Z07)</t>
  </si>
  <si>
    <t>625541500</t>
  </si>
  <si>
    <t>1352934055</t>
  </si>
  <si>
    <t>14,00*1,20*0,30/2</t>
  </si>
  <si>
    <t>171151101</t>
  </si>
  <si>
    <t>Hutnění boků násypů z hornin soudržných a sypkých pro jakýkoliv sklon, délku a míru zhutnění svahu</t>
  </si>
  <si>
    <t>129312337</t>
  </si>
  <si>
    <t>14,00*1,25</t>
  </si>
  <si>
    <t>608412060</t>
  </si>
  <si>
    <t>447866831</t>
  </si>
  <si>
    <t>"dle odměření z digitálních výkresů:</t>
  </si>
  <si>
    <t>4,174*3,55*1,3</t>
  </si>
  <si>
    <t>"za novou opěrnou zdí</t>
  </si>
  <si>
    <t>13,20*0,60*2,20+7,25*1,00/2*2,20/2</t>
  </si>
  <si>
    <t>"kolem základů</t>
  </si>
  <si>
    <t>5,295*(1,30-0,75)*0,40</t>
  </si>
  <si>
    <t>(6,975+6,57)/2*(1,00-0,45)*0,40</t>
  </si>
  <si>
    <t>-816849418</t>
  </si>
  <si>
    <t>-914273310</t>
  </si>
  <si>
    <t>1843262976</t>
  </si>
  <si>
    <t>"skladba s10 - dle odměření z digitálních výkresů</t>
  </si>
  <si>
    <t>58,80+144,30</t>
  </si>
  <si>
    <t>-584478809</t>
  </si>
  <si>
    <t>2005805405</t>
  </si>
  <si>
    <t>-2078695852</t>
  </si>
  <si>
    <t>6,26+1,50+9,50</t>
  </si>
  <si>
    <t>12,70+3,00+17,40-6,50+8,50+17,20+7,90</t>
  </si>
  <si>
    <t>9,10+3,40</t>
  </si>
  <si>
    <t>274313711</t>
  </si>
  <si>
    <t>Základy z betonu prostého pasy betonu kamenem neprokládaného tř. C 20/25</t>
  </si>
  <si>
    <t>-1456055292</t>
  </si>
  <si>
    <t>5,295*0,40*1,30</t>
  </si>
  <si>
    <t>(6,975+6,57)/2*0,40*1,00</t>
  </si>
  <si>
    <t>5,462*0,035</t>
  </si>
  <si>
    <t>-660737810</t>
  </si>
  <si>
    <t>(5,75+12,80)*(4,80+0,82)/2</t>
  </si>
  <si>
    <t>(5,28+6,20)*1,05</t>
  </si>
  <si>
    <t>(9,05+1,50+0,30)*5,36</t>
  </si>
  <si>
    <t>(9,05+1,50)*1,00</t>
  </si>
  <si>
    <t>459510169</t>
  </si>
  <si>
    <t>13,60*0,30*0,14</t>
  </si>
  <si>
    <t>1157392175</t>
  </si>
  <si>
    <t>15,35*0,375*0,14+1,68*0,475*0,14</t>
  </si>
  <si>
    <t>1805104367</t>
  </si>
  <si>
    <t>"výměna a doplnění poškozených a uvolněných cihel zdi v severní části</t>
  </si>
  <si>
    <t>5,25*(2,67+2,37)/2*0,30</t>
  </si>
  <si>
    <t>1,67*1,00*0,40</t>
  </si>
  <si>
    <t>10,10*0,40*0,30</t>
  </si>
  <si>
    <t>(13,35*(1,75+4,20)/2-5,25*1,70)*0,30</t>
  </si>
  <si>
    <t>7,00</t>
  </si>
  <si>
    <t>327231129.2</t>
  </si>
  <si>
    <t>Vyzdění opěrné zdi původními cihlami z rozebraných ruin</t>
  </si>
  <si>
    <t>289602124</t>
  </si>
  <si>
    <t>"OZ3</t>
  </si>
  <si>
    <t>5,28*(0,75*1,00+0,60*1,00+0,30*((3,197+2,51)/2-0,15)+0,15*(1,00+0,058)/2)</t>
  </si>
  <si>
    <t>"OZ5</t>
  </si>
  <si>
    <t>6,69*(0,30*(2,33+1,22)/2+0,15*(1,48+0,12)/2)</t>
  </si>
  <si>
    <t>-1817998355</t>
  </si>
  <si>
    <t>(DZ09+OZ133+k205+k105)*333*0,5</t>
  </si>
  <si>
    <t>-1408323826</t>
  </si>
  <si>
    <t>34-10</t>
  </si>
  <si>
    <t>-443225446</t>
  </si>
  <si>
    <t>-483642101</t>
  </si>
  <si>
    <t>31327500.2</t>
  </si>
  <si>
    <t>pletivo drátěné ocelové s oky 50x50 mm, ø 1,8 mm, v.1000 mm, diagonální - Z8</t>
  </si>
  <si>
    <t>772431462</t>
  </si>
  <si>
    <t>Z0805*1,10</t>
  </si>
  <si>
    <t>-978371755</t>
  </si>
  <si>
    <t>Z0805*3</t>
  </si>
  <si>
    <t>-417772429</t>
  </si>
  <si>
    <t>Z0805*3*1,10</t>
  </si>
  <si>
    <t>628631232</t>
  </si>
  <si>
    <t>Spárování zdiva opěrných zdí a valů cementovou maltou hloubky spárování do 30 mm, zdiva cihelného lícového</t>
  </si>
  <si>
    <t>-1408903320</t>
  </si>
  <si>
    <t>9,94*((6,276+5,00)/2+1,00)</t>
  </si>
  <si>
    <t>5,59*(3,65+2,43)/2</t>
  </si>
  <si>
    <t>5,295*2*(1,00+1,00+(3,197+2,51)/2)</t>
  </si>
  <si>
    <t>(6,57+6,975)*2*(2,33+1,22)/2</t>
  </si>
  <si>
    <t>1319871867</t>
  </si>
  <si>
    <t>10,00</t>
  </si>
  <si>
    <t>966003810</t>
  </si>
  <si>
    <t>Rozebrání dřevěného oplocení se sloupky osové vzdálenosti do 4,00 m, výšky do 2,50 m, osazených do hloubky 1,00 m s příčníky a dřevěnými sloupky z prken a latí</t>
  </si>
  <si>
    <t>-45197289</t>
  </si>
  <si>
    <t>966071821</t>
  </si>
  <si>
    <t>Rozebrání oplocení z pletiva drátěného se čtvercovými oky, výšky do 1,6 m</t>
  </si>
  <si>
    <t>-1109600960</t>
  </si>
  <si>
    <t xml:space="preserve">Poznámka k souboru cen:_x000D_
1. V cenách nejsou započteny náklady na demontáž sloupků._x000D_
</t>
  </si>
  <si>
    <t>6,00+8,00+12,90+3,00</t>
  </si>
  <si>
    <t>9,60</t>
  </si>
  <si>
    <t>Dop</t>
  </si>
  <si>
    <t>1280706826</t>
  </si>
  <si>
    <t>14+4</t>
  </si>
  <si>
    <t>966073811</t>
  </si>
  <si>
    <t>Rozebrání vrat a vrátek k oplocení plochy jednotlivě přes 2 do 6 m2</t>
  </si>
  <si>
    <t>1126122581</t>
  </si>
  <si>
    <t>960620785</t>
  </si>
  <si>
    <t>9,36+5,70</t>
  </si>
  <si>
    <t>-1506726770</t>
  </si>
  <si>
    <t>BZ06*0,50+Su133*0,20</t>
  </si>
  <si>
    <t>-959134152</t>
  </si>
  <si>
    <t>"přezdění zdí</t>
  </si>
  <si>
    <t>5,25*(3,67+3,37)/2*0,30</t>
  </si>
  <si>
    <t>(13,35*(0,75+3,20)/2-5,25*1,70)*0,30</t>
  </si>
  <si>
    <t>"rozebírání stávajících zdí (předpoklad: 32% z celkového objemu)</t>
  </si>
  <si>
    <t>(75,00+20,00+10,00+5,00)*0,32</t>
  </si>
  <si>
    <t>997013011</t>
  </si>
  <si>
    <t>Vyklizení ulehlé suti na vzdálenost do 3 m od okraje vyklízeného prostoru nebo s naložením na dopravní prostředek z prostorů o půdorysné ploše přes 15 m2 z výšky (hloubky) do 2 m</t>
  </si>
  <si>
    <t>1180178818</t>
  </si>
  <si>
    <t xml:space="preserve">Poznámka k souboru cen:_x000D_
1. Ceny jsou určeny pro ulehlou suť. Za ulehlou suť se považuje suť uložená na místě déle než 6 měsíců o objemové hmotnosti min. 1,500 t/m3._x000D_
2. Ceny lze použít i pro vyklízení suti ručně na svahu, při jakémkoliv sklonu suťové vrstvy._x000D_
3. V cenách -3002 a -3012 jsou započteny i náklady svislou dopravu s využitím mechanizace (vrátek)._x000D_
4. Množství měrných jednotek se určuje v m3 objemu ulehlé suti._x000D_
</t>
  </si>
  <si>
    <t>"odtěžení ruin po původních objektech - předpoklad: 68% z celkového množství</t>
  </si>
  <si>
    <t xml:space="preserve"> (75,00+20,00+10,00+5,00)*0,68</t>
  </si>
  <si>
    <t>1448815838</t>
  </si>
  <si>
    <t>1813538940</t>
  </si>
  <si>
    <t>-910969377</t>
  </si>
  <si>
    <t>22,00</t>
  </si>
  <si>
    <t>-1121978725</t>
  </si>
  <si>
    <t>80,145*0,5</t>
  </si>
  <si>
    <t>Su133*0,8*1,500</t>
  </si>
  <si>
    <t>-1829109591</t>
  </si>
  <si>
    <t>0,215+0,210</t>
  </si>
  <si>
    <t>-850112207</t>
  </si>
  <si>
    <t>0,078+0,108</t>
  </si>
  <si>
    <t>940305377</t>
  </si>
  <si>
    <t>1549720939</t>
  </si>
  <si>
    <t>Su133*1,500</t>
  </si>
  <si>
    <t>BZ06*1,950</t>
  </si>
  <si>
    <t>298395801</t>
  </si>
  <si>
    <t>767000050.2</t>
  </si>
  <si>
    <t>Montáž a dodávka - obrubník z ocelové pásoviny 500x8 mm</t>
  </si>
  <si>
    <t>2055604389</t>
  </si>
  <si>
    <t>"ozn.z 10</t>
  </si>
  <si>
    <t>(2,673+12,134+1,20)*31,40*1,10</t>
  </si>
  <si>
    <t>-120538800</t>
  </si>
  <si>
    <t>9,49+5,28</t>
  </si>
  <si>
    <t>-148248153</t>
  </si>
  <si>
    <t>240725053</t>
  </si>
  <si>
    <t>-6509498</t>
  </si>
  <si>
    <t>2141473136</t>
  </si>
  <si>
    <t>-1312610923</t>
  </si>
  <si>
    <t>-1254620560</t>
  </si>
  <si>
    <t>-258618813</t>
  </si>
  <si>
    <t>161083156</t>
  </si>
  <si>
    <t>1925067437</t>
  </si>
  <si>
    <t>-2088614712</t>
  </si>
  <si>
    <t>3,076</t>
  </si>
  <si>
    <t>BZ1_10</t>
  </si>
  <si>
    <t>1,388</t>
  </si>
  <si>
    <t>BZ2_10</t>
  </si>
  <si>
    <t>4,015</t>
  </si>
  <si>
    <t>DZ10</t>
  </si>
  <si>
    <t>4,627</t>
  </si>
  <si>
    <t>105,012</t>
  </si>
  <si>
    <t>OtlOm</t>
  </si>
  <si>
    <t>76,705</t>
  </si>
  <si>
    <t>8,708</t>
  </si>
  <si>
    <t>1,513</t>
  </si>
  <si>
    <t>7,195</t>
  </si>
  <si>
    <t>06 - Oprava zdi, oplocení u objektu č.p.136</t>
  </si>
  <si>
    <t>1065492900</t>
  </si>
  <si>
    <t>(3,889*0,408+2,727*0,234+(0,539+0,608)/2*0,351)*0,30</t>
  </si>
  <si>
    <t>(19,051+18,985)/2*(0,406+0,54)/2*0,30</t>
  </si>
  <si>
    <t>"chybějící část zdi - dle TZ</t>
  </si>
  <si>
    <t>1,20</t>
  </si>
  <si>
    <t>-135826137</t>
  </si>
  <si>
    <t>DZ10*333*0,50</t>
  </si>
  <si>
    <t>1288007258</t>
  </si>
  <si>
    <t>(3,889*0,408+2,727*0,234+(0,539+0,608)/2*0,351)*(0,05+0,065)/2</t>
  </si>
  <si>
    <t>(19,051+18,985)/2*(0,406+0,54)/2*(0,05+0,065)/2</t>
  </si>
  <si>
    <t>-1238306068</t>
  </si>
  <si>
    <t>(3,889*0,408+2,727*0,234+(0,539+0,608)/2*0,351)*(0,10+0,15)</t>
  </si>
  <si>
    <t>(19,051+18,985)/2*(0,406+0,54)/2*(0,10+0,15)</t>
  </si>
  <si>
    <t>(0,234+0,358+0,875)*0,15</t>
  </si>
  <si>
    <t>-584122456</t>
  </si>
  <si>
    <t>1969748368</t>
  </si>
  <si>
    <t>(3,889*0,408+2,727*0,234+(0,539+0,608)/2*0,351)*2,02*0,001*1,17</t>
  </si>
  <si>
    <t>(19,051+18,985)/2*(0,406+0,54)/2*2,02*0,001*1,17</t>
  </si>
  <si>
    <t>-594734032</t>
  </si>
  <si>
    <t>303934086</t>
  </si>
  <si>
    <t>23,292*(2,25+1,53)/2</t>
  </si>
  <si>
    <t>23,292*(2,265+1,545)/2</t>
  </si>
  <si>
    <t>0,234*2,40+0,358+2,30+0,875*2,26</t>
  </si>
  <si>
    <t>"- koruna</t>
  </si>
  <si>
    <t>3,889*0,408+2,727*0,234+(0,539+0,608)/2*0,351</t>
  </si>
  <si>
    <t>(19,051+18,985)/2*(0,406+0,54)/2</t>
  </si>
  <si>
    <t>-1918215492</t>
  </si>
  <si>
    <t>"dle otlučení omítky</t>
  </si>
  <si>
    <t>1727859978</t>
  </si>
  <si>
    <t>(3,889+2,727+(0,539+0,608)/2)*0,30*2</t>
  </si>
  <si>
    <t>(19,051+18,985)/2*0,30*2</t>
  </si>
  <si>
    <t>1,20/0,30*2</t>
  </si>
  <si>
    <t>978015391</t>
  </si>
  <si>
    <t>Otlučení vápenných nebo vápenocementových omítek vnějších ploch s vyškrabáním spar a s očištěním zdiva stupně členitosti 1 a 2, v rozsahu přes 80 do 100 %</t>
  </si>
  <si>
    <t>-1063697051</t>
  </si>
  <si>
    <t>23,29*((1,61+2,28)/2-0,35)*2</t>
  </si>
  <si>
    <t>0,234*1,75</t>
  </si>
  <si>
    <t>0,358*1,65</t>
  </si>
  <si>
    <t>0,875*1,61</t>
  </si>
  <si>
    <t>-39866978</t>
  </si>
  <si>
    <t>BZ1_10+BZ2_10</t>
  </si>
  <si>
    <t>-1149601333</t>
  </si>
  <si>
    <t>"odstranění zbytků ruin</t>
  </si>
  <si>
    <t>1,242*0,258*1,682</t>
  </si>
  <si>
    <t>"ruční rozebrání svrchních řad poškozené opěrné zdi</t>
  </si>
  <si>
    <t>(3,889*0,408+2,727*0,234+(0,539+0,608)/2*0,351)*0,35</t>
  </si>
  <si>
    <t>-1271919640</t>
  </si>
  <si>
    <t>"odbourání od úrovně +234,280</t>
  </si>
  <si>
    <t>(3,889*0,408+2,727*0,234+(0,539+0,608)/2*0,351)*0,478</t>
  </si>
  <si>
    <t>((19,051+18,985)/2-1,772)*(0,406+0,54)/2*0,35</t>
  </si>
  <si>
    <t>309759081</t>
  </si>
  <si>
    <t>Su1+Su2</t>
  </si>
  <si>
    <t>1231502707</t>
  </si>
  <si>
    <t>1168561161</t>
  </si>
  <si>
    <t>2,707+7,829</t>
  </si>
  <si>
    <t>-4,627*1,95</t>
  </si>
  <si>
    <t>-107801683</t>
  </si>
  <si>
    <t>4,526+2,669</t>
  </si>
  <si>
    <t>1723640043</t>
  </si>
  <si>
    <t>(1,388+4,015)*1,95</t>
  </si>
  <si>
    <t>998153131</t>
  </si>
  <si>
    <t>Přesun hmot pro zdi a valy samostatné se svislou nosnou konstrukcí zděnou nebo monolitickou betonovou tyčovou nebo plošnou vodorovná dopravní vzdálenost do 50 m, pro zdi výšky do 12 m</t>
  </si>
  <si>
    <t>190644672</t>
  </si>
  <si>
    <t>914107375</t>
  </si>
  <si>
    <t>-507717086</t>
  </si>
  <si>
    <t>700251961</t>
  </si>
  <si>
    <t>1203952328</t>
  </si>
  <si>
    <t>-948506666</t>
  </si>
  <si>
    <t>381465584</t>
  </si>
  <si>
    <t>-1278017515</t>
  </si>
  <si>
    <t>1090982730</t>
  </si>
  <si>
    <t>286,222</t>
  </si>
  <si>
    <t>s144</t>
  </si>
  <si>
    <t>309,982</t>
  </si>
  <si>
    <t>384,13</t>
  </si>
  <si>
    <t>271,544</t>
  </si>
  <si>
    <t>74,396</t>
  </si>
  <si>
    <t>38,19</t>
  </si>
  <si>
    <t>07 - Vyklizení ruin č.p. 144, 196, 237</t>
  </si>
  <si>
    <t>244843277</t>
  </si>
  <si>
    <t>-1998836079</t>
  </si>
  <si>
    <t>1222225690</t>
  </si>
  <si>
    <t>"č.p. 144</t>
  </si>
  <si>
    <t>(20,746+19,211)/2*4,755</t>
  </si>
  <si>
    <t>"č.p.196</t>
  </si>
  <si>
    <t>(15,035+14,946)/2*7,42</t>
  </si>
  <si>
    <t>"č.p. 237</t>
  </si>
  <si>
    <t>(16,97+16,476)/2*(5,051+4,516)/2</t>
  </si>
  <si>
    <t>-2090003418</t>
  </si>
  <si>
    <t>494909027</t>
  </si>
  <si>
    <t>-1288874374</t>
  </si>
  <si>
    <t>"předpoklad: 20% použitělných cihel</t>
  </si>
  <si>
    <t>S144*0,20</t>
  </si>
  <si>
    <t>-2101341218</t>
  </si>
  <si>
    <t>S144*0,10</t>
  </si>
  <si>
    <t>-72911738</t>
  </si>
  <si>
    <t>"předpoklad: podíl konstrukcí k obestavěnému prostoru: 30%</t>
  </si>
  <si>
    <t>(20,746+19,211)/2*4,755*3,20*0,30</t>
  </si>
  <si>
    <t>(15,035+14,946)/2*7,42*3,50*0,30</t>
  </si>
  <si>
    <t>(16,97+16,476)/2*(5,051+4,516)/2*(3,50+5,00)/2*0,30</t>
  </si>
  <si>
    <t>"odpočet rozebíraného zdiva - předpoklad: 10%</t>
  </si>
  <si>
    <t>-s144*0,10</t>
  </si>
  <si>
    <t>1682093510</t>
  </si>
  <si>
    <t>Su1+Su2+Su5</t>
  </si>
  <si>
    <t>-2041809734</t>
  </si>
  <si>
    <t>-488492893</t>
  </si>
  <si>
    <t>S144*0,80*0,07*2,20</t>
  </si>
  <si>
    <t>1866426034</t>
  </si>
  <si>
    <t>S144*0,80*0,73*1,50</t>
  </si>
  <si>
    <t>1410861103</t>
  </si>
  <si>
    <t>S144*0,80*0,20*1,50</t>
  </si>
  <si>
    <t>-1645716090</t>
  </si>
  <si>
    <t>S144</t>
  </si>
  <si>
    <t>703844109</t>
  </si>
  <si>
    <t>1611507087</t>
  </si>
  <si>
    <t>2037438958</t>
  </si>
  <si>
    <t>-1097631935</t>
  </si>
  <si>
    <t>SEZNAM FIGUR</t>
  </si>
  <si>
    <t>Výměra</t>
  </si>
  <si>
    <t xml:space="preserve"> A/ SO 01</t>
  </si>
  <si>
    <t>Použití figury:</t>
  </si>
  <si>
    <t>Vytrhání obrub silničních ležatých</t>
  </si>
  <si>
    <t>Litý asfalt MA 8 (LAJ) tl 40 mm š do 3 m z nemodifikovaného asfaltu</t>
  </si>
  <si>
    <t>Osazení silničního obrubníku betonového ležatého s boční opěrou do lože z betonu prostého</t>
  </si>
  <si>
    <t>Očištění vybouraných obrubníků a krajníků silničních</t>
  </si>
  <si>
    <t>Odstranění podkladu pl přes 200 m2 živičných tl 100 mm</t>
  </si>
  <si>
    <t>Odstranění podkladu pl přes 200 m2 z kameniva drceného tl 200 mm</t>
  </si>
  <si>
    <t>Odstranění podkladu pl přes 200 m2 z betonu prostého tl 150 mm</t>
  </si>
  <si>
    <t>Úprava pláně v hornině tř. 1 až 4 se zhutněním</t>
  </si>
  <si>
    <t>Podklad ze štěrkodrtě ŠD tl 200 mm</t>
  </si>
  <si>
    <t>Podklad ze směsi stmelené cementem SC C 8/10 (KSC I) tl 150 mm</t>
  </si>
  <si>
    <t>Postřik živičný infiltrační s posypem z asfaltu množství 2,5 kg/m2</t>
  </si>
  <si>
    <t>Postřik živičný spojovací z asfaltu v množství 0,50 kg/m2</t>
  </si>
  <si>
    <t>Asfaltový beton vrstva obrusná ACO 11 (ABS) tř. I tl 40 mm š přes 3 m z nemodifikovaného asfaltu</t>
  </si>
  <si>
    <t>Asfaltový beton vrstva ložní ACL 16 (ABH) tl 60 mm š přes 3 m z nemodifikovaného asfaltu</t>
  </si>
  <si>
    <t>Odkopávky a prokopávky nezapažené v hornině tř. 4 objem do 1000 m3 malou mechanizací</t>
  </si>
  <si>
    <t>Příplatek za lepivost u odkopávek nezapažených v hornině tř. 4</t>
  </si>
  <si>
    <t>Svislé přemístění výkopku z horniny tř. 1 až 4 hl výkopu do 2,5 m</t>
  </si>
  <si>
    <t>Vodorovné přemístění do 500 m výkopku/sypaniny z horniny tř. 1 až 4</t>
  </si>
  <si>
    <t>Vodorovné přemístění do 10000 m výkopku/sypaniny z horniny tř. 1 až 4</t>
  </si>
  <si>
    <t>Příplatek k vodorovnému přemístění výkopku/sypaniny z horniny tř. 1 až 4 ZKD 1000 m přes 10000 m</t>
  </si>
  <si>
    <t>Nakládání výkopku z hornin tř. 1 až 4 do 100 m3</t>
  </si>
  <si>
    <t>Poplatek za uložení odpadu ze sypaniny na skládce (skládkovné)</t>
  </si>
  <si>
    <t>Zásyp jam, šachet rýh nebo kolem objektů sypaninou se zhutněním</t>
  </si>
  <si>
    <t>Řezání stávajícího živičného krytu hl do 100 mm</t>
  </si>
  <si>
    <t>Vyplnění spár mezi silničními dílci živičnou zálivkou</t>
  </si>
  <si>
    <t>Řezání spár pro vytvoření komůrky š 20 mm hl 40 mm pro těsnící zálivku v živičném krytu</t>
  </si>
  <si>
    <t>Vodorovné přemístění suti do 7 km</t>
  </si>
  <si>
    <t>Poplatek za uložení stavebního betonového odpadu na skládce (skládkovné)</t>
  </si>
  <si>
    <t>Nakládání suti na dopravní prostředky pro vodorovnou dopravu</t>
  </si>
  <si>
    <t>Vodorovné přemístění suti ZKD 1 km</t>
  </si>
  <si>
    <t>Poplatek za uložení odpadu zeminy a kameniva na skládce (skládkovné)</t>
  </si>
  <si>
    <t>Poplatek za uložení asfaltového odpadu bez obsahu dehtu na skládce (skládkovné)</t>
  </si>
  <si>
    <t xml:space="preserve"> A/ SO 02</t>
  </si>
  <si>
    <t>Konstrukce výstroje šachet typová K dočasně suchá montáž</t>
  </si>
  <si>
    <t>Konstrukce výstroje šachet typová K dočasně suchá demontáž</t>
  </si>
  <si>
    <t>Hloubení rýh š do 2000 mm v hornině tř. 3 objemu do 1000 m3</t>
  </si>
  <si>
    <t>Příplatek za ztížení vykopávky v blízkosti podzemního vedení</t>
  </si>
  <si>
    <t>Příplatek za lepivost k hloubení rýh š do 2000 mm v hornině tř. 3</t>
  </si>
  <si>
    <t>Hloubení rýh š přes 600 do 2000 mm ručním nebo pneum nářadím v nesoudržných horninách tř. 3</t>
  </si>
  <si>
    <t>Příplatek za lepivost u hloubení rýh š do 2000 mm ručním nebo pneum nářadím v hornině tř. 3</t>
  </si>
  <si>
    <t>Svislé přemístění výkopku z horniny tř. 1 až 4 hl výkopu do 4 m</t>
  </si>
  <si>
    <t>Hloubení rýh š do 2000 mm v hornině tř. 4 objemu do 1000 m3</t>
  </si>
  <si>
    <t>Příplatek za lepivost k hloubení rýh š do 2000 mm v hornině tř. 4</t>
  </si>
  <si>
    <t>Hloubení rýh š přes 600 do 2000 mm ručním nebo pneum nářadím v nesoudržných horninách tř. 4</t>
  </si>
  <si>
    <t>Příplatek za lepivost u hloubení rýh š do 2000 mm ručním nebo pneum nářadím v hornině tř. 4</t>
  </si>
  <si>
    <t>Dolamování hloubených vykopávek rýh ve vrstvě tl do 500 mm v hornině tř. 5</t>
  </si>
  <si>
    <t>Svislé přemístění výkopku z horniny tř. 5 až 7 hl výkopu do 4 m</t>
  </si>
  <si>
    <t>Vodorovné přemístění do 10000 m výkopku/sypaniny z horniny tř. 5 až 7</t>
  </si>
  <si>
    <t>Příplatek k vodorovnému přemístění výkopku/sypaniny z horniny tř. 5 až 7 ZKD 1000 m přes 10000 m</t>
  </si>
  <si>
    <t>Hloubení šachet v hornině tř. 3 objemu do 100 m3</t>
  </si>
  <si>
    <t>Příplatek za lepivost u hloubení šachet v hornině tř. 3</t>
  </si>
  <si>
    <t>Hloubení šachet v hornině tř. 4 objemu do 100 m3</t>
  </si>
  <si>
    <t>Příplatek za lepivost u hloubení šachet v hornině tř. 4</t>
  </si>
  <si>
    <t>Dolamování hloubených vykopávek šachet ve vrstvě tl do 5000 mm v hornině tř. 5</t>
  </si>
  <si>
    <t>Montáž potrubí z trub kameninových hrdlových s integrovaným těsněním výkop sklon do 20 % DN 300</t>
  </si>
  <si>
    <t>Krytí potrubí z plastů výstražnou fólií z PVC 40 cm</t>
  </si>
  <si>
    <t>Očištění lícních ploch šachet</t>
  </si>
  <si>
    <t>Pažení výrubu šachty ocelové pažnice do 1 roku suchá</t>
  </si>
  <si>
    <t>Odpažení výrubu šachty ocelové pažnice suchá</t>
  </si>
  <si>
    <t>Lože pod potrubí otevřený výkop ze štěrkodrtě</t>
  </si>
  <si>
    <t>Obetonování potrubí nebo zdiva stok betonem prostým tř. C 12/15 otevřený výkop</t>
  </si>
  <si>
    <t>Obsypání potrubí strojně sypaninou bez prohození, uloženou do 3 m</t>
  </si>
  <si>
    <t>Obsyp_1</t>
  </si>
  <si>
    <t>Konstrukce výstroje šachet netypová dočasně suchá montáž</t>
  </si>
  <si>
    <t>Konstrukce výstroje šachet netypová dočasně suchá demontáž</t>
  </si>
  <si>
    <t>Osazení a odstranění pažicího boxu těžkého hl výkopu do 4 m š do 2,5 m</t>
  </si>
  <si>
    <t>Příplatek k pažicímu boxu těžkému hl výkopu do 4 m š do 2,5 m za první a ZKD den zapažení</t>
  </si>
  <si>
    <t>Osazení a odstranění pažicího boxu těžkého hl výkopu do 6 m š do 2,5 m</t>
  </si>
  <si>
    <t>Příplatek k pažicímu boxu těžkému hl výkopu do 6 m š do 2,5 m za první a ZKD den zapažení</t>
  </si>
  <si>
    <t>Pažení_stěn_šachet</t>
  </si>
  <si>
    <t>Pažení stěn šachet</t>
  </si>
  <si>
    <t>Podkladní desky z betonu prostého tř. C 16/20 otevřený výkop</t>
  </si>
  <si>
    <t>Ražení šachet svislých hl do 15 m I stupeň ražnosti suchá průřez do 10 m2</t>
  </si>
  <si>
    <t>Zřízení rozepření stěn při pažení příložném hl do 4 m</t>
  </si>
  <si>
    <t>Odstranění rozepření stěn při pažení příložném hl do 4 m</t>
  </si>
  <si>
    <t>Sedlové lože z betonu prostého tř. C 16/20 otevřený výkop</t>
  </si>
  <si>
    <t>kamenivo těžené hrubé  (Bratčice) frakce 8-16</t>
  </si>
  <si>
    <t>Zásyp_1</t>
  </si>
  <si>
    <t xml:space="preserve"> A/ SO 03</t>
  </si>
  <si>
    <t>Hloubení rýh š do 2000 mm v hornině tř. 3 objemu do 100 m3</t>
  </si>
  <si>
    <t>Hloubení rýh š do 2000 mm v hornině tř. 4 objemu do 100 m3</t>
  </si>
  <si>
    <t>Svislé přemístění výkopku z horniny tř. 5 až 7 hl výkopu do 2,5 m</t>
  </si>
  <si>
    <t>Obetonování potrubí nebo zdiva stok betonem prostým tř. C 16/20 otevřený výkop</t>
  </si>
  <si>
    <t>Osazení a odstranění pažicího boxu těžkého hl výkopu do 4 m š do 1,2 m</t>
  </si>
  <si>
    <t>Příplatek k pažicímu boxu těžkému hl výkopu do 4 m š do 1,2 m za první a ZKD den zapažení</t>
  </si>
  <si>
    <t xml:space="preserve"> A/ SO 04</t>
  </si>
  <si>
    <t xml:space="preserve"> A/ SO 05</t>
  </si>
  <si>
    <t>Zřízení příložného pažení a rozepření stěn rýh hl do 2 m</t>
  </si>
  <si>
    <t>Odstranění příložného pažení a rozepření stěn rýh hl do 2 m</t>
  </si>
  <si>
    <t xml:space="preserve"> A/ SO 06</t>
  </si>
  <si>
    <t>Lože pod potrubí otevřený výkop ze štěrkopísku</t>
  </si>
  <si>
    <t>Montáž potrubí z trub litinových hrdlových s integrovaným těsněním otevřený výkop DN 100</t>
  </si>
  <si>
    <t>Tlaková zkouška vodou potrubí DN 100 nebo 125</t>
  </si>
  <si>
    <t>Montáž potrubí z trub litinových hrdlových s integrovaným těsněním otevřený výkop DN 80</t>
  </si>
  <si>
    <t>Tlaková zkouška vodou potrubí do 80</t>
  </si>
  <si>
    <t xml:space="preserve"> A/ SO 07</t>
  </si>
  <si>
    <t xml:space="preserve"> A/ SO 08</t>
  </si>
  <si>
    <t>Hloubení rýh š do 600 mm v hornině tř. 3 objemu do 100 m3</t>
  </si>
  <si>
    <t>Příplatek za lepivost k hloubení rýh š do 600 mm v hornině tř. 3</t>
  </si>
  <si>
    <t>Hloubení rýh š do 600 mm ručním nebo pneum nářadím v nesoudržných horninách tř. 3</t>
  </si>
  <si>
    <t>Příplatek za lepivost u hloubení rýh š do 600 mm ručním nebo pneum nářadím v hornině tř. 3</t>
  </si>
  <si>
    <t>Hloubení rýh š do 600 mm v hornině tř. 4 objemu do 100 m3</t>
  </si>
  <si>
    <t>Příplatek za lepivost k hloubení rýh š do 600 mm v hornině tř. 4</t>
  </si>
  <si>
    <t>Hloubení rýh š do 600 mm ručním nebo pneum nářadím v nesoudržných horninách tř. 4</t>
  </si>
  <si>
    <t>Příplatek za lepivost u hloubení rýh š do 600 mm ručním nebo pneum nářadím v hornině tř. 4</t>
  </si>
  <si>
    <t xml:space="preserve"> A/ SO 09</t>
  </si>
  <si>
    <t xml:space="preserve"> B/ 01</t>
  </si>
  <si>
    <t>Zřízení bednění stupňů přímočarých schodišť</t>
  </si>
  <si>
    <t>Odstranění bednění stupňů přímočarých schodišť</t>
  </si>
  <si>
    <t>BZ1</t>
  </si>
  <si>
    <t>BZ2</t>
  </si>
  <si>
    <t>Odkopávky a prokopávky nezapažené v hornině tř. 3 objem do 100 m3</t>
  </si>
  <si>
    <t>Odkopávky a prokopávky nezapažené v hornině tř. 4 objem do 100 m3</t>
  </si>
  <si>
    <t>Podklad z kameniva hrubého drceného vel. 8-16 mm tl 150 mm</t>
  </si>
  <si>
    <t>Očištění cihel plných od malty vápenocementové</t>
  </si>
  <si>
    <t>Vodorovná doprava suti z kusových materiálů stavebním kolečkem do 50 m</t>
  </si>
  <si>
    <t>Odvoz suti a vybouraných hmot na skládku nebo meziskládku do 1 km se složením</t>
  </si>
  <si>
    <t>Příplatek k odvozu suti a vybouraných hmot na skládku ZKD 1 km přes 1 km</t>
  </si>
  <si>
    <t>Poplatek za uložení na skládce (skládkovné) stavebního odpadu cihelného kód odpadu 170 102</t>
  </si>
  <si>
    <t>Poplatek za uložení na skládce (skládkovné) stavebního odpadu směsného kód odpadu 170 904</t>
  </si>
  <si>
    <t>Výkup želených kovů (plech, ocel)  kód odpadu 170 402, 170 405</t>
  </si>
  <si>
    <t>Osazení oplocení ze strojového pletiva s napínacími dráty výšky do 1,6 m do 15° sklonu svahu</t>
  </si>
  <si>
    <t>Rozvinutí, osazení a napnutí napínacího drátu na oplocení do 15° sklonu svahu</t>
  </si>
  <si>
    <t>pletivo drátěné ocelové s oky 50x50 mm, ø 1,8 mm, v.900 mm, diagonální - Z7</t>
  </si>
  <si>
    <t xml:space="preserve"> B/ 02</t>
  </si>
  <si>
    <t>Zřízení bednění ztužujících věnců</t>
  </si>
  <si>
    <t>Odstranění bednění ztužujících věnců</t>
  </si>
  <si>
    <t>Postupné rozebírání kamenného zdiva pro další použití přes 3 m3</t>
  </si>
  <si>
    <t>Postupné rozebírání cihelného zdiva pro další použití do 3 m3</t>
  </si>
  <si>
    <t>Kladení dlažby z kostek drobných z kamene do lože z kameniva těženého tl 50 mm</t>
  </si>
  <si>
    <t>Rozebrání dlažeb vozovek z drobných kostek s ložem z kameniva ručně</t>
  </si>
  <si>
    <t>Očištění dlažebních kostek drobných s původním spárováním kamenivem těženým</t>
  </si>
  <si>
    <t>Hloubení jam ručním nebo pneum nářadím v soudržných horninách tř. 3</t>
  </si>
  <si>
    <t>Hloubení jam ručním nebo pneum nářadím v soudržných horninách tř. 4</t>
  </si>
  <si>
    <t>Osazení obrubníku kamenného stojatého bez boční opěry do lože z kameniva těženého</t>
  </si>
  <si>
    <t>Vápenný postřik vnějších stěn nanášený celoplošně ručně</t>
  </si>
  <si>
    <t>Kladení dlažby z mozaiky jednobarevné komunikací pro pěší lože z kameniva</t>
  </si>
  <si>
    <t>Osazení obrubníku kamenného stojatého s boční opěrou do lože z betonu prostého</t>
  </si>
  <si>
    <t>SparK</t>
  </si>
  <si>
    <t>"přespárování koruny stávající opěrné zdi v místě síťového zábradlí</t>
  </si>
  <si>
    <t>8,48*((0,50+0,55)/2+0,20*2)</t>
  </si>
  <si>
    <t>Z3</t>
  </si>
  <si>
    <t xml:space="preserve"> B/ 03</t>
  </si>
  <si>
    <t>Postupné rozebírání cihelného zdiva pro další použití přes 3 m3</t>
  </si>
  <si>
    <t>Vápenná omítka hladká jednovrstvá vnějších stěn nanášená ručně</t>
  </si>
  <si>
    <t>s1c_1</t>
  </si>
  <si>
    <t>Odstranění podkladu živičného tl 100 mm ručně</t>
  </si>
  <si>
    <t>Podklad z kameniva hrubého drceného vel. 8-16 mm tl 170 mm</t>
  </si>
  <si>
    <t xml:space="preserve"> B/ 04</t>
  </si>
  <si>
    <t>BeSt08</t>
  </si>
  <si>
    <t>BZ</t>
  </si>
  <si>
    <t>Postupné rozebírání cihelného zdiva pro další použití do 1 m3</t>
  </si>
  <si>
    <t>BZ1_1</t>
  </si>
  <si>
    <t>BZ2_1</t>
  </si>
  <si>
    <t>Základové pásy z betonu tř. C 16/20</t>
  </si>
  <si>
    <t>CKb</t>
  </si>
  <si>
    <t>CKc</t>
  </si>
  <si>
    <t>H10x10</t>
  </si>
  <si>
    <t>H10x22</t>
  </si>
  <si>
    <t>H3x25</t>
  </si>
  <si>
    <t>H4x6</t>
  </si>
  <si>
    <t>Hloubení jam nezapažených v hornině tř. 3 objemu do 100 m3</t>
  </si>
  <si>
    <t>Hloubení jam nezapažených v hornině tř. 4 objemu do 100 m3</t>
  </si>
  <si>
    <t>L6x4</t>
  </si>
  <si>
    <t>M508</t>
  </si>
  <si>
    <t>Uložení sypaniny z hornin soudržných do násypů zhutněných na 95 % PS</t>
  </si>
  <si>
    <t>Podklad z vibrovaného štěrku VŠ tl 150 mm</t>
  </si>
  <si>
    <t>Kladení betonové dlažby komunikací pro pěší do lože z kameniva vel do 0,09 m2 plochy do 50 m2</t>
  </si>
  <si>
    <t>OZ</t>
  </si>
  <si>
    <t>OZb</t>
  </si>
  <si>
    <t>OZc</t>
  </si>
  <si>
    <t>Pil</t>
  </si>
  <si>
    <t>Pr07</t>
  </si>
  <si>
    <t>Hloubení rýh š přes 600 do 2000 mm ručním nebo pneum nářadím v soudržných horninách tř. 3</t>
  </si>
  <si>
    <t>Hloubení rýh š přes 600 do 2000 mm ručním nebo pneum nářadím v soudržných horninách tř. 4</t>
  </si>
  <si>
    <t>Ro07</t>
  </si>
  <si>
    <t>Doplnění zeminy nebo substrátu na travnatých plochách tl 50 mm rovina v rovinně a svahu do 1:5</t>
  </si>
  <si>
    <t>Založení parkového trávníku výsevem plochy do 1000 m2 v rovině a ve svahu do 1:5</t>
  </si>
  <si>
    <t>organický trávníkový substrát</t>
  </si>
  <si>
    <t>s1004</t>
  </si>
  <si>
    <t>75,12</t>
  </si>
  <si>
    <t>s6</t>
  </si>
  <si>
    <t>Rozprostření ornice tl vrstvy do 200 mm pl do 500 m2 v rovině nebo ve svahu do 1:5</t>
  </si>
  <si>
    <t>Str08</t>
  </si>
  <si>
    <t>Poplatek za uložení na skládce (skládkovné) stavebního odpadu betonového kód odpadu 170 101</t>
  </si>
  <si>
    <t>Poplatek za uložení na skládce (skládkovné) stavebního odpadu dřevěného kód odpadu 170 201</t>
  </si>
  <si>
    <t>Poplatek za uložení stavebního odpadu - zeminy a kameniva na skládce</t>
  </si>
  <si>
    <t>Vp_1</t>
  </si>
  <si>
    <t xml:space="preserve"> B/ 05</t>
  </si>
  <si>
    <t>BePas</t>
  </si>
  <si>
    <t>BZ3_04_1</t>
  </si>
  <si>
    <t>CK133</t>
  </si>
  <si>
    <t>10,053*0,30*0,15</t>
  </si>
  <si>
    <t>5,295*0,30*0,15</t>
  </si>
  <si>
    <t>Hi</t>
  </si>
  <si>
    <t>HiS</t>
  </si>
  <si>
    <t>K106</t>
  </si>
  <si>
    <t>Mlat1</t>
  </si>
  <si>
    <t>Mlat2</t>
  </si>
  <si>
    <t>"dle odměření z digitálních výkresů</t>
  </si>
  <si>
    <t>N04_1</t>
  </si>
  <si>
    <t>OmZ</t>
  </si>
  <si>
    <t>OZ06</t>
  </si>
  <si>
    <t>Pil06</t>
  </si>
  <si>
    <t>Hloubení rýh š do 600 mm ručním nebo pneum nářadím v soudržných horninách tř. 3</t>
  </si>
  <si>
    <t>Hloubení rýh š do 600 mm ručním nebo pneum nářadím v soudržných horninách tř. 4</t>
  </si>
  <si>
    <t>Vyklizení ulehlé suti z prostorů přes 15 m2 s naložením z hl do 2 m</t>
  </si>
  <si>
    <t>Ter</t>
  </si>
  <si>
    <t xml:space="preserve"> B/ 06</t>
  </si>
  <si>
    <t>Otlučení (osekání) vnější vápenné nebo vápenocementové omítky stupně členitosti 1 a 2 do 100%</t>
  </si>
  <si>
    <t xml:space="preserve"> B/ 07</t>
  </si>
  <si>
    <t>S143</t>
  </si>
  <si>
    <t>S143s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</si>
  <si>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</si>
  <si>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</si>
  <si>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</si>
  <si>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</si>
  <si>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</si>
  <si>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</si>
  <si>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</si>
  <si>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</si>
  <si>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</si>
  <si>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</si>
  <si>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</si>
  <si>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</si>
  <si>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</si>
  <si>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</si>
  <si>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</si>
  <si>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</si>
  <si>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</si>
  <si>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</si>
  <si>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</si>
  <si>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</si>
  <si>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</si>
  <si>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</si>
  <si>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</si>
  <si>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</si>
  <si>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</si>
  <si>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</si>
  <si>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</si>
  <si>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</si>
  <si>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</si>
  <si>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</si>
  <si>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</si>
  <si>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</si>
  <si>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</si>
  <si>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</si>
  <si>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</si>
  <si>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</si>
  <si>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</si>
  <si>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</si>
  <si>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</si>
  <si>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</si>
  <si>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</si>
  <si>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</si>
  <si>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</si>
  <si>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</si>
  <si>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</si>
  <si>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</si>
  <si>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</si>
  <si>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</si>
  <si>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</si>
  <si>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</si>
  <si>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</si>
  <si>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</si>
  <si>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</si>
  <si>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</si>
  <si>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</si>
  <si>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</si>
  <si>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</si>
  <si>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</si>
  <si>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</si>
  <si>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</si>
  <si>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</si>
  <si>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</si>
  <si>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</si>
  <si>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</si>
  <si>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</si>
  <si>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</si>
  <si>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</si>
  <si>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</si>
  <si>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</si>
  <si>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</si>
  <si>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</si>
  <si>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</si>
  <si>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</si>
  <si>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</si>
  <si>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</si>
  <si>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</si>
  <si>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</si>
  <si>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</si>
  <si>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</si>
  <si>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</si>
  <si>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</si>
  <si>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</si>
  <si>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</si>
  <si>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</si>
  <si>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</si>
  <si>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</si>
  <si>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</si>
  <si>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</si>
  <si>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</si>
  <si>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</si>
  <si>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</si>
  <si>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</si>
  <si>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</si>
  <si>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</si>
  <si>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</si>
  <si>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</si>
  <si>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</si>
  <si>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</si>
  <si>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</si>
  <si>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</si>
  <si>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</si>
  <si>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</si>
  <si>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</si>
  <si>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</si>
  <si>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</si>
  <si>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</si>
  <si>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</si>
  <si>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</si>
  <si>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</si>
  <si>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</si>
  <si>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</si>
  <si>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</si>
  <si>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</si>
  <si>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</si>
  <si>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</si>
  <si>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</si>
  <si>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</si>
  <si>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</si>
  <si>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</si>
  <si>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</si>
  <si>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</si>
  <si>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</si>
  <si>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</si>
  <si>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</si>
  <si>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</si>
  <si>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</si>
  <si>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</si>
  <si>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</si>
  <si>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</si>
  <si>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</si>
  <si>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</si>
  <si>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</si>
  <si>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</si>
  <si>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</si>
  <si>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</si>
  <si>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</si>
  <si>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</si>
  <si>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</si>
  <si>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</si>
  <si>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</si>
  <si>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</si>
  <si>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</si>
  <si>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</si>
  <si>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</si>
  <si>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</si>
  <si>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</si>
  <si>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</si>
  <si>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</si>
  <si>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</si>
  <si>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</si>
  <si>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</si>
  <si>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</si>
  <si>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</si>
  <si>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</si>
  <si>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</si>
  <si>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</si>
  <si>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</si>
  <si>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</si>
  <si>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</si>
  <si>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</si>
  <si>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</si>
  <si>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</si>
  <si>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</si>
  <si>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</si>
  <si>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</si>
  <si>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</si>
  <si>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</si>
  <si>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</si>
  <si>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</si>
  <si>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</si>
  <si>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</si>
  <si>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</si>
  <si>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</si>
  <si>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</si>
  <si>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</si>
  <si>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</si>
  <si>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</si>
  <si>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</si>
  <si>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</si>
  <si>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</si>
  <si>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</si>
  <si>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TRUBKA - Bezhalogenová ohebná dvouplášťová korugovaná chránička, HDPE, mechanická odolnost 450N/20cm </t>
  </si>
  <si>
    <t>Chránička - dělená chránička, polyethylén, mechanická odolnost 750N/20cm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</si>
</sst>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8"/>
  <sheetViews>
    <sheetView showGridLines="0" workbookViewId="0">
      <selection activeCell="AF16" sqref="AF1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79"/>
      <c r="AS2" s="379"/>
      <c r="AT2" s="379"/>
      <c r="AU2" s="379"/>
      <c r="AV2" s="379"/>
      <c r="AW2" s="379"/>
      <c r="AX2" s="379"/>
      <c r="AY2" s="379"/>
      <c r="AZ2" s="379"/>
      <c r="BA2" s="379"/>
      <c r="BB2" s="379"/>
      <c r="BC2" s="379"/>
      <c r="BD2" s="379"/>
      <c r="BE2" s="37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3" t="s">
        <v>14</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24"/>
      <c r="AQ5" s="24"/>
      <c r="AR5" s="22"/>
      <c r="BE5" s="380" t="s">
        <v>15</v>
      </c>
      <c r="BS5" s="19" t="s">
        <v>6</v>
      </c>
    </row>
    <row r="6" spans="1:74" s="1" customFormat="1" ht="36.950000000000003" customHeight="1">
      <c r="B6" s="23"/>
      <c r="C6" s="24"/>
      <c r="D6" s="30" t="s">
        <v>16</v>
      </c>
      <c r="E6" s="24"/>
      <c r="F6" s="24"/>
      <c r="G6" s="24"/>
      <c r="H6" s="24"/>
      <c r="I6" s="24"/>
      <c r="J6" s="24"/>
      <c r="K6" s="385" t="s">
        <v>17</v>
      </c>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24"/>
      <c r="AQ6" s="24"/>
      <c r="AR6" s="22"/>
      <c r="BE6" s="38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81"/>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8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81"/>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81"/>
      <c r="BS10" s="19" t="s">
        <v>6</v>
      </c>
    </row>
    <row r="11" spans="1:74" s="1" customFormat="1" ht="15"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8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1"/>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81"/>
      <c r="BS13" s="19" t="s">
        <v>6</v>
      </c>
    </row>
    <row r="14" spans="1:74" ht="12.75">
      <c r="B14" s="23"/>
      <c r="C14" s="24"/>
      <c r="D14" s="24"/>
      <c r="E14" s="386" t="s">
        <v>32</v>
      </c>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1" t="s">
        <v>29</v>
      </c>
      <c r="AL14" s="24"/>
      <c r="AM14" s="24"/>
      <c r="AN14" s="33" t="s">
        <v>32</v>
      </c>
      <c r="AO14" s="24"/>
      <c r="AP14" s="24"/>
      <c r="AQ14" s="24"/>
      <c r="AR14" s="22"/>
      <c r="BE14" s="38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1"/>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81"/>
      <c r="BS16" s="19" t="s">
        <v>4</v>
      </c>
    </row>
    <row r="17" spans="1:71" s="1" customFormat="1" ht="18.399999999999999"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19</v>
      </c>
      <c r="AO17" s="24"/>
      <c r="AP17" s="24"/>
      <c r="AQ17" s="24"/>
      <c r="AR17" s="22"/>
      <c r="BE17" s="381"/>
      <c r="BS17" s="19" t="s">
        <v>35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1"/>
      <c r="BS18" s="19" t="s">
        <v>6</v>
      </c>
    </row>
    <row r="19" spans="1:71" s="1" customFormat="1" ht="12" customHeight="1">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81"/>
      <c r="BS19" s="19" t="s">
        <v>6</v>
      </c>
    </row>
    <row r="20" spans="1:71" s="1" customFormat="1" ht="8.25"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81"/>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1"/>
    </row>
    <row r="22" spans="1:71" s="1" customFormat="1" ht="12" customHeight="1">
      <c r="B22" s="23"/>
      <c r="C22" s="24"/>
      <c r="D22" s="31"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1"/>
    </row>
    <row r="23" spans="1:71" s="1" customFormat="1" ht="54" customHeight="1">
      <c r="B23" s="23"/>
      <c r="C23" s="24"/>
      <c r="D23" s="24"/>
      <c r="E23" s="388" t="s">
        <v>39</v>
      </c>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24"/>
      <c r="AP23" s="24"/>
      <c r="AQ23" s="24"/>
      <c r="AR23" s="22"/>
      <c r="BE23" s="38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81"/>
    </row>
    <row r="26" spans="1:71" s="2" customFormat="1" ht="25.9" customHeight="1">
      <c r="A26" s="36"/>
      <c r="B26" s="37"/>
      <c r="C26" s="38"/>
      <c r="D26" s="39" t="s">
        <v>40</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9">
        <f>ROUND(AG54,2)</f>
        <v>0</v>
      </c>
      <c r="AL26" s="390"/>
      <c r="AM26" s="390"/>
      <c r="AN26" s="390"/>
      <c r="AO26" s="390"/>
      <c r="AP26" s="38"/>
      <c r="AQ26" s="38"/>
      <c r="AR26" s="41"/>
      <c r="BE26" s="38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81"/>
    </row>
    <row r="28" spans="1:71" s="2" customFormat="1" ht="12.75">
      <c r="A28" s="36"/>
      <c r="B28" s="37"/>
      <c r="C28" s="38"/>
      <c r="D28" s="38"/>
      <c r="E28" s="38"/>
      <c r="F28" s="38"/>
      <c r="G28" s="38"/>
      <c r="H28" s="38"/>
      <c r="I28" s="38"/>
      <c r="J28" s="38"/>
      <c r="K28" s="38"/>
      <c r="L28" s="391" t="s">
        <v>41</v>
      </c>
      <c r="M28" s="391"/>
      <c r="N28" s="391"/>
      <c r="O28" s="391"/>
      <c r="P28" s="391"/>
      <c r="Q28" s="38"/>
      <c r="R28" s="38"/>
      <c r="S28" s="38"/>
      <c r="T28" s="38"/>
      <c r="U28" s="38"/>
      <c r="V28" s="38"/>
      <c r="W28" s="391" t="s">
        <v>42</v>
      </c>
      <c r="X28" s="391"/>
      <c r="Y28" s="391"/>
      <c r="Z28" s="391"/>
      <c r="AA28" s="391"/>
      <c r="AB28" s="391"/>
      <c r="AC28" s="391"/>
      <c r="AD28" s="391"/>
      <c r="AE28" s="391"/>
      <c r="AF28" s="38"/>
      <c r="AG28" s="38"/>
      <c r="AH28" s="38"/>
      <c r="AI28" s="38"/>
      <c r="AJ28" s="38"/>
      <c r="AK28" s="391" t="s">
        <v>43</v>
      </c>
      <c r="AL28" s="391"/>
      <c r="AM28" s="391"/>
      <c r="AN28" s="391"/>
      <c r="AO28" s="391"/>
      <c r="AP28" s="38"/>
      <c r="AQ28" s="38"/>
      <c r="AR28" s="41"/>
      <c r="BE28" s="381"/>
    </row>
    <row r="29" spans="1:71" s="3" customFormat="1" ht="14.45" customHeight="1">
      <c r="B29" s="42"/>
      <c r="C29" s="43"/>
      <c r="D29" s="31" t="s">
        <v>44</v>
      </c>
      <c r="E29" s="43"/>
      <c r="F29" s="31" t="s">
        <v>45</v>
      </c>
      <c r="G29" s="43"/>
      <c r="H29" s="43"/>
      <c r="I29" s="43"/>
      <c r="J29" s="43"/>
      <c r="K29" s="43"/>
      <c r="L29" s="372">
        <v>0.21</v>
      </c>
      <c r="M29" s="373"/>
      <c r="N29" s="373"/>
      <c r="O29" s="373"/>
      <c r="P29" s="373"/>
      <c r="Q29" s="43"/>
      <c r="R29" s="43"/>
      <c r="S29" s="43"/>
      <c r="T29" s="43"/>
      <c r="U29" s="43"/>
      <c r="V29" s="43"/>
      <c r="W29" s="374">
        <f>ROUND(AZ54, 2)</f>
        <v>0</v>
      </c>
      <c r="X29" s="373"/>
      <c r="Y29" s="373"/>
      <c r="Z29" s="373"/>
      <c r="AA29" s="373"/>
      <c r="AB29" s="373"/>
      <c r="AC29" s="373"/>
      <c r="AD29" s="373"/>
      <c r="AE29" s="373"/>
      <c r="AF29" s="43"/>
      <c r="AG29" s="43"/>
      <c r="AH29" s="43"/>
      <c r="AI29" s="43"/>
      <c r="AJ29" s="43"/>
      <c r="AK29" s="374">
        <f>ROUND(AV54, 2)</f>
        <v>0</v>
      </c>
      <c r="AL29" s="373"/>
      <c r="AM29" s="373"/>
      <c r="AN29" s="373"/>
      <c r="AO29" s="373"/>
      <c r="AP29" s="43"/>
      <c r="AQ29" s="43"/>
      <c r="AR29" s="44"/>
      <c r="BE29" s="382"/>
    </row>
    <row r="30" spans="1:71" s="3" customFormat="1" ht="14.45" customHeight="1">
      <c r="B30" s="42"/>
      <c r="C30" s="43"/>
      <c r="D30" s="43"/>
      <c r="E30" s="43"/>
      <c r="F30" s="31" t="s">
        <v>46</v>
      </c>
      <c r="G30" s="43"/>
      <c r="H30" s="43"/>
      <c r="I30" s="43"/>
      <c r="J30" s="43"/>
      <c r="K30" s="43"/>
      <c r="L30" s="372">
        <v>0.15</v>
      </c>
      <c r="M30" s="373"/>
      <c r="N30" s="373"/>
      <c r="O30" s="373"/>
      <c r="P30" s="373"/>
      <c r="Q30" s="43"/>
      <c r="R30" s="43"/>
      <c r="S30" s="43"/>
      <c r="T30" s="43"/>
      <c r="U30" s="43"/>
      <c r="V30" s="43"/>
      <c r="W30" s="374">
        <f>ROUND(BA54, 2)</f>
        <v>0</v>
      </c>
      <c r="X30" s="373"/>
      <c r="Y30" s="373"/>
      <c r="Z30" s="373"/>
      <c r="AA30" s="373"/>
      <c r="AB30" s="373"/>
      <c r="AC30" s="373"/>
      <c r="AD30" s="373"/>
      <c r="AE30" s="373"/>
      <c r="AF30" s="43"/>
      <c r="AG30" s="43"/>
      <c r="AH30" s="43"/>
      <c r="AI30" s="43"/>
      <c r="AJ30" s="43"/>
      <c r="AK30" s="374">
        <f>ROUND(AW54, 2)</f>
        <v>0</v>
      </c>
      <c r="AL30" s="373"/>
      <c r="AM30" s="373"/>
      <c r="AN30" s="373"/>
      <c r="AO30" s="373"/>
      <c r="AP30" s="43"/>
      <c r="AQ30" s="43"/>
      <c r="AR30" s="44"/>
      <c r="BE30" s="382"/>
    </row>
    <row r="31" spans="1:71" s="3" customFormat="1" ht="14.45" hidden="1" customHeight="1">
      <c r="B31" s="42"/>
      <c r="C31" s="43"/>
      <c r="D31" s="43"/>
      <c r="E31" s="43"/>
      <c r="F31" s="31" t="s">
        <v>47</v>
      </c>
      <c r="G31" s="43"/>
      <c r="H31" s="43"/>
      <c r="I31" s="43"/>
      <c r="J31" s="43"/>
      <c r="K31" s="43"/>
      <c r="L31" s="372">
        <v>0.21</v>
      </c>
      <c r="M31" s="373"/>
      <c r="N31" s="373"/>
      <c r="O31" s="373"/>
      <c r="P31" s="373"/>
      <c r="Q31" s="43"/>
      <c r="R31" s="43"/>
      <c r="S31" s="43"/>
      <c r="T31" s="43"/>
      <c r="U31" s="43"/>
      <c r="V31" s="43"/>
      <c r="W31" s="374">
        <f>ROUND(BB54, 2)</f>
        <v>0</v>
      </c>
      <c r="X31" s="373"/>
      <c r="Y31" s="373"/>
      <c r="Z31" s="373"/>
      <c r="AA31" s="373"/>
      <c r="AB31" s="373"/>
      <c r="AC31" s="373"/>
      <c r="AD31" s="373"/>
      <c r="AE31" s="373"/>
      <c r="AF31" s="43"/>
      <c r="AG31" s="43"/>
      <c r="AH31" s="43"/>
      <c r="AI31" s="43"/>
      <c r="AJ31" s="43"/>
      <c r="AK31" s="374">
        <v>0</v>
      </c>
      <c r="AL31" s="373"/>
      <c r="AM31" s="373"/>
      <c r="AN31" s="373"/>
      <c r="AO31" s="373"/>
      <c r="AP31" s="43"/>
      <c r="AQ31" s="43"/>
      <c r="AR31" s="44"/>
      <c r="BE31" s="382"/>
    </row>
    <row r="32" spans="1:71" s="3" customFormat="1" ht="14.45" hidden="1" customHeight="1">
      <c r="B32" s="42"/>
      <c r="C32" s="43"/>
      <c r="D32" s="43"/>
      <c r="E32" s="43"/>
      <c r="F32" s="31" t="s">
        <v>48</v>
      </c>
      <c r="G32" s="43"/>
      <c r="H32" s="43"/>
      <c r="I32" s="43"/>
      <c r="J32" s="43"/>
      <c r="K32" s="43"/>
      <c r="L32" s="372">
        <v>0.15</v>
      </c>
      <c r="M32" s="373"/>
      <c r="N32" s="373"/>
      <c r="O32" s="373"/>
      <c r="P32" s="373"/>
      <c r="Q32" s="43"/>
      <c r="R32" s="43"/>
      <c r="S32" s="43"/>
      <c r="T32" s="43"/>
      <c r="U32" s="43"/>
      <c r="V32" s="43"/>
      <c r="W32" s="374">
        <f>ROUND(BC54, 2)</f>
        <v>0</v>
      </c>
      <c r="X32" s="373"/>
      <c r="Y32" s="373"/>
      <c r="Z32" s="373"/>
      <c r="AA32" s="373"/>
      <c r="AB32" s="373"/>
      <c r="AC32" s="373"/>
      <c r="AD32" s="373"/>
      <c r="AE32" s="373"/>
      <c r="AF32" s="43"/>
      <c r="AG32" s="43"/>
      <c r="AH32" s="43"/>
      <c r="AI32" s="43"/>
      <c r="AJ32" s="43"/>
      <c r="AK32" s="374">
        <v>0</v>
      </c>
      <c r="AL32" s="373"/>
      <c r="AM32" s="373"/>
      <c r="AN32" s="373"/>
      <c r="AO32" s="373"/>
      <c r="AP32" s="43"/>
      <c r="AQ32" s="43"/>
      <c r="AR32" s="44"/>
      <c r="BE32" s="382"/>
    </row>
    <row r="33" spans="1:57" s="3" customFormat="1" ht="14.45" hidden="1" customHeight="1">
      <c r="B33" s="42"/>
      <c r="C33" s="43"/>
      <c r="D33" s="43"/>
      <c r="E33" s="43"/>
      <c r="F33" s="31" t="s">
        <v>49</v>
      </c>
      <c r="G33" s="43"/>
      <c r="H33" s="43"/>
      <c r="I33" s="43"/>
      <c r="J33" s="43"/>
      <c r="K33" s="43"/>
      <c r="L33" s="372">
        <v>0</v>
      </c>
      <c r="M33" s="373"/>
      <c r="N33" s="373"/>
      <c r="O33" s="373"/>
      <c r="P33" s="373"/>
      <c r="Q33" s="43"/>
      <c r="R33" s="43"/>
      <c r="S33" s="43"/>
      <c r="T33" s="43"/>
      <c r="U33" s="43"/>
      <c r="V33" s="43"/>
      <c r="W33" s="374">
        <f>ROUND(BD54, 2)</f>
        <v>0</v>
      </c>
      <c r="X33" s="373"/>
      <c r="Y33" s="373"/>
      <c r="Z33" s="373"/>
      <c r="AA33" s="373"/>
      <c r="AB33" s="373"/>
      <c r="AC33" s="373"/>
      <c r="AD33" s="373"/>
      <c r="AE33" s="373"/>
      <c r="AF33" s="43"/>
      <c r="AG33" s="43"/>
      <c r="AH33" s="43"/>
      <c r="AI33" s="43"/>
      <c r="AJ33" s="43"/>
      <c r="AK33" s="374">
        <v>0</v>
      </c>
      <c r="AL33" s="373"/>
      <c r="AM33" s="373"/>
      <c r="AN33" s="373"/>
      <c r="AO33" s="37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50</v>
      </c>
      <c r="E35" s="47"/>
      <c r="F35" s="47"/>
      <c r="G35" s="47"/>
      <c r="H35" s="47"/>
      <c r="I35" s="47"/>
      <c r="J35" s="47"/>
      <c r="K35" s="47"/>
      <c r="L35" s="47"/>
      <c r="M35" s="47"/>
      <c r="N35" s="47"/>
      <c r="O35" s="47"/>
      <c r="P35" s="47"/>
      <c r="Q35" s="47"/>
      <c r="R35" s="47"/>
      <c r="S35" s="47"/>
      <c r="T35" s="48" t="s">
        <v>51</v>
      </c>
      <c r="U35" s="47"/>
      <c r="V35" s="47"/>
      <c r="W35" s="47"/>
      <c r="X35" s="378" t="s">
        <v>52</v>
      </c>
      <c r="Y35" s="376"/>
      <c r="Z35" s="376"/>
      <c r="AA35" s="376"/>
      <c r="AB35" s="376"/>
      <c r="AC35" s="47"/>
      <c r="AD35" s="47"/>
      <c r="AE35" s="47"/>
      <c r="AF35" s="47"/>
      <c r="AG35" s="47"/>
      <c r="AH35" s="47"/>
      <c r="AI35" s="47"/>
      <c r="AJ35" s="47"/>
      <c r="AK35" s="375">
        <f>SUM(AK26:AK33)</f>
        <v>0</v>
      </c>
      <c r="AL35" s="376"/>
      <c r="AM35" s="376"/>
      <c r="AN35" s="376"/>
      <c r="AO35" s="37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53</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19-11_Budan_S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25.5" customHeight="1">
      <c r="B45" s="56"/>
      <c r="C45" s="57" t="s">
        <v>16</v>
      </c>
      <c r="D45" s="58"/>
      <c r="E45" s="58"/>
      <c r="F45" s="58"/>
      <c r="G45" s="58"/>
      <c r="H45" s="58"/>
      <c r="I45" s="58"/>
      <c r="J45" s="58"/>
      <c r="K45" s="58"/>
      <c r="L45" s="397" t="str">
        <f>K6</f>
        <v>PROJEKT REKONSTRUKCE I.S. A BUĎÁNKA II. ETAPA</v>
      </c>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památková zóna Buďánka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9" t="str">
        <f>IF(AN8= "","",AN8)</f>
        <v>30. 8. 2019</v>
      </c>
      <c r="AN47" s="39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Městská část Praha 5</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406" t="str">
        <f>IF(E17="","",E17)</f>
        <v>LENNOX architekti s.r.o.</v>
      </c>
      <c r="AN49" s="407"/>
      <c r="AO49" s="407"/>
      <c r="AP49" s="407"/>
      <c r="AQ49" s="38"/>
      <c r="AR49" s="41"/>
      <c r="AS49" s="400" t="s">
        <v>54</v>
      </c>
      <c r="AT49" s="401"/>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406" t="str">
        <f>IF(E20="","",E20)</f>
        <v xml:space="preserve"> </v>
      </c>
      <c r="AN50" s="407"/>
      <c r="AO50" s="407"/>
      <c r="AP50" s="407"/>
      <c r="AQ50" s="38"/>
      <c r="AR50" s="41"/>
      <c r="AS50" s="402"/>
      <c r="AT50" s="40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4"/>
      <c r="AT51" s="405"/>
      <c r="AU51" s="66"/>
      <c r="AV51" s="66"/>
      <c r="AW51" s="66"/>
      <c r="AX51" s="66"/>
      <c r="AY51" s="66"/>
      <c r="AZ51" s="66"/>
      <c r="BA51" s="66"/>
      <c r="BB51" s="66"/>
      <c r="BC51" s="66"/>
      <c r="BD51" s="67"/>
      <c r="BE51" s="36"/>
    </row>
    <row r="52" spans="1:91" s="2" customFormat="1" ht="29.25" customHeight="1">
      <c r="A52" s="36"/>
      <c r="B52" s="37"/>
      <c r="C52" s="408" t="s">
        <v>55</v>
      </c>
      <c r="D52" s="393"/>
      <c r="E52" s="393"/>
      <c r="F52" s="393"/>
      <c r="G52" s="393"/>
      <c r="H52" s="68"/>
      <c r="I52" s="394" t="s">
        <v>56</v>
      </c>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2" t="s">
        <v>57</v>
      </c>
      <c r="AH52" s="393"/>
      <c r="AI52" s="393"/>
      <c r="AJ52" s="393"/>
      <c r="AK52" s="393"/>
      <c r="AL52" s="393"/>
      <c r="AM52" s="393"/>
      <c r="AN52" s="394" t="s">
        <v>58</v>
      </c>
      <c r="AO52" s="393"/>
      <c r="AP52" s="393"/>
      <c r="AQ52" s="69" t="s">
        <v>59</v>
      </c>
      <c r="AR52" s="41"/>
      <c r="AS52" s="70" t="s">
        <v>60</v>
      </c>
      <c r="AT52" s="71" t="s">
        <v>61</v>
      </c>
      <c r="AU52" s="71" t="s">
        <v>62</v>
      </c>
      <c r="AV52" s="71" t="s">
        <v>63</v>
      </c>
      <c r="AW52" s="71" t="s">
        <v>64</v>
      </c>
      <c r="AX52" s="71" t="s">
        <v>65</v>
      </c>
      <c r="AY52" s="71" t="s">
        <v>66</v>
      </c>
      <c r="AZ52" s="71" t="s">
        <v>67</v>
      </c>
      <c r="BA52" s="71" t="s">
        <v>68</v>
      </c>
      <c r="BB52" s="71" t="s">
        <v>69</v>
      </c>
      <c r="BC52" s="71" t="s">
        <v>70</v>
      </c>
      <c r="BD52" s="72" t="s">
        <v>71</v>
      </c>
      <c r="BE52" s="36"/>
    </row>
    <row r="53" spans="1:91" s="2" customFormat="1" ht="6.75"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20.25" customHeight="1">
      <c r="B54" s="76"/>
      <c r="C54" s="77" t="s">
        <v>72</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5">
        <f>ROUND(AG55+AG69,2)</f>
        <v>0</v>
      </c>
      <c r="AH54" s="395"/>
      <c r="AI54" s="395"/>
      <c r="AJ54" s="395"/>
      <c r="AK54" s="395"/>
      <c r="AL54" s="395"/>
      <c r="AM54" s="395"/>
      <c r="AN54" s="396">
        <f t="shared" ref="AN54:AN76" si="0">SUM(AG54,AT54)</f>
        <v>0</v>
      </c>
      <c r="AO54" s="396"/>
      <c r="AP54" s="396"/>
      <c r="AQ54" s="80" t="s">
        <v>19</v>
      </c>
      <c r="AR54" s="81"/>
      <c r="AS54" s="82">
        <f>ROUND(AS55+AS69,2)</f>
        <v>0</v>
      </c>
      <c r="AT54" s="83">
        <f t="shared" ref="AT54:AT76" si="1">ROUND(SUM(AV54:AW54),2)</f>
        <v>0</v>
      </c>
      <c r="AU54" s="84">
        <f>ROUND(AU55+AU69,5)</f>
        <v>0</v>
      </c>
      <c r="AV54" s="83">
        <f>ROUND(AZ54*L29,2)</f>
        <v>0</v>
      </c>
      <c r="AW54" s="83">
        <f>ROUND(BA54*L30,2)</f>
        <v>0</v>
      </c>
      <c r="AX54" s="83">
        <f>ROUND(BB54*L29,2)</f>
        <v>0</v>
      </c>
      <c r="AY54" s="83">
        <f>ROUND(BC54*L30,2)</f>
        <v>0</v>
      </c>
      <c r="AZ54" s="83">
        <f>ROUND(AZ55+AZ69,2)</f>
        <v>0</v>
      </c>
      <c r="BA54" s="83">
        <f>ROUND(BA55+BA69,2)</f>
        <v>0</v>
      </c>
      <c r="BB54" s="83">
        <f>ROUND(BB55+BB69,2)</f>
        <v>0</v>
      </c>
      <c r="BC54" s="83">
        <f>ROUND(BC55+BC69,2)</f>
        <v>0</v>
      </c>
      <c r="BD54" s="85">
        <f>ROUND(BD55+BD69,2)</f>
        <v>0</v>
      </c>
      <c r="BS54" s="86" t="s">
        <v>73</v>
      </c>
      <c r="BT54" s="86" t="s">
        <v>74</v>
      </c>
      <c r="BU54" s="87" t="s">
        <v>75</v>
      </c>
      <c r="BV54" s="86" t="s">
        <v>76</v>
      </c>
      <c r="BW54" s="86" t="s">
        <v>5</v>
      </c>
      <c r="BX54" s="86" t="s">
        <v>77</v>
      </c>
      <c r="CL54" s="86" t="s">
        <v>19</v>
      </c>
    </row>
    <row r="55" spans="1:91" s="7" customFormat="1" ht="34.5" customHeight="1">
      <c r="B55" s="88"/>
      <c r="C55" s="89"/>
      <c r="D55" s="368" t="s">
        <v>78</v>
      </c>
      <c r="E55" s="368"/>
      <c r="F55" s="368"/>
      <c r="G55" s="368"/>
      <c r="H55" s="368"/>
      <c r="I55" s="90"/>
      <c r="J55" s="368" t="s">
        <v>79</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71">
        <f>ROUND(SUM(AG56:AG68),2)</f>
        <v>0</v>
      </c>
      <c r="AH55" s="370"/>
      <c r="AI55" s="370"/>
      <c r="AJ55" s="370"/>
      <c r="AK55" s="370"/>
      <c r="AL55" s="370"/>
      <c r="AM55" s="370"/>
      <c r="AN55" s="369">
        <f t="shared" si="0"/>
        <v>0</v>
      </c>
      <c r="AO55" s="370"/>
      <c r="AP55" s="370"/>
      <c r="AQ55" s="91" t="s">
        <v>80</v>
      </c>
      <c r="AR55" s="92"/>
      <c r="AS55" s="93">
        <f>ROUND(SUM(AS56:AS68),2)</f>
        <v>0</v>
      </c>
      <c r="AT55" s="94">
        <f t="shared" si="1"/>
        <v>0</v>
      </c>
      <c r="AU55" s="95">
        <f>ROUND(SUM(AU56:AU68),5)</f>
        <v>0</v>
      </c>
      <c r="AV55" s="94">
        <f>ROUND(AZ55*L29,2)</f>
        <v>0</v>
      </c>
      <c r="AW55" s="94">
        <f>ROUND(BA55*L30,2)</f>
        <v>0</v>
      </c>
      <c r="AX55" s="94">
        <f>ROUND(BB55*L29,2)</f>
        <v>0</v>
      </c>
      <c r="AY55" s="94">
        <f>ROUND(BC55*L30,2)</f>
        <v>0</v>
      </c>
      <c r="AZ55" s="94">
        <f>ROUND(SUM(AZ56:AZ68),2)</f>
        <v>0</v>
      </c>
      <c r="BA55" s="94">
        <f>ROUND(SUM(BA56:BA68),2)</f>
        <v>0</v>
      </c>
      <c r="BB55" s="94">
        <f>ROUND(SUM(BB56:BB68),2)</f>
        <v>0</v>
      </c>
      <c r="BC55" s="94">
        <f>ROUND(SUM(BC56:BC68),2)</f>
        <v>0</v>
      </c>
      <c r="BD55" s="96">
        <f>ROUND(SUM(BD56:BD68),2)</f>
        <v>0</v>
      </c>
      <c r="BS55" s="97" t="s">
        <v>73</v>
      </c>
      <c r="BT55" s="97" t="s">
        <v>81</v>
      </c>
      <c r="BU55" s="97" t="s">
        <v>75</v>
      </c>
      <c r="BV55" s="97" t="s">
        <v>76</v>
      </c>
      <c r="BW55" s="97" t="s">
        <v>82</v>
      </c>
      <c r="BX55" s="97" t="s">
        <v>5</v>
      </c>
      <c r="CL55" s="97" t="s">
        <v>19</v>
      </c>
      <c r="CM55" s="97" t="s">
        <v>83</v>
      </c>
    </row>
    <row r="56" spans="1:91" s="4" customFormat="1" ht="16.5" customHeight="1">
      <c r="A56" s="98" t="s">
        <v>84</v>
      </c>
      <c r="B56" s="53"/>
      <c r="C56" s="99"/>
      <c r="D56" s="99"/>
      <c r="E56" s="365" t="s">
        <v>85</v>
      </c>
      <c r="F56" s="365"/>
      <c r="G56" s="365"/>
      <c r="H56" s="365"/>
      <c r="I56" s="365"/>
      <c r="J56" s="99"/>
      <c r="K56" s="365" t="s">
        <v>86</v>
      </c>
      <c r="L56" s="365"/>
      <c r="M56" s="365"/>
      <c r="N56" s="365"/>
      <c r="O56" s="365"/>
      <c r="P56" s="365"/>
      <c r="Q56" s="365"/>
      <c r="R56" s="365"/>
      <c r="S56" s="365"/>
      <c r="T56" s="365"/>
      <c r="U56" s="365"/>
      <c r="V56" s="365"/>
      <c r="W56" s="365"/>
      <c r="X56" s="365"/>
      <c r="Y56" s="365"/>
      <c r="Z56" s="365"/>
      <c r="AA56" s="365"/>
      <c r="AB56" s="365"/>
      <c r="AC56" s="365"/>
      <c r="AD56" s="365"/>
      <c r="AE56" s="365"/>
      <c r="AF56" s="365"/>
      <c r="AG56" s="366">
        <f>'SO 01 - Bourání a obnova ...'!J32</f>
        <v>0</v>
      </c>
      <c r="AH56" s="367"/>
      <c r="AI56" s="367"/>
      <c r="AJ56" s="367"/>
      <c r="AK56" s="367"/>
      <c r="AL56" s="367"/>
      <c r="AM56" s="367"/>
      <c r="AN56" s="366">
        <f t="shared" si="0"/>
        <v>0</v>
      </c>
      <c r="AO56" s="367"/>
      <c r="AP56" s="367"/>
      <c r="AQ56" s="100" t="s">
        <v>87</v>
      </c>
      <c r="AR56" s="55"/>
      <c r="AS56" s="101">
        <v>0</v>
      </c>
      <c r="AT56" s="102">
        <f t="shared" si="1"/>
        <v>0</v>
      </c>
      <c r="AU56" s="103">
        <f>'SO 01 - Bourání a obnova ...'!P91</f>
        <v>0</v>
      </c>
      <c r="AV56" s="102">
        <f>'SO 01 - Bourání a obnova ...'!J35</f>
        <v>0</v>
      </c>
      <c r="AW56" s="102">
        <f>'SO 01 - Bourání a obnova ...'!J36</f>
        <v>0</v>
      </c>
      <c r="AX56" s="102">
        <f>'SO 01 - Bourání a obnova ...'!J37</f>
        <v>0</v>
      </c>
      <c r="AY56" s="102">
        <f>'SO 01 - Bourání a obnova ...'!J38</f>
        <v>0</v>
      </c>
      <c r="AZ56" s="102">
        <f>'SO 01 - Bourání a obnova ...'!F35</f>
        <v>0</v>
      </c>
      <c r="BA56" s="102">
        <f>'SO 01 - Bourání a obnova ...'!F36</f>
        <v>0</v>
      </c>
      <c r="BB56" s="102">
        <f>'SO 01 - Bourání a obnova ...'!F37</f>
        <v>0</v>
      </c>
      <c r="BC56" s="102">
        <f>'SO 01 - Bourání a obnova ...'!F38</f>
        <v>0</v>
      </c>
      <c r="BD56" s="104">
        <f>'SO 01 - Bourání a obnova ...'!F39</f>
        <v>0</v>
      </c>
      <c r="BT56" s="105" t="s">
        <v>83</v>
      </c>
      <c r="BV56" s="105" t="s">
        <v>76</v>
      </c>
      <c r="BW56" s="105" t="s">
        <v>88</v>
      </c>
      <c r="BX56" s="105" t="s">
        <v>82</v>
      </c>
      <c r="CL56" s="105" t="s">
        <v>19</v>
      </c>
    </row>
    <row r="57" spans="1:91" s="4" customFormat="1" ht="16.5" customHeight="1">
      <c r="A57" s="98" t="s">
        <v>84</v>
      </c>
      <c r="B57" s="53"/>
      <c r="C57" s="99"/>
      <c r="D57" s="99"/>
      <c r="E57" s="365" t="s">
        <v>89</v>
      </c>
      <c r="F57" s="365"/>
      <c r="G57" s="365"/>
      <c r="H57" s="365"/>
      <c r="I57" s="365"/>
      <c r="J57" s="99"/>
      <c r="K57" s="365" t="s">
        <v>90</v>
      </c>
      <c r="L57" s="365"/>
      <c r="M57" s="365"/>
      <c r="N57" s="365"/>
      <c r="O57" s="365"/>
      <c r="P57" s="365"/>
      <c r="Q57" s="365"/>
      <c r="R57" s="365"/>
      <c r="S57" s="365"/>
      <c r="T57" s="365"/>
      <c r="U57" s="365"/>
      <c r="V57" s="365"/>
      <c r="W57" s="365"/>
      <c r="X57" s="365"/>
      <c r="Y57" s="365"/>
      <c r="Z57" s="365"/>
      <c r="AA57" s="365"/>
      <c r="AB57" s="365"/>
      <c r="AC57" s="365"/>
      <c r="AD57" s="365"/>
      <c r="AE57" s="365"/>
      <c r="AF57" s="365"/>
      <c r="AG57" s="366">
        <f>'SO 02 - Splašková kanalizace'!J32</f>
        <v>0</v>
      </c>
      <c r="AH57" s="367"/>
      <c r="AI57" s="367"/>
      <c r="AJ57" s="367"/>
      <c r="AK57" s="367"/>
      <c r="AL57" s="367"/>
      <c r="AM57" s="367"/>
      <c r="AN57" s="366">
        <f t="shared" si="0"/>
        <v>0</v>
      </c>
      <c r="AO57" s="367"/>
      <c r="AP57" s="367"/>
      <c r="AQ57" s="100" t="s">
        <v>87</v>
      </c>
      <c r="AR57" s="55"/>
      <c r="AS57" s="101">
        <v>0</v>
      </c>
      <c r="AT57" s="102">
        <f t="shared" si="1"/>
        <v>0</v>
      </c>
      <c r="AU57" s="103">
        <f>'SO 02 - Splašková kanalizace'!P92</f>
        <v>0</v>
      </c>
      <c r="AV57" s="102">
        <f>'SO 02 - Splašková kanalizace'!J35</f>
        <v>0</v>
      </c>
      <c r="AW57" s="102">
        <f>'SO 02 - Splašková kanalizace'!J36</f>
        <v>0</v>
      </c>
      <c r="AX57" s="102">
        <f>'SO 02 - Splašková kanalizace'!J37</f>
        <v>0</v>
      </c>
      <c r="AY57" s="102">
        <f>'SO 02 - Splašková kanalizace'!J38</f>
        <v>0</v>
      </c>
      <c r="AZ57" s="102">
        <f>'SO 02 - Splašková kanalizace'!F35</f>
        <v>0</v>
      </c>
      <c r="BA57" s="102">
        <f>'SO 02 - Splašková kanalizace'!F36</f>
        <v>0</v>
      </c>
      <c r="BB57" s="102">
        <f>'SO 02 - Splašková kanalizace'!F37</f>
        <v>0</v>
      </c>
      <c r="BC57" s="102">
        <f>'SO 02 - Splašková kanalizace'!F38</f>
        <v>0</v>
      </c>
      <c r="BD57" s="104">
        <f>'SO 02 - Splašková kanalizace'!F39</f>
        <v>0</v>
      </c>
      <c r="BT57" s="105" t="s">
        <v>83</v>
      </c>
      <c r="BV57" s="105" t="s">
        <v>76</v>
      </c>
      <c r="BW57" s="105" t="s">
        <v>91</v>
      </c>
      <c r="BX57" s="105" t="s">
        <v>82</v>
      </c>
      <c r="CL57" s="105" t="s">
        <v>19</v>
      </c>
    </row>
    <row r="58" spans="1:91" s="4" customFormat="1" ht="16.5" customHeight="1">
      <c r="A58" s="98" t="s">
        <v>84</v>
      </c>
      <c r="B58" s="53"/>
      <c r="C58" s="99"/>
      <c r="D58" s="99"/>
      <c r="E58" s="365" t="s">
        <v>92</v>
      </c>
      <c r="F58" s="365"/>
      <c r="G58" s="365"/>
      <c r="H58" s="365"/>
      <c r="I58" s="365"/>
      <c r="J58" s="99"/>
      <c r="K58" s="365" t="s">
        <v>93</v>
      </c>
      <c r="L58" s="365"/>
      <c r="M58" s="365"/>
      <c r="N58" s="365"/>
      <c r="O58" s="365"/>
      <c r="P58" s="365"/>
      <c r="Q58" s="365"/>
      <c r="R58" s="365"/>
      <c r="S58" s="365"/>
      <c r="T58" s="365"/>
      <c r="U58" s="365"/>
      <c r="V58" s="365"/>
      <c r="W58" s="365"/>
      <c r="X58" s="365"/>
      <c r="Y58" s="365"/>
      <c r="Z58" s="365"/>
      <c r="AA58" s="365"/>
      <c r="AB58" s="365"/>
      <c r="AC58" s="365"/>
      <c r="AD58" s="365"/>
      <c r="AE58" s="365"/>
      <c r="AF58" s="365"/>
      <c r="AG58" s="366">
        <f>'SO 03 - Splašková kanaliz...'!J32</f>
        <v>0</v>
      </c>
      <c r="AH58" s="367"/>
      <c r="AI58" s="367"/>
      <c r="AJ58" s="367"/>
      <c r="AK58" s="367"/>
      <c r="AL58" s="367"/>
      <c r="AM58" s="367"/>
      <c r="AN58" s="366">
        <f t="shared" si="0"/>
        <v>0</v>
      </c>
      <c r="AO58" s="367"/>
      <c r="AP58" s="367"/>
      <c r="AQ58" s="100" t="s">
        <v>87</v>
      </c>
      <c r="AR58" s="55"/>
      <c r="AS58" s="101">
        <v>0</v>
      </c>
      <c r="AT58" s="102">
        <f t="shared" si="1"/>
        <v>0</v>
      </c>
      <c r="AU58" s="103">
        <f>'SO 03 - Splašková kanaliz...'!P91</f>
        <v>0</v>
      </c>
      <c r="AV58" s="102">
        <f>'SO 03 - Splašková kanaliz...'!J35</f>
        <v>0</v>
      </c>
      <c r="AW58" s="102">
        <f>'SO 03 - Splašková kanaliz...'!J36</f>
        <v>0</v>
      </c>
      <c r="AX58" s="102">
        <f>'SO 03 - Splašková kanaliz...'!J37</f>
        <v>0</v>
      </c>
      <c r="AY58" s="102">
        <f>'SO 03 - Splašková kanaliz...'!J38</f>
        <v>0</v>
      </c>
      <c r="AZ58" s="102">
        <f>'SO 03 - Splašková kanaliz...'!F35</f>
        <v>0</v>
      </c>
      <c r="BA58" s="102">
        <f>'SO 03 - Splašková kanaliz...'!F36</f>
        <v>0</v>
      </c>
      <c r="BB58" s="102">
        <f>'SO 03 - Splašková kanaliz...'!F37</f>
        <v>0</v>
      </c>
      <c r="BC58" s="102">
        <f>'SO 03 - Splašková kanaliz...'!F38</f>
        <v>0</v>
      </c>
      <c r="BD58" s="104">
        <f>'SO 03 - Splašková kanaliz...'!F39</f>
        <v>0</v>
      </c>
      <c r="BT58" s="105" t="s">
        <v>83</v>
      </c>
      <c r="BV58" s="105" t="s">
        <v>76</v>
      </c>
      <c r="BW58" s="105" t="s">
        <v>94</v>
      </c>
      <c r="BX58" s="105" t="s">
        <v>82</v>
      </c>
      <c r="CL58" s="105" t="s">
        <v>19</v>
      </c>
    </row>
    <row r="59" spans="1:91" s="4" customFormat="1" ht="16.5" customHeight="1">
      <c r="A59" s="98" t="s">
        <v>84</v>
      </c>
      <c r="B59" s="53"/>
      <c r="C59" s="99"/>
      <c r="D59" s="99"/>
      <c r="E59" s="365" t="s">
        <v>95</v>
      </c>
      <c r="F59" s="365"/>
      <c r="G59" s="365"/>
      <c r="H59" s="365"/>
      <c r="I59" s="365"/>
      <c r="J59" s="99"/>
      <c r="K59" s="365" t="s">
        <v>96</v>
      </c>
      <c r="L59" s="365"/>
      <c r="M59" s="365"/>
      <c r="N59" s="365"/>
      <c r="O59" s="365"/>
      <c r="P59" s="365"/>
      <c r="Q59" s="365"/>
      <c r="R59" s="365"/>
      <c r="S59" s="365"/>
      <c r="T59" s="365"/>
      <c r="U59" s="365"/>
      <c r="V59" s="365"/>
      <c r="W59" s="365"/>
      <c r="X59" s="365"/>
      <c r="Y59" s="365"/>
      <c r="Z59" s="365"/>
      <c r="AA59" s="365"/>
      <c r="AB59" s="365"/>
      <c r="AC59" s="365"/>
      <c r="AD59" s="365"/>
      <c r="AE59" s="365"/>
      <c r="AF59" s="365"/>
      <c r="AG59" s="366">
        <f>'SO 04 - Dešťová kanalizace'!J32</f>
        <v>0</v>
      </c>
      <c r="AH59" s="367"/>
      <c r="AI59" s="367"/>
      <c r="AJ59" s="367"/>
      <c r="AK59" s="367"/>
      <c r="AL59" s="367"/>
      <c r="AM59" s="367"/>
      <c r="AN59" s="366">
        <f t="shared" si="0"/>
        <v>0</v>
      </c>
      <c r="AO59" s="367"/>
      <c r="AP59" s="367"/>
      <c r="AQ59" s="100" t="s">
        <v>87</v>
      </c>
      <c r="AR59" s="55"/>
      <c r="AS59" s="101">
        <v>0</v>
      </c>
      <c r="AT59" s="102">
        <f t="shared" si="1"/>
        <v>0</v>
      </c>
      <c r="AU59" s="103">
        <f>'SO 04 - Dešťová kanalizace'!P91</f>
        <v>0</v>
      </c>
      <c r="AV59" s="102">
        <f>'SO 04 - Dešťová kanalizace'!J35</f>
        <v>0</v>
      </c>
      <c r="AW59" s="102">
        <f>'SO 04 - Dešťová kanalizace'!J36</f>
        <v>0</v>
      </c>
      <c r="AX59" s="102">
        <f>'SO 04 - Dešťová kanalizace'!J37</f>
        <v>0</v>
      </c>
      <c r="AY59" s="102">
        <f>'SO 04 - Dešťová kanalizace'!J38</f>
        <v>0</v>
      </c>
      <c r="AZ59" s="102">
        <f>'SO 04 - Dešťová kanalizace'!F35</f>
        <v>0</v>
      </c>
      <c r="BA59" s="102">
        <f>'SO 04 - Dešťová kanalizace'!F36</f>
        <v>0</v>
      </c>
      <c r="BB59" s="102">
        <f>'SO 04 - Dešťová kanalizace'!F37</f>
        <v>0</v>
      </c>
      <c r="BC59" s="102">
        <f>'SO 04 - Dešťová kanalizace'!F38</f>
        <v>0</v>
      </c>
      <c r="BD59" s="104">
        <f>'SO 04 - Dešťová kanalizace'!F39</f>
        <v>0</v>
      </c>
      <c r="BT59" s="105" t="s">
        <v>83</v>
      </c>
      <c r="BV59" s="105" t="s">
        <v>76</v>
      </c>
      <c r="BW59" s="105" t="s">
        <v>97</v>
      </c>
      <c r="BX59" s="105" t="s">
        <v>82</v>
      </c>
      <c r="CL59" s="105" t="s">
        <v>19</v>
      </c>
    </row>
    <row r="60" spans="1:91" s="4" customFormat="1" ht="16.5" customHeight="1">
      <c r="A60" s="98" t="s">
        <v>84</v>
      </c>
      <c r="B60" s="53"/>
      <c r="C60" s="99"/>
      <c r="D60" s="99"/>
      <c r="E60" s="365" t="s">
        <v>98</v>
      </c>
      <c r="F60" s="365"/>
      <c r="G60" s="365"/>
      <c r="H60" s="365"/>
      <c r="I60" s="365"/>
      <c r="J60" s="99"/>
      <c r="K60" s="365" t="s">
        <v>99</v>
      </c>
      <c r="L60" s="365"/>
      <c r="M60" s="365"/>
      <c r="N60" s="365"/>
      <c r="O60" s="365"/>
      <c r="P60" s="365"/>
      <c r="Q60" s="365"/>
      <c r="R60" s="365"/>
      <c r="S60" s="365"/>
      <c r="T60" s="365"/>
      <c r="U60" s="365"/>
      <c r="V60" s="365"/>
      <c r="W60" s="365"/>
      <c r="X60" s="365"/>
      <c r="Y60" s="365"/>
      <c r="Z60" s="365"/>
      <c r="AA60" s="365"/>
      <c r="AB60" s="365"/>
      <c r="AC60" s="365"/>
      <c r="AD60" s="365"/>
      <c r="AE60" s="365"/>
      <c r="AF60" s="365"/>
      <c r="AG60" s="366">
        <f>'SO 05 - Dešťová kanalizac...'!J32</f>
        <v>0</v>
      </c>
      <c r="AH60" s="367"/>
      <c r="AI60" s="367"/>
      <c r="AJ60" s="367"/>
      <c r="AK60" s="367"/>
      <c r="AL60" s="367"/>
      <c r="AM60" s="367"/>
      <c r="AN60" s="366">
        <f t="shared" si="0"/>
        <v>0</v>
      </c>
      <c r="AO60" s="367"/>
      <c r="AP60" s="367"/>
      <c r="AQ60" s="100" t="s">
        <v>87</v>
      </c>
      <c r="AR60" s="55"/>
      <c r="AS60" s="101">
        <v>0</v>
      </c>
      <c r="AT60" s="102">
        <f t="shared" si="1"/>
        <v>0</v>
      </c>
      <c r="AU60" s="103">
        <f>'SO 05 - Dešťová kanalizac...'!P91</f>
        <v>0</v>
      </c>
      <c r="AV60" s="102">
        <f>'SO 05 - Dešťová kanalizac...'!J35</f>
        <v>0</v>
      </c>
      <c r="AW60" s="102">
        <f>'SO 05 - Dešťová kanalizac...'!J36</f>
        <v>0</v>
      </c>
      <c r="AX60" s="102">
        <f>'SO 05 - Dešťová kanalizac...'!J37</f>
        <v>0</v>
      </c>
      <c r="AY60" s="102">
        <f>'SO 05 - Dešťová kanalizac...'!J38</f>
        <v>0</v>
      </c>
      <c r="AZ60" s="102">
        <f>'SO 05 - Dešťová kanalizac...'!F35</f>
        <v>0</v>
      </c>
      <c r="BA60" s="102">
        <f>'SO 05 - Dešťová kanalizac...'!F36</f>
        <v>0</v>
      </c>
      <c r="BB60" s="102">
        <f>'SO 05 - Dešťová kanalizac...'!F37</f>
        <v>0</v>
      </c>
      <c r="BC60" s="102">
        <f>'SO 05 - Dešťová kanalizac...'!F38</f>
        <v>0</v>
      </c>
      <c r="BD60" s="104">
        <f>'SO 05 - Dešťová kanalizac...'!F39</f>
        <v>0</v>
      </c>
      <c r="BT60" s="105" t="s">
        <v>83</v>
      </c>
      <c r="BV60" s="105" t="s">
        <v>76</v>
      </c>
      <c r="BW60" s="105" t="s">
        <v>100</v>
      </c>
      <c r="BX60" s="105" t="s">
        <v>82</v>
      </c>
      <c r="CL60" s="105" t="s">
        <v>19</v>
      </c>
    </row>
    <row r="61" spans="1:91" s="4" customFormat="1" ht="16.5" customHeight="1">
      <c r="A61" s="98" t="s">
        <v>84</v>
      </c>
      <c r="B61" s="53"/>
      <c r="C61" s="99"/>
      <c r="D61" s="99"/>
      <c r="E61" s="365" t="s">
        <v>101</v>
      </c>
      <c r="F61" s="365"/>
      <c r="G61" s="365"/>
      <c r="H61" s="365"/>
      <c r="I61" s="365"/>
      <c r="J61" s="99"/>
      <c r="K61" s="365" t="s">
        <v>102</v>
      </c>
      <c r="L61" s="365"/>
      <c r="M61" s="365"/>
      <c r="N61" s="365"/>
      <c r="O61" s="365"/>
      <c r="P61" s="365"/>
      <c r="Q61" s="365"/>
      <c r="R61" s="365"/>
      <c r="S61" s="365"/>
      <c r="T61" s="365"/>
      <c r="U61" s="365"/>
      <c r="V61" s="365"/>
      <c r="W61" s="365"/>
      <c r="X61" s="365"/>
      <c r="Y61" s="365"/>
      <c r="Z61" s="365"/>
      <c r="AA61" s="365"/>
      <c r="AB61" s="365"/>
      <c r="AC61" s="365"/>
      <c r="AD61" s="365"/>
      <c r="AE61" s="365"/>
      <c r="AF61" s="365"/>
      <c r="AG61" s="366">
        <f>'SO 06 - Vodovod'!J32</f>
        <v>0</v>
      </c>
      <c r="AH61" s="367"/>
      <c r="AI61" s="367"/>
      <c r="AJ61" s="367"/>
      <c r="AK61" s="367"/>
      <c r="AL61" s="367"/>
      <c r="AM61" s="367"/>
      <c r="AN61" s="366">
        <f t="shared" si="0"/>
        <v>0</v>
      </c>
      <c r="AO61" s="367"/>
      <c r="AP61" s="367"/>
      <c r="AQ61" s="100" t="s">
        <v>87</v>
      </c>
      <c r="AR61" s="55"/>
      <c r="AS61" s="101">
        <v>0</v>
      </c>
      <c r="AT61" s="102">
        <f t="shared" si="1"/>
        <v>0</v>
      </c>
      <c r="AU61" s="103">
        <f>'SO 06 - Vodovod'!P91</f>
        <v>0</v>
      </c>
      <c r="AV61" s="102">
        <f>'SO 06 - Vodovod'!J35</f>
        <v>0</v>
      </c>
      <c r="AW61" s="102">
        <f>'SO 06 - Vodovod'!J36</f>
        <v>0</v>
      </c>
      <c r="AX61" s="102">
        <f>'SO 06 - Vodovod'!J37</f>
        <v>0</v>
      </c>
      <c r="AY61" s="102">
        <f>'SO 06 - Vodovod'!J38</f>
        <v>0</v>
      </c>
      <c r="AZ61" s="102">
        <f>'SO 06 - Vodovod'!F35</f>
        <v>0</v>
      </c>
      <c r="BA61" s="102">
        <f>'SO 06 - Vodovod'!F36</f>
        <v>0</v>
      </c>
      <c r="BB61" s="102">
        <f>'SO 06 - Vodovod'!F37</f>
        <v>0</v>
      </c>
      <c r="BC61" s="102">
        <f>'SO 06 - Vodovod'!F38</f>
        <v>0</v>
      </c>
      <c r="BD61" s="104">
        <f>'SO 06 - Vodovod'!F39</f>
        <v>0</v>
      </c>
      <c r="BT61" s="105" t="s">
        <v>83</v>
      </c>
      <c r="BV61" s="105" t="s">
        <v>76</v>
      </c>
      <c r="BW61" s="105" t="s">
        <v>103</v>
      </c>
      <c r="BX61" s="105" t="s">
        <v>82</v>
      </c>
      <c r="CL61" s="105" t="s">
        <v>19</v>
      </c>
    </row>
    <row r="62" spans="1:91" s="4" customFormat="1" ht="16.5" customHeight="1">
      <c r="A62" s="98" t="s">
        <v>84</v>
      </c>
      <c r="B62" s="53"/>
      <c r="C62" s="99"/>
      <c r="D62" s="99"/>
      <c r="E62" s="365" t="s">
        <v>104</v>
      </c>
      <c r="F62" s="365"/>
      <c r="G62" s="365"/>
      <c r="H62" s="365"/>
      <c r="I62" s="365"/>
      <c r="J62" s="99"/>
      <c r="K62" s="365" t="s">
        <v>105</v>
      </c>
      <c r="L62" s="365"/>
      <c r="M62" s="365"/>
      <c r="N62" s="365"/>
      <c r="O62" s="365"/>
      <c r="P62" s="365"/>
      <c r="Q62" s="365"/>
      <c r="R62" s="365"/>
      <c r="S62" s="365"/>
      <c r="T62" s="365"/>
      <c r="U62" s="365"/>
      <c r="V62" s="365"/>
      <c r="W62" s="365"/>
      <c r="X62" s="365"/>
      <c r="Y62" s="365"/>
      <c r="Z62" s="365"/>
      <c r="AA62" s="365"/>
      <c r="AB62" s="365"/>
      <c r="AC62" s="365"/>
      <c r="AD62" s="365"/>
      <c r="AE62" s="365"/>
      <c r="AF62" s="365"/>
      <c r="AG62" s="366">
        <f>'SO 07 - Vodovod - přípojky'!J32</f>
        <v>0</v>
      </c>
      <c r="AH62" s="367"/>
      <c r="AI62" s="367"/>
      <c r="AJ62" s="367"/>
      <c r="AK62" s="367"/>
      <c r="AL62" s="367"/>
      <c r="AM62" s="367"/>
      <c r="AN62" s="366">
        <f t="shared" si="0"/>
        <v>0</v>
      </c>
      <c r="AO62" s="367"/>
      <c r="AP62" s="367"/>
      <c r="AQ62" s="100" t="s">
        <v>87</v>
      </c>
      <c r="AR62" s="55"/>
      <c r="AS62" s="101">
        <v>0</v>
      </c>
      <c r="AT62" s="102">
        <f t="shared" si="1"/>
        <v>0</v>
      </c>
      <c r="AU62" s="103">
        <f>'SO 07 - Vodovod - přípojky'!P91</f>
        <v>0</v>
      </c>
      <c r="AV62" s="102">
        <f>'SO 07 - Vodovod - přípojky'!J35</f>
        <v>0</v>
      </c>
      <c r="AW62" s="102">
        <f>'SO 07 - Vodovod - přípojky'!J36</f>
        <v>0</v>
      </c>
      <c r="AX62" s="102">
        <f>'SO 07 - Vodovod - přípojky'!J37</f>
        <v>0</v>
      </c>
      <c r="AY62" s="102">
        <f>'SO 07 - Vodovod - přípojky'!J38</f>
        <v>0</v>
      </c>
      <c r="AZ62" s="102">
        <f>'SO 07 - Vodovod - přípojky'!F35</f>
        <v>0</v>
      </c>
      <c r="BA62" s="102">
        <f>'SO 07 - Vodovod - přípojky'!F36</f>
        <v>0</v>
      </c>
      <c r="BB62" s="102">
        <f>'SO 07 - Vodovod - přípojky'!F37</f>
        <v>0</v>
      </c>
      <c r="BC62" s="102">
        <f>'SO 07 - Vodovod - přípojky'!F38</f>
        <v>0</v>
      </c>
      <c r="BD62" s="104">
        <f>'SO 07 - Vodovod - přípojky'!F39</f>
        <v>0</v>
      </c>
      <c r="BT62" s="105" t="s">
        <v>83</v>
      </c>
      <c r="BV62" s="105" t="s">
        <v>76</v>
      </c>
      <c r="BW62" s="105" t="s">
        <v>106</v>
      </c>
      <c r="BX62" s="105" t="s">
        <v>82</v>
      </c>
      <c r="CL62" s="105" t="s">
        <v>19</v>
      </c>
    </row>
    <row r="63" spans="1:91" s="4" customFormat="1" ht="16.5" customHeight="1">
      <c r="A63" s="98" t="s">
        <v>84</v>
      </c>
      <c r="B63" s="53"/>
      <c r="C63" s="99"/>
      <c r="D63" s="99"/>
      <c r="E63" s="365" t="s">
        <v>107</v>
      </c>
      <c r="F63" s="365"/>
      <c r="G63" s="365"/>
      <c r="H63" s="365"/>
      <c r="I63" s="365"/>
      <c r="J63" s="99"/>
      <c r="K63" s="365" t="s">
        <v>108</v>
      </c>
      <c r="L63" s="365"/>
      <c r="M63" s="365"/>
      <c r="N63" s="365"/>
      <c r="O63" s="365"/>
      <c r="P63" s="365"/>
      <c r="Q63" s="365"/>
      <c r="R63" s="365"/>
      <c r="S63" s="365"/>
      <c r="T63" s="365"/>
      <c r="U63" s="365"/>
      <c r="V63" s="365"/>
      <c r="W63" s="365"/>
      <c r="X63" s="365"/>
      <c r="Y63" s="365"/>
      <c r="Z63" s="365"/>
      <c r="AA63" s="365"/>
      <c r="AB63" s="365"/>
      <c r="AC63" s="365"/>
      <c r="AD63" s="365"/>
      <c r="AE63" s="365"/>
      <c r="AF63" s="365"/>
      <c r="AG63" s="366">
        <f>'SO 08 - Plynovod'!J32</f>
        <v>0</v>
      </c>
      <c r="AH63" s="367"/>
      <c r="AI63" s="367"/>
      <c r="AJ63" s="367"/>
      <c r="AK63" s="367"/>
      <c r="AL63" s="367"/>
      <c r="AM63" s="367"/>
      <c r="AN63" s="366">
        <f t="shared" si="0"/>
        <v>0</v>
      </c>
      <c r="AO63" s="367"/>
      <c r="AP63" s="367"/>
      <c r="AQ63" s="100" t="s">
        <v>87</v>
      </c>
      <c r="AR63" s="55"/>
      <c r="AS63" s="101">
        <v>0</v>
      </c>
      <c r="AT63" s="102">
        <f t="shared" si="1"/>
        <v>0</v>
      </c>
      <c r="AU63" s="103">
        <f>'SO 08 - Plynovod'!P91</f>
        <v>0</v>
      </c>
      <c r="AV63" s="102">
        <f>'SO 08 - Plynovod'!J35</f>
        <v>0</v>
      </c>
      <c r="AW63" s="102">
        <f>'SO 08 - Plynovod'!J36</f>
        <v>0</v>
      </c>
      <c r="AX63" s="102">
        <f>'SO 08 - Plynovod'!J37</f>
        <v>0</v>
      </c>
      <c r="AY63" s="102">
        <f>'SO 08 - Plynovod'!J38</f>
        <v>0</v>
      </c>
      <c r="AZ63" s="102">
        <f>'SO 08 - Plynovod'!F35</f>
        <v>0</v>
      </c>
      <c r="BA63" s="102">
        <f>'SO 08 - Plynovod'!F36</f>
        <v>0</v>
      </c>
      <c r="BB63" s="102">
        <f>'SO 08 - Plynovod'!F37</f>
        <v>0</v>
      </c>
      <c r="BC63" s="102">
        <f>'SO 08 - Plynovod'!F38</f>
        <v>0</v>
      </c>
      <c r="BD63" s="104">
        <f>'SO 08 - Plynovod'!F39</f>
        <v>0</v>
      </c>
      <c r="BT63" s="105" t="s">
        <v>83</v>
      </c>
      <c r="BV63" s="105" t="s">
        <v>76</v>
      </c>
      <c r="BW63" s="105" t="s">
        <v>109</v>
      </c>
      <c r="BX63" s="105" t="s">
        <v>82</v>
      </c>
      <c r="CL63" s="105" t="s">
        <v>19</v>
      </c>
    </row>
    <row r="64" spans="1:91" s="4" customFormat="1" ht="16.5" customHeight="1">
      <c r="A64" s="98" t="s">
        <v>84</v>
      </c>
      <c r="B64" s="53"/>
      <c r="C64" s="99"/>
      <c r="D64" s="99"/>
      <c r="E64" s="365" t="s">
        <v>110</v>
      </c>
      <c r="F64" s="365"/>
      <c r="G64" s="365"/>
      <c r="H64" s="365"/>
      <c r="I64" s="365"/>
      <c r="J64" s="99"/>
      <c r="K64" s="365" t="s">
        <v>111</v>
      </c>
      <c r="L64" s="365"/>
      <c r="M64" s="365"/>
      <c r="N64" s="365"/>
      <c r="O64" s="365"/>
      <c r="P64" s="365"/>
      <c r="Q64" s="365"/>
      <c r="R64" s="365"/>
      <c r="S64" s="365"/>
      <c r="T64" s="365"/>
      <c r="U64" s="365"/>
      <c r="V64" s="365"/>
      <c r="W64" s="365"/>
      <c r="X64" s="365"/>
      <c r="Y64" s="365"/>
      <c r="Z64" s="365"/>
      <c r="AA64" s="365"/>
      <c r="AB64" s="365"/>
      <c r="AC64" s="365"/>
      <c r="AD64" s="365"/>
      <c r="AE64" s="365"/>
      <c r="AF64" s="365"/>
      <c r="AG64" s="366">
        <f>'SO 09 - Plynovod - přípojky'!J32</f>
        <v>0</v>
      </c>
      <c r="AH64" s="367"/>
      <c r="AI64" s="367"/>
      <c r="AJ64" s="367"/>
      <c r="AK64" s="367"/>
      <c r="AL64" s="367"/>
      <c r="AM64" s="367"/>
      <c r="AN64" s="366">
        <f t="shared" si="0"/>
        <v>0</v>
      </c>
      <c r="AO64" s="367"/>
      <c r="AP64" s="367"/>
      <c r="AQ64" s="100" t="s">
        <v>87</v>
      </c>
      <c r="AR64" s="55"/>
      <c r="AS64" s="101">
        <v>0</v>
      </c>
      <c r="AT64" s="102">
        <f t="shared" si="1"/>
        <v>0</v>
      </c>
      <c r="AU64" s="103">
        <f>'SO 09 - Plynovod - přípojky'!P91</f>
        <v>0</v>
      </c>
      <c r="AV64" s="102">
        <f>'SO 09 - Plynovod - přípojky'!J35</f>
        <v>0</v>
      </c>
      <c r="AW64" s="102">
        <f>'SO 09 - Plynovod - přípojky'!J36</f>
        <v>0</v>
      </c>
      <c r="AX64" s="102">
        <f>'SO 09 - Plynovod - přípojky'!J37</f>
        <v>0</v>
      </c>
      <c r="AY64" s="102">
        <f>'SO 09 - Plynovod - přípojky'!J38</f>
        <v>0</v>
      </c>
      <c r="AZ64" s="102">
        <f>'SO 09 - Plynovod - přípojky'!F35</f>
        <v>0</v>
      </c>
      <c r="BA64" s="102">
        <f>'SO 09 - Plynovod - přípojky'!F36</f>
        <v>0</v>
      </c>
      <c r="BB64" s="102">
        <f>'SO 09 - Plynovod - přípojky'!F37</f>
        <v>0</v>
      </c>
      <c r="BC64" s="102">
        <f>'SO 09 - Plynovod - přípojky'!F38</f>
        <v>0</v>
      </c>
      <c r="BD64" s="104">
        <f>'SO 09 - Plynovod - přípojky'!F39</f>
        <v>0</v>
      </c>
      <c r="BT64" s="105" t="s">
        <v>83</v>
      </c>
      <c r="BV64" s="105" t="s">
        <v>76</v>
      </c>
      <c r="BW64" s="105" t="s">
        <v>112</v>
      </c>
      <c r="BX64" s="105" t="s">
        <v>82</v>
      </c>
      <c r="CL64" s="105" t="s">
        <v>19</v>
      </c>
    </row>
    <row r="65" spans="1:91" s="4" customFormat="1" ht="16.5" customHeight="1">
      <c r="A65" s="98" t="s">
        <v>84</v>
      </c>
      <c r="B65" s="53"/>
      <c r="C65" s="99"/>
      <c r="D65" s="99"/>
      <c r="E65" s="365" t="s">
        <v>113</v>
      </c>
      <c r="F65" s="365"/>
      <c r="G65" s="365"/>
      <c r="H65" s="365"/>
      <c r="I65" s="365"/>
      <c r="J65" s="99"/>
      <c r="K65" s="365" t="s">
        <v>114</v>
      </c>
      <c r="L65" s="365"/>
      <c r="M65" s="365"/>
      <c r="N65" s="365"/>
      <c r="O65" s="365"/>
      <c r="P65" s="365"/>
      <c r="Q65" s="365"/>
      <c r="R65" s="365"/>
      <c r="S65" s="365"/>
      <c r="T65" s="365"/>
      <c r="U65" s="365"/>
      <c r="V65" s="365"/>
      <c r="W65" s="365"/>
      <c r="X65" s="365"/>
      <c r="Y65" s="365"/>
      <c r="Z65" s="365"/>
      <c r="AA65" s="365"/>
      <c r="AB65" s="365"/>
      <c r="AC65" s="365"/>
      <c r="AD65" s="365"/>
      <c r="AE65" s="365"/>
      <c r="AF65" s="365"/>
      <c r="AG65" s="366">
        <f>'D.4 - Silnoproud'!J32</f>
        <v>0</v>
      </c>
      <c r="AH65" s="367"/>
      <c r="AI65" s="367"/>
      <c r="AJ65" s="367"/>
      <c r="AK65" s="367"/>
      <c r="AL65" s="367"/>
      <c r="AM65" s="367"/>
      <c r="AN65" s="366">
        <f t="shared" si="0"/>
        <v>0</v>
      </c>
      <c r="AO65" s="367"/>
      <c r="AP65" s="367"/>
      <c r="AQ65" s="100" t="s">
        <v>87</v>
      </c>
      <c r="AR65" s="55"/>
      <c r="AS65" s="101">
        <v>0</v>
      </c>
      <c r="AT65" s="102">
        <f t="shared" si="1"/>
        <v>0</v>
      </c>
      <c r="AU65" s="103">
        <f>'D.4 - Silnoproud'!P91</f>
        <v>0</v>
      </c>
      <c r="AV65" s="102">
        <f>'D.4 - Silnoproud'!J35</f>
        <v>0</v>
      </c>
      <c r="AW65" s="102">
        <f>'D.4 - Silnoproud'!J36</f>
        <v>0</v>
      </c>
      <c r="AX65" s="102">
        <f>'D.4 - Silnoproud'!J37</f>
        <v>0</v>
      </c>
      <c r="AY65" s="102">
        <f>'D.4 - Silnoproud'!J38</f>
        <v>0</v>
      </c>
      <c r="AZ65" s="102">
        <f>'D.4 - Silnoproud'!F35</f>
        <v>0</v>
      </c>
      <c r="BA65" s="102">
        <f>'D.4 - Silnoproud'!F36</f>
        <v>0</v>
      </c>
      <c r="BB65" s="102">
        <f>'D.4 - Silnoproud'!F37</f>
        <v>0</v>
      </c>
      <c r="BC65" s="102">
        <f>'D.4 - Silnoproud'!F38</f>
        <v>0</v>
      </c>
      <c r="BD65" s="104">
        <f>'D.4 - Silnoproud'!F39</f>
        <v>0</v>
      </c>
      <c r="BT65" s="105" t="s">
        <v>83</v>
      </c>
      <c r="BV65" s="105" t="s">
        <v>76</v>
      </c>
      <c r="BW65" s="105" t="s">
        <v>115</v>
      </c>
      <c r="BX65" s="105" t="s">
        <v>82</v>
      </c>
      <c r="CL65" s="105" t="s">
        <v>19</v>
      </c>
    </row>
    <row r="66" spans="1:91" s="4" customFormat="1" ht="16.5" customHeight="1">
      <c r="A66" s="98" t="s">
        <v>84</v>
      </c>
      <c r="B66" s="53"/>
      <c r="C66" s="99"/>
      <c r="D66" s="99"/>
      <c r="E66" s="365" t="s">
        <v>116</v>
      </c>
      <c r="F66" s="365"/>
      <c r="G66" s="365"/>
      <c r="H66" s="365"/>
      <c r="I66" s="365"/>
      <c r="J66" s="99"/>
      <c r="K66" s="365" t="s">
        <v>117</v>
      </c>
      <c r="L66" s="365"/>
      <c r="M66" s="365"/>
      <c r="N66" s="365"/>
      <c r="O66" s="365"/>
      <c r="P66" s="365"/>
      <c r="Q66" s="365"/>
      <c r="R66" s="365"/>
      <c r="S66" s="365"/>
      <c r="T66" s="365"/>
      <c r="U66" s="365"/>
      <c r="V66" s="365"/>
      <c r="W66" s="365"/>
      <c r="X66" s="365"/>
      <c r="Y66" s="365"/>
      <c r="Z66" s="365"/>
      <c r="AA66" s="365"/>
      <c r="AB66" s="365"/>
      <c r="AC66" s="365"/>
      <c r="AD66" s="365"/>
      <c r="AE66" s="365"/>
      <c r="AF66" s="365"/>
      <c r="AG66" s="366">
        <f>'D.5 - Slaboproud'!J32</f>
        <v>0</v>
      </c>
      <c r="AH66" s="367"/>
      <c r="AI66" s="367"/>
      <c r="AJ66" s="367"/>
      <c r="AK66" s="367"/>
      <c r="AL66" s="367"/>
      <c r="AM66" s="367"/>
      <c r="AN66" s="366">
        <f t="shared" si="0"/>
        <v>0</v>
      </c>
      <c r="AO66" s="367"/>
      <c r="AP66" s="367"/>
      <c r="AQ66" s="100" t="s">
        <v>87</v>
      </c>
      <c r="AR66" s="55"/>
      <c r="AS66" s="101">
        <v>0</v>
      </c>
      <c r="AT66" s="102">
        <f t="shared" si="1"/>
        <v>0</v>
      </c>
      <c r="AU66" s="103">
        <f>'D.5 - Slaboproud'!P91</f>
        <v>0</v>
      </c>
      <c r="AV66" s="102">
        <f>'D.5 - Slaboproud'!J35</f>
        <v>0</v>
      </c>
      <c r="AW66" s="102">
        <f>'D.5 - Slaboproud'!J36</f>
        <v>0</v>
      </c>
      <c r="AX66" s="102">
        <f>'D.5 - Slaboproud'!J37</f>
        <v>0</v>
      </c>
      <c r="AY66" s="102">
        <f>'D.5 - Slaboproud'!J38</f>
        <v>0</v>
      </c>
      <c r="AZ66" s="102">
        <f>'D.5 - Slaboproud'!F35</f>
        <v>0</v>
      </c>
      <c r="BA66" s="102">
        <f>'D.5 - Slaboproud'!F36</f>
        <v>0</v>
      </c>
      <c r="BB66" s="102">
        <f>'D.5 - Slaboproud'!F37</f>
        <v>0</v>
      </c>
      <c r="BC66" s="102">
        <f>'D.5 - Slaboproud'!F38</f>
        <v>0</v>
      </c>
      <c r="BD66" s="104">
        <f>'D.5 - Slaboproud'!F39</f>
        <v>0</v>
      </c>
      <c r="BT66" s="105" t="s">
        <v>83</v>
      </c>
      <c r="BV66" s="105" t="s">
        <v>76</v>
      </c>
      <c r="BW66" s="105" t="s">
        <v>118</v>
      </c>
      <c r="BX66" s="105" t="s">
        <v>82</v>
      </c>
      <c r="CL66" s="105" t="s">
        <v>19</v>
      </c>
    </row>
    <row r="67" spans="1:91" s="4" customFormat="1" ht="16.5" customHeight="1">
      <c r="A67" s="98" t="s">
        <v>84</v>
      </c>
      <c r="B67" s="53"/>
      <c r="C67" s="99"/>
      <c r="D67" s="99"/>
      <c r="E67" s="365" t="s">
        <v>119</v>
      </c>
      <c r="F67" s="365"/>
      <c r="G67" s="365"/>
      <c r="H67" s="365"/>
      <c r="I67" s="365"/>
      <c r="J67" s="99"/>
      <c r="K67" s="365" t="s">
        <v>120</v>
      </c>
      <c r="L67" s="365"/>
      <c r="M67" s="365"/>
      <c r="N67" s="365"/>
      <c r="O67" s="365"/>
      <c r="P67" s="365"/>
      <c r="Q67" s="365"/>
      <c r="R67" s="365"/>
      <c r="S67" s="365"/>
      <c r="T67" s="365"/>
      <c r="U67" s="365"/>
      <c r="V67" s="365"/>
      <c r="W67" s="365"/>
      <c r="X67" s="365"/>
      <c r="Y67" s="365"/>
      <c r="Z67" s="365"/>
      <c r="AA67" s="365"/>
      <c r="AB67" s="365"/>
      <c r="AC67" s="365"/>
      <c r="AD67" s="365"/>
      <c r="AE67" s="365"/>
      <c r="AF67" s="365"/>
      <c r="AG67" s="366">
        <f>'D.6 - Veřejné osvětlení'!J32</f>
        <v>0</v>
      </c>
      <c r="AH67" s="367"/>
      <c r="AI67" s="367"/>
      <c r="AJ67" s="367"/>
      <c r="AK67" s="367"/>
      <c r="AL67" s="367"/>
      <c r="AM67" s="367"/>
      <c r="AN67" s="366">
        <f t="shared" si="0"/>
        <v>0</v>
      </c>
      <c r="AO67" s="367"/>
      <c r="AP67" s="367"/>
      <c r="AQ67" s="100" t="s">
        <v>87</v>
      </c>
      <c r="AR67" s="55"/>
      <c r="AS67" s="101">
        <v>0</v>
      </c>
      <c r="AT67" s="102">
        <f t="shared" si="1"/>
        <v>0</v>
      </c>
      <c r="AU67" s="103">
        <f>'D.6 - Veřejné osvětlení'!P92</f>
        <v>0</v>
      </c>
      <c r="AV67" s="102">
        <f>'D.6 - Veřejné osvětlení'!J35</f>
        <v>0</v>
      </c>
      <c r="AW67" s="102">
        <f>'D.6 - Veřejné osvětlení'!J36</f>
        <v>0</v>
      </c>
      <c r="AX67" s="102">
        <f>'D.6 - Veřejné osvětlení'!J37</f>
        <v>0</v>
      </c>
      <c r="AY67" s="102">
        <f>'D.6 - Veřejné osvětlení'!J38</f>
        <v>0</v>
      </c>
      <c r="AZ67" s="102">
        <f>'D.6 - Veřejné osvětlení'!F35</f>
        <v>0</v>
      </c>
      <c r="BA67" s="102">
        <f>'D.6 - Veřejné osvětlení'!F36</f>
        <v>0</v>
      </c>
      <c r="BB67" s="102">
        <f>'D.6 - Veřejné osvětlení'!F37</f>
        <v>0</v>
      </c>
      <c r="BC67" s="102">
        <f>'D.6 - Veřejné osvětlení'!F38</f>
        <v>0</v>
      </c>
      <c r="BD67" s="104">
        <f>'D.6 - Veřejné osvětlení'!F39</f>
        <v>0</v>
      </c>
      <c r="BT67" s="105" t="s">
        <v>83</v>
      </c>
      <c r="BV67" s="105" t="s">
        <v>76</v>
      </c>
      <c r="BW67" s="105" t="s">
        <v>121</v>
      </c>
      <c r="BX67" s="105" t="s">
        <v>82</v>
      </c>
      <c r="CL67" s="105" t="s">
        <v>19</v>
      </c>
    </row>
    <row r="68" spans="1:91" s="4" customFormat="1" ht="16.5" customHeight="1">
      <c r="A68" s="98" t="s">
        <v>84</v>
      </c>
      <c r="B68" s="53"/>
      <c r="C68" s="99"/>
      <c r="D68" s="99"/>
      <c r="E68" s="365" t="s">
        <v>122</v>
      </c>
      <c r="F68" s="365"/>
      <c r="G68" s="365"/>
      <c r="H68" s="365"/>
      <c r="I68" s="365"/>
      <c r="J68" s="99"/>
      <c r="K68" s="365" t="s">
        <v>123</v>
      </c>
      <c r="L68" s="365"/>
      <c r="M68" s="365"/>
      <c r="N68" s="365"/>
      <c r="O68" s="365"/>
      <c r="P68" s="365"/>
      <c r="Q68" s="365"/>
      <c r="R68" s="365"/>
      <c r="S68" s="365"/>
      <c r="T68" s="365"/>
      <c r="U68" s="365"/>
      <c r="V68" s="365"/>
      <c r="W68" s="365"/>
      <c r="X68" s="365"/>
      <c r="Y68" s="365"/>
      <c r="Z68" s="365"/>
      <c r="AA68" s="365"/>
      <c r="AB68" s="365"/>
      <c r="AC68" s="365"/>
      <c r="AD68" s="365"/>
      <c r="AE68" s="365"/>
      <c r="AF68" s="365"/>
      <c r="AG68" s="366">
        <f>'VRN - Vedlejší rozpočtové...'!J32</f>
        <v>0</v>
      </c>
      <c r="AH68" s="367"/>
      <c r="AI68" s="367"/>
      <c r="AJ68" s="367"/>
      <c r="AK68" s="367"/>
      <c r="AL68" s="367"/>
      <c r="AM68" s="367"/>
      <c r="AN68" s="366">
        <f t="shared" si="0"/>
        <v>0</v>
      </c>
      <c r="AO68" s="367"/>
      <c r="AP68" s="367"/>
      <c r="AQ68" s="100" t="s">
        <v>87</v>
      </c>
      <c r="AR68" s="55"/>
      <c r="AS68" s="101">
        <v>0</v>
      </c>
      <c r="AT68" s="102">
        <f t="shared" si="1"/>
        <v>0</v>
      </c>
      <c r="AU68" s="103">
        <f>'VRN - Vedlejší rozpočtové...'!P91</f>
        <v>0</v>
      </c>
      <c r="AV68" s="102">
        <f>'VRN - Vedlejší rozpočtové...'!J35</f>
        <v>0</v>
      </c>
      <c r="AW68" s="102">
        <f>'VRN - Vedlejší rozpočtové...'!J36</f>
        <v>0</v>
      </c>
      <c r="AX68" s="102">
        <f>'VRN - Vedlejší rozpočtové...'!J37</f>
        <v>0</v>
      </c>
      <c r="AY68" s="102">
        <f>'VRN - Vedlejší rozpočtové...'!J38</f>
        <v>0</v>
      </c>
      <c r="AZ68" s="102">
        <f>'VRN - Vedlejší rozpočtové...'!F35</f>
        <v>0</v>
      </c>
      <c r="BA68" s="102">
        <f>'VRN - Vedlejší rozpočtové...'!F36</f>
        <v>0</v>
      </c>
      <c r="BB68" s="102">
        <f>'VRN - Vedlejší rozpočtové...'!F37</f>
        <v>0</v>
      </c>
      <c r="BC68" s="102">
        <f>'VRN - Vedlejší rozpočtové...'!F38</f>
        <v>0</v>
      </c>
      <c r="BD68" s="104">
        <f>'VRN - Vedlejší rozpočtové...'!F39</f>
        <v>0</v>
      </c>
      <c r="BT68" s="105" t="s">
        <v>83</v>
      </c>
      <c r="BV68" s="105" t="s">
        <v>76</v>
      </c>
      <c r="BW68" s="105" t="s">
        <v>124</v>
      </c>
      <c r="BX68" s="105" t="s">
        <v>82</v>
      </c>
      <c r="CL68" s="105" t="s">
        <v>19</v>
      </c>
    </row>
    <row r="69" spans="1:91" s="7" customFormat="1" ht="32.25" customHeight="1">
      <c r="B69" s="88"/>
      <c r="C69" s="89"/>
      <c r="D69" s="368" t="s">
        <v>125</v>
      </c>
      <c r="E69" s="368"/>
      <c r="F69" s="368"/>
      <c r="G69" s="368"/>
      <c r="H69" s="368"/>
      <c r="I69" s="90"/>
      <c r="J69" s="368" t="s">
        <v>126</v>
      </c>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71">
        <f>ROUND(SUM(AG70:AG76),2)</f>
        <v>0</v>
      </c>
      <c r="AH69" s="370"/>
      <c r="AI69" s="370"/>
      <c r="AJ69" s="370"/>
      <c r="AK69" s="370"/>
      <c r="AL69" s="370"/>
      <c r="AM69" s="370"/>
      <c r="AN69" s="369">
        <f t="shared" si="0"/>
        <v>0</v>
      </c>
      <c r="AO69" s="370"/>
      <c r="AP69" s="370"/>
      <c r="AQ69" s="91" t="s">
        <v>80</v>
      </c>
      <c r="AR69" s="92"/>
      <c r="AS69" s="93">
        <f>ROUND(SUM(AS70:AS76),2)</f>
        <v>0</v>
      </c>
      <c r="AT69" s="94">
        <f t="shared" si="1"/>
        <v>0</v>
      </c>
      <c r="AU69" s="95">
        <f>ROUND(SUM(AU70:AU76),5)</f>
        <v>0</v>
      </c>
      <c r="AV69" s="94">
        <f>ROUND(AZ69*L29,2)</f>
        <v>0</v>
      </c>
      <c r="AW69" s="94">
        <f>ROUND(BA69*L30,2)</f>
        <v>0</v>
      </c>
      <c r="AX69" s="94">
        <f>ROUND(BB69*L29,2)</f>
        <v>0</v>
      </c>
      <c r="AY69" s="94">
        <f>ROUND(BC69*L30,2)</f>
        <v>0</v>
      </c>
      <c r="AZ69" s="94">
        <f>ROUND(SUM(AZ70:AZ76),2)</f>
        <v>0</v>
      </c>
      <c r="BA69" s="94">
        <f>ROUND(SUM(BA70:BA76),2)</f>
        <v>0</v>
      </c>
      <c r="BB69" s="94">
        <f>ROUND(SUM(BB70:BB76),2)</f>
        <v>0</v>
      </c>
      <c r="BC69" s="94">
        <f>ROUND(SUM(BC70:BC76),2)</f>
        <v>0</v>
      </c>
      <c r="BD69" s="96">
        <f>ROUND(SUM(BD70:BD76),2)</f>
        <v>0</v>
      </c>
      <c r="BS69" s="97" t="s">
        <v>73</v>
      </c>
      <c r="BT69" s="97" t="s">
        <v>81</v>
      </c>
      <c r="BU69" s="97" t="s">
        <v>75</v>
      </c>
      <c r="BV69" s="97" t="s">
        <v>76</v>
      </c>
      <c r="BW69" s="97" t="s">
        <v>127</v>
      </c>
      <c r="BX69" s="97" t="s">
        <v>5</v>
      </c>
      <c r="CL69" s="97" t="s">
        <v>128</v>
      </c>
      <c r="CM69" s="97" t="s">
        <v>83</v>
      </c>
    </row>
    <row r="70" spans="1:91" s="4" customFormat="1" ht="16.5" customHeight="1">
      <c r="A70" s="98" t="s">
        <v>84</v>
      </c>
      <c r="B70" s="53"/>
      <c r="C70" s="99"/>
      <c r="D70" s="99"/>
      <c r="E70" s="365" t="s">
        <v>129</v>
      </c>
      <c r="F70" s="365"/>
      <c r="G70" s="365"/>
      <c r="H70" s="365"/>
      <c r="I70" s="365"/>
      <c r="J70" s="99"/>
      <c r="K70" s="365" t="s">
        <v>130</v>
      </c>
      <c r="L70" s="365"/>
      <c r="M70" s="365"/>
      <c r="N70" s="365"/>
      <c r="O70" s="365"/>
      <c r="P70" s="365"/>
      <c r="Q70" s="365"/>
      <c r="R70" s="365"/>
      <c r="S70" s="365"/>
      <c r="T70" s="365"/>
      <c r="U70" s="365"/>
      <c r="V70" s="365"/>
      <c r="W70" s="365"/>
      <c r="X70" s="365"/>
      <c r="Y70" s="365"/>
      <c r="Z70" s="365"/>
      <c r="AA70" s="365"/>
      <c r="AB70" s="365"/>
      <c r="AC70" s="365"/>
      <c r="AD70" s="365"/>
      <c r="AE70" s="365"/>
      <c r="AF70" s="365"/>
      <c r="AG70" s="366">
        <f>'01 - Schodiště a cesta k ...'!J32</f>
        <v>0</v>
      </c>
      <c r="AH70" s="367"/>
      <c r="AI70" s="367"/>
      <c r="AJ70" s="367"/>
      <c r="AK70" s="367"/>
      <c r="AL70" s="367"/>
      <c r="AM70" s="367"/>
      <c r="AN70" s="366">
        <f t="shared" si="0"/>
        <v>0</v>
      </c>
      <c r="AO70" s="367"/>
      <c r="AP70" s="367"/>
      <c r="AQ70" s="100" t="s">
        <v>87</v>
      </c>
      <c r="AR70" s="55"/>
      <c r="AS70" s="101">
        <v>0</v>
      </c>
      <c r="AT70" s="102">
        <f t="shared" si="1"/>
        <v>0</v>
      </c>
      <c r="AU70" s="103">
        <f>'01 - Schodiště a cesta k ...'!P102</f>
        <v>0</v>
      </c>
      <c r="AV70" s="102">
        <f>'01 - Schodiště a cesta k ...'!J35</f>
        <v>0</v>
      </c>
      <c r="AW70" s="102">
        <f>'01 - Schodiště a cesta k ...'!J36</f>
        <v>0</v>
      </c>
      <c r="AX70" s="102">
        <f>'01 - Schodiště a cesta k ...'!J37</f>
        <v>0</v>
      </c>
      <c r="AY70" s="102">
        <f>'01 - Schodiště a cesta k ...'!J38</f>
        <v>0</v>
      </c>
      <c r="AZ70" s="102">
        <f>'01 - Schodiště a cesta k ...'!F35</f>
        <v>0</v>
      </c>
      <c r="BA70" s="102">
        <f>'01 - Schodiště a cesta k ...'!F36</f>
        <v>0</v>
      </c>
      <c r="BB70" s="102">
        <f>'01 - Schodiště a cesta k ...'!F37</f>
        <v>0</v>
      </c>
      <c r="BC70" s="102">
        <f>'01 - Schodiště a cesta k ...'!F38</f>
        <v>0</v>
      </c>
      <c r="BD70" s="104">
        <f>'01 - Schodiště a cesta k ...'!F39</f>
        <v>0</v>
      </c>
      <c r="BT70" s="105" t="s">
        <v>83</v>
      </c>
      <c r="BV70" s="105" t="s">
        <v>76</v>
      </c>
      <c r="BW70" s="105" t="s">
        <v>131</v>
      </c>
      <c r="BX70" s="105" t="s">
        <v>127</v>
      </c>
      <c r="CL70" s="105" t="s">
        <v>128</v>
      </c>
    </row>
    <row r="71" spans="1:91" s="4" customFormat="1" ht="16.5" customHeight="1">
      <c r="A71" s="98" t="s">
        <v>84</v>
      </c>
      <c r="B71" s="53"/>
      <c r="C71" s="99"/>
      <c r="D71" s="99"/>
      <c r="E71" s="365" t="s">
        <v>132</v>
      </c>
      <c r="F71" s="365"/>
      <c r="G71" s="365"/>
      <c r="H71" s="365"/>
      <c r="I71" s="365"/>
      <c r="J71" s="99"/>
      <c r="K71" s="365" t="s">
        <v>133</v>
      </c>
      <c r="L71" s="365"/>
      <c r="M71" s="365"/>
      <c r="N71" s="365"/>
      <c r="O71" s="365"/>
      <c r="P71" s="365"/>
      <c r="Q71" s="365"/>
      <c r="R71" s="365"/>
      <c r="S71" s="365"/>
      <c r="T71" s="365"/>
      <c r="U71" s="365"/>
      <c r="V71" s="365"/>
      <c r="W71" s="365"/>
      <c r="X71" s="365"/>
      <c r="Y71" s="365"/>
      <c r="Z71" s="365"/>
      <c r="AA71" s="365"/>
      <c r="AB71" s="365"/>
      <c r="AC71" s="365"/>
      <c r="AD71" s="365"/>
      <c r="AE71" s="365"/>
      <c r="AF71" s="365"/>
      <c r="AG71" s="366">
        <f>'02 - Schodiště mezi objek...'!J32</f>
        <v>0</v>
      </c>
      <c r="AH71" s="367"/>
      <c r="AI71" s="367"/>
      <c r="AJ71" s="367"/>
      <c r="AK71" s="367"/>
      <c r="AL71" s="367"/>
      <c r="AM71" s="367"/>
      <c r="AN71" s="366">
        <f t="shared" si="0"/>
        <v>0</v>
      </c>
      <c r="AO71" s="367"/>
      <c r="AP71" s="367"/>
      <c r="AQ71" s="100" t="s">
        <v>87</v>
      </c>
      <c r="AR71" s="55"/>
      <c r="AS71" s="101">
        <v>0</v>
      </c>
      <c r="AT71" s="102">
        <f t="shared" si="1"/>
        <v>0</v>
      </c>
      <c r="AU71" s="103">
        <f>'02 - Schodiště mezi objek...'!P104</f>
        <v>0</v>
      </c>
      <c r="AV71" s="102">
        <f>'02 - Schodiště mezi objek...'!J35</f>
        <v>0</v>
      </c>
      <c r="AW71" s="102">
        <f>'02 - Schodiště mezi objek...'!J36</f>
        <v>0</v>
      </c>
      <c r="AX71" s="102">
        <f>'02 - Schodiště mezi objek...'!J37</f>
        <v>0</v>
      </c>
      <c r="AY71" s="102">
        <f>'02 - Schodiště mezi objek...'!J38</f>
        <v>0</v>
      </c>
      <c r="AZ71" s="102">
        <f>'02 - Schodiště mezi objek...'!F35</f>
        <v>0</v>
      </c>
      <c r="BA71" s="102">
        <f>'02 - Schodiště mezi objek...'!F36</f>
        <v>0</v>
      </c>
      <c r="BB71" s="102">
        <f>'02 - Schodiště mezi objek...'!F37</f>
        <v>0</v>
      </c>
      <c r="BC71" s="102">
        <f>'02 - Schodiště mezi objek...'!F38</f>
        <v>0</v>
      </c>
      <c r="BD71" s="104">
        <f>'02 - Schodiště mezi objek...'!F39</f>
        <v>0</v>
      </c>
      <c r="BT71" s="105" t="s">
        <v>83</v>
      </c>
      <c r="BV71" s="105" t="s">
        <v>76</v>
      </c>
      <c r="BW71" s="105" t="s">
        <v>134</v>
      </c>
      <c r="BX71" s="105" t="s">
        <v>127</v>
      </c>
      <c r="CL71" s="105" t="s">
        <v>128</v>
      </c>
    </row>
    <row r="72" spans="1:91" s="4" customFormat="1" ht="16.5" customHeight="1">
      <c r="A72" s="98" t="s">
        <v>84</v>
      </c>
      <c r="B72" s="53"/>
      <c r="C72" s="99"/>
      <c r="D72" s="99"/>
      <c r="E72" s="365" t="s">
        <v>135</v>
      </c>
      <c r="F72" s="365"/>
      <c r="G72" s="365"/>
      <c r="H72" s="365"/>
      <c r="I72" s="365"/>
      <c r="J72" s="99"/>
      <c r="K72" s="365" t="s">
        <v>136</v>
      </c>
      <c r="L72" s="365"/>
      <c r="M72" s="365"/>
      <c r="N72" s="365"/>
      <c r="O72" s="365"/>
      <c r="P72" s="365"/>
      <c r="Q72" s="365"/>
      <c r="R72" s="365"/>
      <c r="S72" s="365"/>
      <c r="T72" s="365"/>
      <c r="U72" s="365"/>
      <c r="V72" s="365"/>
      <c r="W72" s="365"/>
      <c r="X72" s="365"/>
      <c r="Y72" s="365"/>
      <c r="Z72" s="365"/>
      <c r="AA72" s="365"/>
      <c r="AB72" s="365"/>
      <c r="AC72" s="365"/>
      <c r="AD72" s="365"/>
      <c r="AE72" s="365"/>
      <c r="AF72" s="365"/>
      <c r="AG72" s="366">
        <f>'03 - Schodiště a cesta za...'!J32</f>
        <v>0</v>
      </c>
      <c r="AH72" s="367"/>
      <c r="AI72" s="367"/>
      <c r="AJ72" s="367"/>
      <c r="AK72" s="367"/>
      <c r="AL72" s="367"/>
      <c r="AM72" s="367"/>
      <c r="AN72" s="366">
        <f t="shared" si="0"/>
        <v>0</v>
      </c>
      <c r="AO72" s="367"/>
      <c r="AP72" s="367"/>
      <c r="AQ72" s="100" t="s">
        <v>87</v>
      </c>
      <c r="AR72" s="55"/>
      <c r="AS72" s="101">
        <v>0</v>
      </c>
      <c r="AT72" s="102">
        <f t="shared" si="1"/>
        <v>0</v>
      </c>
      <c r="AU72" s="103">
        <f>'03 - Schodiště a cesta za...'!P104</f>
        <v>0</v>
      </c>
      <c r="AV72" s="102">
        <f>'03 - Schodiště a cesta za...'!J35</f>
        <v>0</v>
      </c>
      <c r="AW72" s="102">
        <f>'03 - Schodiště a cesta za...'!J36</f>
        <v>0</v>
      </c>
      <c r="AX72" s="102">
        <f>'03 - Schodiště a cesta za...'!J37</f>
        <v>0</v>
      </c>
      <c r="AY72" s="102">
        <f>'03 - Schodiště a cesta za...'!J38</f>
        <v>0</v>
      </c>
      <c r="AZ72" s="102">
        <f>'03 - Schodiště a cesta za...'!F35</f>
        <v>0</v>
      </c>
      <c r="BA72" s="102">
        <f>'03 - Schodiště a cesta za...'!F36</f>
        <v>0</v>
      </c>
      <c r="BB72" s="102">
        <f>'03 - Schodiště a cesta za...'!F37</f>
        <v>0</v>
      </c>
      <c r="BC72" s="102">
        <f>'03 - Schodiště a cesta za...'!F38</f>
        <v>0</v>
      </c>
      <c r="BD72" s="104">
        <f>'03 - Schodiště a cesta za...'!F39</f>
        <v>0</v>
      </c>
      <c r="BT72" s="105" t="s">
        <v>83</v>
      </c>
      <c r="BV72" s="105" t="s">
        <v>76</v>
      </c>
      <c r="BW72" s="105" t="s">
        <v>137</v>
      </c>
      <c r="BX72" s="105" t="s">
        <v>127</v>
      </c>
      <c r="CL72" s="105" t="s">
        <v>128</v>
      </c>
    </row>
    <row r="73" spans="1:91" s="4" customFormat="1" ht="16.5" customHeight="1">
      <c r="A73" s="98" t="s">
        <v>84</v>
      </c>
      <c r="B73" s="53"/>
      <c r="C73" s="99"/>
      <c r="D73" s="99"/>
      <c r="E73" s="365" t="s">
        <v>138</v>
      </c>
      <c r="F73" s="365"/>
      <c r="G73" s="365"/>
      <c r="H73" s="365"/>
      <c r="I73" s="365"/>
      <c r="J73" s="99"/>
      <c r="K73" s="365" t="s">
        <v>139</v>
      </c>
      <c r="L73" s="365"/>
      <c r="M73" s="365"/>
      <c r="N73" s="365"/>
      <c r="O73" s="365"/>
      <c r="P73" s="365"/>
      <c r="Q73" s="365"/>
      <c r="R73" s="365"/>
      <c r="S73" s="365"/>
      <c r="T73" s="365"/>
      <c r="U73" s="365"/>
      <c r="V73" s="365"/>
      <c r="W73" s="365"/>
      <c r="X73" s="365"/>
      <c r="Y73" s="365"/>
      <c r="Z73" s="365"/>
      <c r="AA73" s="365"/>
      <c r="AB73" s="365"/>
      <c r="AC73" s="365"/>
      <c r="AD73" s="365"/>
      <c r="AE73" s="365"/>
      <c r="AF73" s="365"/>
      <c r="AG73" s="366">
        <f>'04 - Ruiny č.p.1329, 126'!J32</f>
        <v>0</v>
      </c>
      <c r="AH73" s="367"/>
      <c r="AI73" s="367"/>
      <c r="AJ73" s="367"/>
      <c r="AK73" s="367"/>
      <c r="AL73" s="367"/>
      <c r="AM73" s="367"/>
      <c r="AN73" s="366">
        <f t="shared" si="0"/>
        <v>0</v>
      </c>
      <c r="AO73" s="367"/>
      <c r="AP73" s="367"/>
      <c r="AQ73" s="100" t="s">
        <v>87</v>
      </c>
      <c r="AR73" s="55"/>
      <c r="AS73" s="101">
        <v>0</v>
      </c>
      <c r="AT73" s="102">
        <f t="shared" si="1"/>
        <v>0</v>
      </c>
      <c r="AU73" s="103">
        <f>'04 - Ruiny č.p.1329, 126'!P106</f>
        <v>0</v>
      </c>
      <c r="AV73" s="102">
        <f>'04 - Ruiny č.p.1329, 126'!J35</f>
        <v>0</v>
      </c>
      <c r="AW73" s="102">
        <f>'04 - Ruiny č.p.1329, 126'!J36</f>
        <v>0</v>
      </c>
      <c r="AX73" s="102">
        <f>'04 - Ruiny č.p.1329, 126'!J37</f>
        <v>0</v>
      </c>
      <c r="AY73" s="102">
        <f>'04 - Ruiny č.p.1329, 126'!J38</f>
        <v>0</v>
      </c>
      <c r="AZ73" s="102">
        <f>'04 - Ruiny č.p.1329, 126'!F35</f>
        <v>0</v>
      </c>
      <c r="BA73" s="102">
        <f>'04 - Ruiny č.p.1329, 126'!F36</f>
        <v>0</v>
      </c>
      <c r="BB73" s="102">
        <f>'04 - Ruiny č.p.1329, 126'!F37</f>
        <v>0</v>
      </c>
      <c r="BC73" s="102">
        <f>'04 - Ruiny č.p.1329, 126'!F38</f>
        <v>0</v>
      </c>
      <c r="BD73" s="104">
        <f>'04 - Ruiny č.p.1329, 126'!F39</f>
        <v>0</v>
      </c>
      <c r="BT73" s="105" t="s">
        <v>83</v>
      </c>
      <c r="BV73" s="105" t="s">
        <v>76</v>
      </c>
      <c r="BW73" s="105" t="s">
        <v>140</v>
      </c>
      <c r="BX73" s="105" t="s">
        <v>127</v>
      </c>
      <c r="CL73" s="105" t="s">
        <v>128</v>
      </c>
    </row>
    <row r="74" spans="1:91" s="4" customFormat="1" ht="16.5" customHeight="1">
      <c r="A74" s="98" t="s">
        <v>84</v>
      </c>
      <c r="B74" s="53"/>
      <c r="C74" s="99"/>
      <c r="D74" s="99"/>
      <c r="E74" s="365" t="s">
        <v>141</v>
      </c>
      <c r="F74" s="365"/>
      <c r="G74" s="365"/>
      <c r="H74" s="365"/>
      <c r="I74" s="365"/>
      <c r="J74" s="99"/>
      <c r="K74" s="365" t="s">
        <v>142</v>
      </c>
      <c r="L74" s="365"/>
      <c r="M74" s="365"/>
      <c r="N74" s="365"/>
      <c r="O74" s="365"/>
      <c r="P74" s="365"/>
      <c r="Q74" s="365"/>
      <c r="R74" s="365"/>
      <c r="S74" s="365"/>
      <c r="T74" s="365"/>
      <c r="U74" s="365"/>
      <c r="V74" s="365"/>
      <c r="W74" s="365"/>
      <c r="X74" s="365"/>
      <c r="Y74" s="365"/>
      <c r="Z74" s="365"/>
      <c r="AA74" s="365"/>
      <c r="AB74" s="365"/>
      <c r="AC74" s="365"/>
      <c r="AD74" s="365"/>
      <c r="AE74" s="365"/>
      <c r="AF74" s="365"/>
      <c r="AG74" s="366">
        <f>'05 - Vyklizení ruin č.p.1...'!J32</f>
        <v>0</v>
      </c>
      <c r="AH74" s="367"/>
      <c r="AI74" s="367"/>
      <c r="AJ74" s="367"/>
      <c r="AK74" s="367"/>
      <c r="AL74" s="367"/>
      <c r="AM74" s="367"/>
      <c r="AN74" s="366">
        <f t="shared" si="0"/>
        <v>0</v>
      </c>
      <c r="AO74" s="367"/>
      <c r="AP74" s="367"/>
      <c r="AQ74" s="100" t="s">
        <v>87</v>
      </c>
      <c r="AR74" s="55"/>
      <c r="AS74" s="101">
        <v>0</v>
      </c>
      <c r="AT74" s="102">
        <f t="shared" si="1"/>
        <v>0</v>
      </c>
      <c r="AU74" s="103">
        <f>'05 - Vyklizení ruin č.p.1...'!P101</f>
        <v>0</v>
      </c>
      <c r="AV74" s="102">
        <f>'05 - Vyklizení ruin č.p.1...'!J35</f>
        <v>0</v>
      </c>
      <c r="AW74" s="102">
        <f>'05 - Vyklizení ruin č.p.1...'!J36</f>
        <v>0</v>
      </c>
      <c r="AX74" s="102">
        <f>'05 - Vyklizení ruin č.p.1...'!J37</f>
        <v>0</v>
      </c>
      <c r="AY74" s="102">
        <f>'05 - Vyklizení ruin č.p.1...'!J38</f>
        <v>0</v>
      </c>
      <c r="AZ74" s="102">
        <f>'05 - Vyklizení ruin č.p.1...'!F35</f>
        <v>0</v>
      </c>
      <c r="BA74" s="102">
        <f>'05 - Vyklizení ruin č.p.1...'!F36</f>
        <v>0</v>
      </c>
      <c r="BB74" s="102">
        <f>'05 - Vyklizení ruin č.p.1...'!F37</f>
        <v>0</v>
      </c>
      <c r="BC74" s="102">
        <f>'05 - Vyklizení ruin č.p.1...'!F38</f>
        <v>0</v>
      </c>
      <c r="BD74" s="104">
        <f>'05 - Vyklizení ruin č.p.1...'!F39</f>
        <v>0</v>
      </c>
      <c r="BT74" s="105" t="s">
        <v>83</v>
      </c>
      <c r="BV74" s="105" t="s">
        <v>76</v>
      </c>
      <c r="BW74" s="105" t="s">
        <v>143</v>
      </c>
      <c r="BX74" s="105" t="s">
        <v>127</v>
      </c>
      <c r="CL74" s="105" t="s">
        <v>128</v>
      </c>
    </row>
    <row r="75" spans="1:91" s="4" customFormat="1" ht="16.5" customHeight="1">
      <c r="A75" s="98" t="s">
        <v>84</v>
      </c>
      <c r="B75" s="53"/>
      <c r="C75" s="99"/>
      <c r="D75" s="99"/>
      <c r="E75" s="365" t="s">
        <v>144</v>
      </c>
      <c r="F75" s="365"/>
      <c r="G75" s="365"/>
      <c r="H75" s="365"/>
      <c r="I75" s="365"/>
      <c r="J75" s="99"/>
      <c r="K75" s="365" t="s">
        <v>145</v>
      </c>
      <c r="L75" s="365"/>
      <c r="M75" s="365"/>
      <c r="N75" s="365"/>
      <c r="O75" s="365"/>
      <c r="P75" s="365"/>
      <c r="Q75" s="365"/>
      <c r="R75" s="365"/>
      <c r="S75" s="365"/>
      <c r="T75" s="365"/>
      <c r="U75" s="365"/>
      <c r="V75" s="365"/>
      <c r="W75" s="365"/>
      <c r="X75" s="365"/>
      <c r="Y75" s="365"/>
      <c r="Z75" s="365"/>
      <c r="AA75" s="365"/>
      <c r="AB75" s="365"/>
      <c r="AC75" s="365"/>
      <c r="AD75" s="365"/>
      <c r="AE75" s="365"/>
      <c r="AF75" s="365"/>
      <c r="AG75" s="366">
        <f>'06 - Oprava zdi, oplocení...'!J32</f>
        <v>0</v>
      </c>
      <c r="AH75" s="367"/>
      <c r="AI75" s="367"/>
      <c r="AJ75" s="367"/>
      <c r="AK75" s="367"/>
      <c r="AL75" s="367"/>
      <c r="AM75" s="367"/>
      <c r="AN75" s="366">
        <f t="shared" si="0"/>
        <v>0</v>
      </c>
      <c r="AO75" s="367"/>
      <c r="AP75" s="367"/>
      <c r="AQ75" s="100" t="s">
        <v>87</v>
      </c>
      <c r="AR75" s="55"/>
      <c r="AS75" s="101">
        <v>0</v>
      </c>
      <c r="AT75" s="102">
        <f t="shared" si="1"/>
        <v>0</v>
      </c>
      <c r="AU75" s="103">
        <f>'06 - Oprava zdi, oplocení...'!P97</f>
        <v>0</v>
      </c>
      <c r="AV75" s="102">
        <f>'06 - Oprava zdi, oplocení...'!J35</f>
        <v>0</v>
      </c>
      <c r="AW75" s="102">
        <f>'06 - Oprava zdi, oplocení...'!J36</f>
        <v>0</v>
      </c>
      <c r="AX75" s="102">
        <f>'06 - Oprava zdi, oplocení...'!J37</f>
        <v>0</v>
      </c>
      <c r="AY75" s="102">
        <f>'06 - Oprava zdi, oplocení...'!J38</f>
        <v>0</v>
      </c>
      <c r="AZ75" s="102">
        <f>'06 - Oprava zdi, oplocení...'!F35</f>
        <v>0</v>
      </c>
      <c r="BA75" s="102">
        <f>'06 - Oprava zdi, oplocení...'!F36</f>
        <v>0</v>
      </c>
      <c r="BB75" s="102">
        <f>'06 - Oprava zdi, oplocení...'!F37</f>
        <v>0</v>
      </c>
      <c r="BC75" s="102">
        <f>'06 - Oprava zdi, oplocení...'!F38</f>
        <v>0</v>
      </c>
      <c r="BD75" s="104">
        <f>'06 - Oprava zdi, oplocení...'!F39</f>
        <v>0</v>
      </c>
      <c r="BT75" s="105" t="s">
        <v>83</v>
      </c>
      <c r="BV75" s="105" t="s">
        <v>76</v>
      </c>
      <c r="BW75" s="105" t="s">
        <v>146</v>
      </c>
      <c r="BX75" s="105" t="s">
        <v>127</v>
      </c>
      <c r="CL75" s="105" t="s">
        <v>128</v>
      </c>
    </row>
    <row r="76" spans="1:91" s="4" customFormat="1" ht="16.5" customHeight="1">
      <c r="A76" s="98" t="s">
        <v>84</v>
      </c>
      <c r="B76" s="53"/>
      <c r="C76" s="99"/>
      <c r="D76" s="99"/>
      <c r="E76" s="365" t="s">
        <v>147</v>
      </c>
      <c r="F76" s="365"/>
      <c r="G76" s="365"/>
      <c r="H76" s="365"/>
      <c r="I76" s="365"/>
      <c r="J76" s="99"/>
      <c r="K76" s="365" t="s">
        <v>148</v>
      </c>
      <c r="L76" s="365"/>
      <c r="M76" s="365"/>
      <c r="N76" s="365"/>
      <c r="O76" s="365"/>
      <c r="P76" s="365"/>
      <c r="Q76" s="365"/>
      <c r="R76" s="365"/>
      <c r="S76" s="365"/>
      <c r="T76" s="365"/>
      <c r="U76" s="365"/>
      <c r="V76" s="365"/>
      <c r="W76" s="365"/>
      <c r="X76" s="365"/>
      <c r="Y76" s="365"/>
      <c r="Z76" s="365"/>
      <c r="AA76" s="365"/>
      <c r="AB76" s="365"/>
      <c r="AC76" s="365"/>
      <c r="AD76" s="365"/>
      <c r="AE76" s="365"/>
      <c r="AF76" s="365"/>
      <c r="AG76" s="366">
        <f>'07 - Vyklizení ruin č.p. ...'!J32</f>
        <v>0</v>
      </c>
      <c r="AH76" s="367"/>
      <c r="AI76" s="367"/>
      <c r="AJ76" s="367"/>
      <c r="AK76" s="367"/>
      <c r="AL76" s="367"/>
      <c r="AM76" s="367"/>
      <c r="AN76" s="366">
        <f t="shared" si="0"/>
        <v>0</v>
      </c>
      <c r="AO76" s="367"/>
      <c r="AP76" s="367"/>
      <c r="AQ76" s="100" t="s">
        <v>87</v>
      </c>
      <c r="AR76" s="55"/>
      <c r="AS76" s="106">
        <v>0</v>
      </c>
      <c r="AT76" s="107">
        <f t="shared" si="1"/>
        <v>0</v>
      </c>
      <c r="AU76" s="108">
        <f>'07 - Vyklizení ruin č.p. ...'!P94</f>
        <v>0</v>
      </c>
      <c r="AV76" s="107">
        <f>'07 - Vyklizení ruin č.p. ...'!J35</f>
        <v>0</v>
      </c>
      <c r="AW76" s="107">
        <f>'07 - Vyklizení ruin č.p. ...'!J36</f>
        <v>0</v>
      </c>
      <c r="AX76" s="107">
        <f>'07 - Vyklizení ruin č.p. ...'!J37</f>
        <v>0</v>
      </c>
      <c r="AY76" s="107">
        <f>'07 - Vyklizení ruin č.p. ...'!J38</f>
        <v>0</v>
      </c>
      <c r="AZ76" s="107">
        <f>'07 - Vyklizení ruin č.p. ...'!F35</f>
        <v>0</v>
      </c>
      <c r="BA76" s="107">
        <f>'07 - Vyklizení ruin č.p. ...'!F36</f>
        <v>0</v>
      </c>
      <c r="BB76" s="107">
        <f>'07 - Vyklizení ruin č.p. ...'!F37</f>
        <v>0</v>
      </c>
      <c r="BC76" s="107">
        <f>'07 - Vyklizení ruin č.p. ...'!F38</f>
        <v>0</v>
      </c>
      <c r="BD76" s="109">
        <f>'07 - Vyklizení ruin č.p. ...'!F39</f>
        <v>0</v>
      </c>
      <c r="BT76" s="105" t="s">
        <v>83</v>
      </c>
      <c r="BV76" s="105" t="s">
        <v>76</v>
      </c>
      <c r="BW76" s="105" t="s">
        <v>149</v>
      </c>
      <c r="BX76" s="105" t="s">
        <v>127</v>
      </c>
      <c r="CL76" s="105" t="s">
        <v>128</v>
      </c>
    </row>
    <row r="77" spans="1:91" s="2" customFormat="1" ht="3" customHeight="1">
      <c r="A77" s="36"/>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41"/>
      <c r="AS77" s="36"/>
      <c r="AT77" s="36"/>
      <c r="AU77" s="36"/>
      <c r="AV77" s="36"/>
      <c r="AW77" s="36"/>
      <c r="AX77" s="36"/>
      <c r="AY77" s="36"/>
      <c r="AZ77" s="36"/>
      <c r="BA77" s="36"/>
      <c r="BB77" s="36"/>
      <c r="BC77" s="36"/>
      <c r="BD77" s="36"/>
      <c r="BE77" s="36"/>
    </row>
    <row r="78" spans="1:91" s="2" customFormat="1" ht="6.95" customHeight="1">
      <c r="A78" s="36"/>
      <c r="B78" s="49"/>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41"/>
      <c r="AS78" s="36"/>
      <c r="AT78" s="36"/>
      <c r="AU78" s="36"/>
      <c r="AV78" s="36"/>
      <c r="AW78" s="36"/>
      <c r="AX78" s="36"/>
      <c r="AY78" s="36"/>
      <c r="AZ78" s="36"/>
      <c r="BA78" s="36"/>
      <c r="BB78" s="36"/>
      <c r="BC78" s="36"/>
      <c r="BD78" s="36"/>
      <c r="BE78" s="36"/>
    </row>
  </sheetData>
  <sheetProtection password="CC3F" sheet="1" objects="1" scenarios="1" formatColumns="0" formatRows="0"/>
  <mergeCells count="126">
    <mergeCell ref="E60:I60"/>
    <mergeCell ref="K60:AF60"/>
    <mergeCell ref="L45:AO45"/>
    <mergeCell ref="AM47:AN47"/>
    <mergeCell ref="AS49:AT51"/>
    <mergeCell ref="AM49:AP49"/>
    <mergeCell ref="AM50:AP50"/>
    <mergeCell ref="I52:AF52"/>
    <mergeCell ref="C52:G52"/>
    <mergeCell ref="D55:H55"/>
    <mergeCell ref="J55:AF55"/>
    <mergeCell ref="AN54:AP54"/>
    <mergeCell ref="K56:AF56"/>
    <mergeCell ref="E56:I56"/>
    <mergeCell ref="K57:AF57"/>
    <mergeCell ref="E57:I57"/>
    <mergeCell ref="K58:AF58"/>
    <mergeCell ref="E58:I58"/>
    <mergeCell ref="K59:AF59"/>
    <mergeCell ref="E59:I59"/>
    <mergeCell ref="L30:P30"/>
    <mergeCell ref="AK31:AO31"/>
    <mergeCell ref="W31:AE31"/>
    <mergeCell ref="L31:P31"/>
    <mergeCell ref="L32:P32"/>
    <mergeCell ref="W32:AE32"/>
    <mergeCell ref="AK32:AO32"/>
    <mergeCell ref="E61:I61"/>
    <mergeCell ref="K61:AF61"/>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L33:P33"/>
    <mergeCell ref="AK33:AO33"/>
    <mergeCell ref="W33:AE33"/>
    <mergeCell ref="AK35:AO35"/>
    <mergeCell ref="X35:AB35"/>
    <mergeCell ref="AR2:BE2"/>
    <mergeCell ref="AG61:AM61"/>
    <mergeCell ref="AN61:AP61"/>
    <mergeCell ref="AG62:AM62"/>
    <mergeCell ref="AN62:AP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E62:I62"/>
    <mergeCell ref="K62:AF62"/>
    <mergeCell ref="E63:I63"/>
    <mergeCell ref="K63:AF63"/>
    <mergeCell ref="E64:I64"/>
    <mergeCell ref="K64:AF64"/>
    <mergeCell ref="E65:I65"/>
    <mergeCell ref="K65:AF65"/>
    <mergeCell ref="E66:I66"/>
    <mergeCell ref="K66:AF66"/>
    <mergeCell ref="K67:AF67"/>
    <mergeCell ref="E67:I67"/>
    <mergeCell ref="K68:AF68"/>
    <mergeCell ref="E68:I68"/>
    <mergeCell ref="D69:H69"/>
    <mergeCell ref="J69:AF69"/>
    <mergeCell ref="K75:AF75"/>
    <mergeCell ref="E75:I75"/>
    <mergeCell ref="K76:AF76"/>
    <mergeCell ref="E76:I76"/>
    <mergeCell ref="E70:I70"/>
    <mergeCell ref="K70:AF70"/>
    <mergeCell ref="K71:AF71"/>
    <mergeCell ref="E71:I71"/>
    <mergeCell ref="E72:I72"/>
    <mergeCell ref="K72:AF72"/>
    <mergeCell ref="E73:I73"/>
    <mergeCell ref="K73:AF73"/>
    <mergeCell ref="E74:I74"/>
    <mergeCell ref="K74:AF74"/>
  </mergeCells>
  <hyperlinks>
    <hyperlink ref="A56" location="'SO 01 - Bourání a obnova ...'!C2" display="/"/>
    <hyperlink ref="A57" location="'SO 02 - Splašková kanalizace'!C2" display="/"/>
    <hyperlink ref="A58" location="'SO 03 - Splašková kanaliz...'!C2" display="/"/>
    <hyperlink ref="A59" location="'SO 04 - Dešťová kanalizace'!C2" display="/"/>
    <hyperlink ref="A60" location="'SO 05 - Dešťová kanalizac...'!C2" display="/"/>
    <hyperlink ref="A61" location="'SO 06 - Vodovod'!C2" display="/"/>
    <hyperlink ref="A62" location="'SO 07 - Vodovod - přípojky'!C2" display="/"/>
    <hyperlink ref="A63" location="'SO 08 - Plynovod'!C2" display="/"/>
    <hyperlink ref="A64" location="'SO 09 - Plynovod - přípojky'!C2" display="/"/>
    <hyperlink ref="A65" location="'D.4 - Silnoproud'!C2" display="/"/>
    <hyperlink ref="A66" location="'D.5 - Slaboproud'!C2" display="/"/>
    <hyperlink ref="A67" location="'D.6 - Veřejné osvětlení'!C2" display="/"/>
    <hyperlink ref="A68" location="'VRN - Vedlejší rozpočtové...'!C2" display="/"/>
    <hyperlink ref="A70" location="'01 - Schodiště a cesta k ...'!C2" display="/"/>
    <hyperlink ref="A71" location="'02 - Schodiště mezi objek...'!C2" display="/"/>
    <hyperlink ref="A72" location="'03 - Schodiště a cesta za...'!C2" display="/"/>
    <hyperlink ref="A73" location="'04 - Ruiny č.p.1329, 126'!C2" display="/"/>
    <hyperlink ref="A74" location="'05 - Vyklizení ruin č.p.1...'!C2" display="/"/>
    <hyperlink ref="A75" location="'06 - Oprava zdi, oplocení...'!C2" display="/"/>
    <hyperlink ref="A76" location="'07 - Vyklizení ruin č.p. ...'!C2" display="/"/>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88</v>
      </c>
      <c r="AZ2" s="111" t="s">
        <v>150</v>
      </c>
      <c r="BA2" s="111" t="s">
        <v>151</v>
      </c>
      <c r="BB2" s="111" t="s">
        <v>152</v>
      </c>
      <c r="BC2" s="111" t="s">
        <v>153</v>
      </c>
      <c r="BD2" s="111" t="s">
        <v>83</v>
      </c>
    </row>
    <row r="3" spans="1:56" s="1" customFormat="1" ht="6.95" customHeight="1">
      <c r="B3" s="112"/>
      <c r="C3" s="113"/>
      <c r="D3" s="113"/>
      <c r="E3" s="113"/>
      <c r="F3" s="113"/>
      <c r="G3" s="113"/>
      <c r="H3" s="113"/>
      <c r="I3" s="114"/>
      <c r="J3" s="113"/>
      <c r="K3" s="113"/>
      <c r="L3" s="22"/>
      <c r="AT3" s="19" t="s">
        <v>83</v>
      </c>
      <c r="AZ3" s="111" t="s">
        <v>154</v>
      </c>
      <c r="BA3" s="111" t="s">
        <v>155</v>
      </c>
      <c r="BB3" s="111" t="s">
        <v>156</v>
      </c>
      <c r="BC3" s="111" t="s">
        <v>157</v>
      </c>
      <c r="BD3" s="111" t="s">
        <v>83</v>
      </c>
    </row>
    <row r="4" spans="1:56" s="1" customFormat="1" ht="24.95" customHeight="1">
      <c r="B4" s="22"/>
      <c r="D4" s="115" t="s">
        <v>158</v>
      </c>
      <c r="I4" s="110"/>
      <c r="L4" s="22"/>
      <c r="M4" s="116" t="s">
        <v>10</v>
      </c>
      <c r="AT4" s="19" t="s">
        <v>4</v>
      </c>
      <c r="AZ4" s="111" t="s">
        <v>159</v>
      </c>
      <c r="BA4" s="111" t="s">
        <v>159</v>
      </c>
      <c r="BB4" s="111" t="s">
        <v>156</v>
      </c>
      <c r="BC4" s="111" t="s">
        <v>160</v>
      </c>
      <c r="BD4" s="111" t="s">
        <v>83</v>
      </c>
    </row>
    <row r="5" spans="1:56" s="1" customFormat="1" ht="6.95" customHeight="1">
      <c r="B5" s="22"/>
      <c r="I5" s="110"/>
      <c r="L5" s="22"/>
      <c r="AZ5" s="111" t="s">
        <v>161</v>
      </c>
      <c r="BA5" s="111" t="s">
        <v>162</v>
      </c>
      <c r="BB5" s="111" t="s">
        <v>152</v>
      </c>
      <c r="BC5" s="111" t="s">
        <v>163</v>
      </c>
      <c r="BD5" s="111" t="s">
        <v>83</v>
      </c>
    </row>
    <row r="6" spans="1:56" s="1" customFormat="1" ht="12" customHeight="1">
      <c r="B6" s="22"/>
      <c r="D6" s="117" t="s">
        <v>16</v>
      </c>
      <c r="I6" s="110"/>
      <c r="L6" s="22"/>
      <c r="AZ6" s="111" t="s">
        <v>164</v>
      </c>
      <c r="BA6" s="111" t="s">
        <v>165</v>
      </c>
      <c r="BB6" s="111" t="s">
        <v>166</v>
      </c>
      <c r="BC6" s="111" t="s">
        <v>167</v>
      </c>
      <c r="BD6" s="111" t="s">
        <v>83</v>
      </c>
    </row>
    <row r="7" spans="1:56" s="1" customFormat="1" ht="16.5" customHeight="1">
      <c r="B7" s="22"/>
      <c r="E7" s="412" t="str">
        <f>'Rekapitulace stavby'!K6</f>
        <v>PROJEKT REKONSTRUKCE I.S. A BUĎÁNKA II. ETAPA</v>
      </c>
      <c r="F7" s="413"/>
      <c r="G7" s="413"/>
      <c r="H7" s="413"/>
      <c r="I7" s="110"/>
      <c r="L7" s="22"/>
      <c r="AZ7" s="111" t="s">
        <v>168</v>
      </c>
      <c r="BA7" s="111" t="s">
        <v>169</v>
      </c>
      <c r="BB7" s="111" t="s">
        <v>166</v>
      </c>
      <c r="BC7" s="111" t="s">
        <v>170</v>
      </c>
      <c r="BD7" s="111" t="s">
        <v>83</v>
      </c>
    </row>
    <row r="8" spans="1:56" s="1" customFormat="1" ht="12" customHeight="1">
      <c r="B8" s="22"/>
      <c r="D8" s="117" t="s">
        <v>171</v>
      </c>
      <c r="I8" s="110"/>
      <c r="L8" s="22"/>
      <c r="AZ8" s="111" t="s">
        <v>172</v>
      </c>
      <c r="BA8" s="111" t="s">
        <v>173</v>
      </c>
      <c r="BB8" s="111" t="s">
        <v>166</v>
      </c>
      <c r="BC8" s="111" t="s">
        <v>174</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176</v>
      </c>
      <c r="BA9" s="111" t="s">
        <v>177</v>
      </c>
      <c r="BB9" s="111" t="s">
        <v>166</v>
      </c>
      <c r="BC9" s="111" t="s">
        <v>178</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15" t="s">
        <v>180</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c r="A29" s="122"/>
      <c r="B29" s="123"/>
      <c r="C29" s="122"/>
      <c r="D29" s="122"/>
      <c r="E29" s="418" t="s">
        <v>187</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ROUND((SUM(BE91:BE295)),  2)</f>
        <v>0</v>
      </c>
      <c r="G35" s="36"/>
      <c r="H35" s="36"/>
      <c r="I35" s="134">
        <v>0.21</v>
      </c>
      <c r="J35" s="133">
        <f>ROUND(((SUM(BE91:BE295))*I35),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ROUND((SUM(BF91:BF295)),  2)</f>
        <v>0</v>
      </c>
      <c r="G36" s="36"/>
      <c r="H36" s="36"/>
      <c r="I36" s="134">
        <v>0.15</v>
      </c>
      <c r="J36" s="133">
        <f>ROUND(((SUM(BF91:BF295))*I36),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ROUND((SUM(BG91:BG295)),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ROUND((SUM(BH91:BH295)),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ROUND((SUM(BI91:BI295)),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01 - Bourání a obnova povrchů</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194</v>
      </c>
      <c r="E66" s="163"/>
      <c r="F66" s="163"/>
      <c r="G66" s="163"/>
      <c r="H66" s="163"/>
      <c r="I66" s="164"/>
      <c r="J66" s="165">
        <f>J198</f>
        <v>0</v>
      </c>
      <c r="K66" s="99"/>
      <c r="L66" s="166"/>
    </row>
    <row r="67" spans="1:31" s="10" customFormat="1" ht="19.899999999999999" customHeight="1">
      <c r="B67" s="161"/>
      <c r="C67" s="99"/>
      <c r="D67" s="162" t="s">
        <v>195</v>
      </c>
      <c r="E67" s="163"/>
      <c r="F67" s="163"/>
      <c r="G67" s="163"/>
      <c r="H67" s="163"/>
      <c r="I67" s="164"/>
      <c r="J67" s="165">
        <f>J238</f>
        <v>0</v>
      </c>
      <c r="K67" s="99"/>
      <c r="L67" s="166"/>
    </row>
    <row r="68" spans="1:31" s="10" customFormat="1" ht="19.899999999999999" customHeight="1">
      <c r="B68" s="161"/>
      <c r="C68" s="99"/>
      <c r="D68" s="162" t="s">
        <v>196</v>
      </c>
      <c r="E68" s="163"/>
      <c r="F68" s="163"/>
      <c r="G68" s="163"/>
      <c r="H68" s="163"/>
      <c r="I68" s="164"/>
      <c r="J68" s="165">
        <f>J257</f>
        <v>0</v>
      </c>
      <c r="K68" s="99"/>
      <c r="L68" s="166"/>
    </row>
    <row r="69" spans="1:31" s="10" customFormat="1" ht="19.899999999999999" customHeight="1">
      <c r="B69" s="161"/>
      <c r="C69" s="99"/>
      <c r="D69" s="162" t="s">
        <v>197</v>
      </c>
      <c r="E69" s="163"/>
      <c r="F69" s="163"/>
      <c r="G69" s="163"/>
      <c r="H69" s="163"/>
      <c r="I69" s="164"/>
      <c r="J69" s="165">
        <f>J291</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01 - Bourání a obnova povrchů</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428.07989312199987</v>
      </c>
      <c r="S91" s="74"/>
      <c r="T91" s="177">
        <f>T92</f>
        <v>503.63649999999996</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P93+P198+P238+P257+P291</f>
        <v>0</v>
      </c>
      <c r="Q92" s="187"/>
      <c r="R92" s="188">
        <f>R93+R198+R238+R257+R291</f>
        <v>428.07989312199987</v>
      </c>
      <c r="S92" s="187"/>
      <c r="T92" s="189">
        <f>T93+T198+T238+T257+T291</f>
        <v>503.63649999999996</v>
      </c>
      <c r="AR92" s="190" t="s">
        <v>81</v>
      </c>
      <c r="AT92" s="191" t="s">
        <v>73</v>
      </c>
      <c r="AU92" s="191" t="s">
        <v>74</v>
      </c>
      <c r="AY92" s="190" t="s">
        <v>213</v>
      </c>
      <c r="BK92" s="192">
        <f>BK93+BK198+BK238+BK257+BK291</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SUM(P94:P197)</f>
        <v>0</v>
      </c>
      <c r="Q93" s="187"/>
      <c r="R93" s="188">
        <f>SUM(R94:R197)</f>
        <v>402.64608639999989</v>
      </c>
      <c r="S93" s="187"/>
      <c r="T93" s="189">
        <f>SUM(T94:T197)</f>
        <v>503.63649999999996</v>
      </c>
      <c r="AR93" s="190" t="s">
        <v>81</v>
      </c>
      <c r="AT93" s="191" t="s">
        <v>73</v>
      </c>
      <c r="AU93" s="191" t="s">
        <v>81</v>
      </c>
      <c r="AY93" s="190" t="s">
        <v>213</v>
      </c>
      <c r="BK93" s="192">
        <f>SUM(BK94:BK197)</f>
        <v>0</v>
      </c>
    </row>
    <row r="94" spans="1:65" s="2" customFormat="1" ht="21.75" customHeight="1">
      <c r="A94" s="36"/>
      <c r="B94" s="37"/>
      <c r="C94" s="195" t="s">
        <v>81</v>
      </c>
      <c r="D94" s="195" t="s">
        <v>215</v>
      </c>
      <c r="E94" s="196" t="s">
        <v>216</v>
      </c>
      <c r="F94" s="197" t="s">
        <v>217</v>
      </c>
      <c r="G94" s="198" t="s">
        <v>218</v>
      </c>
      <c r="H94" s="199">
        <v>7</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221</v>
      </c>
    </row>
    <row r="95" spans="1:65" s="2" customFormat="1" ht="126.75">
      <c r="A95" s="36"/>
      <c r="B95" s="37"/>
      <c r="C95" s="38"/>
      <c r="D95" s="208" t="s">
        <v>222</v>
      </c>
      <c r="E95" s="38"/>
      <c r="F95" s="209" t="s">
        <v>223</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2" customFormat="1" ht="16.5" customHeight="1">
      <c r="A96" s="36"/>
      <c r="B96" s="37"/>
      <c r="C96" s="195" t="s">
        <v>83</v>
      </c>
      <c r="D96" s="195" t="s">
        <v>215</v>
      </c>
      <c r="E96" s="196" t="s">
        <v>224</v>
      </c>
      <c r="F96" s="197" t="s">
        <v>225</v>
      </c>
      <c r="G96" s="198" t="s">
        <v>218</v>
      </c>
      <c r="H96" s="199">
        <v>7</v>
      </c>
      <c r="I96" s="200"/>
      <c r="J96" s="201">
        <f>ROUND(I96*H96,2)</f>
        <v>0</v>
      </c>
      <c r="K96" s="197" t="s">
        <v>219</v>
      </c>
      <c r="L96" s="41"/>
      <c r="M96" s="202" t="s">
        <v>19</v>
      </c>
      <c r="N96" s="203" t="s">
        <v>45</v>
      </c>
      <c r="O96" s="66"/>
      <c r="P96" s="204">
        <f>O96*H96</f>
        <v>0</v>
      </c>
      <c r="Q96" s="204">
        <v>0</v>
      </c>
      <c r="R96" s="204">
        <f>Q96*H96</f>
        <v>0</v>
      </c>
      <c r="S96" s="204">
        <v>0</v>
      </c>
      <c r="T96" s="205">
        <f>S96*H96</f>
        <v>0</v>
      </c>
      <c r="U96" s="36"/>
      <c r="V96" s="36"/>
      <c r="W96" s="36"/>
      <c r="X96" s="36"/>
      <c r="Y96" s="36"/>
      <c r="Z96" s="36"/>
      <c r="AA96" s="36"/>
      <c r="AB96" s="36"/>
      <c r="AC96" s="36"/>
      <c r="AD96" s="36"/>
      <c r="AE96" s="36"/>
      <c r="AR96" s="206" t="s">
        <v>220</v>
      </c>
      <c r="AT96" s="206" t="s">
        <v>215</v>
      </c>
      <c r="AU96" s="206" t="s">
        <v>83</v>
      </c>
      <c r="AY96" s="19" t="s">
        <v>213</v>
      </c>
      <c r="BE96" s="207">
        <f>IF(N96="základní",J96,0)</f>
        <v>0</v>
      </c>
      <c r="BF96" s="207">
        <f>IF(N96="snížená",J96,0)</f>
        <v>0</v>
      </c>
      <c r="BG96" s="207">
        <f>IF(N96="zákl. přenesená",J96,0)</f>
        <v>0</v>
      </c>
      <c r="BH96" s="207">
        <f>IF(N96="sníž. přenesená",J96,0)</f>
        <v>0</v>
      </c>
      <c r="BI96" s="207">
        <f>IF(N96="nulová",J96,0)</f>
        <v>0</v>
      </c>
      <c r="BJ96" s="19" t="s">
        <v>81</v>
      </c>
      <c r="BK96" s="207">
        <f>ROUND(I96*H96,2)</f>
        <v>0</v>
      </c>
      <c r="BL96" s="19" t="s">
        <v>220</v>
      </c>
      <c r="BM96" s="206" t="s">
        <v>226</v>
      </c>
    </row>
    <row r="97" spans="1:65" s="2" customFormat="1" ht="156">
      <c r="A97" s="36"/>
      <c r="B97" s="37"/>
      <c r="C97" s="38"/>
      <c r="D97" s="208" t="s">
        <v>222</v>
      </c>
      <c r="E97" s="38"/>
      <c r="F97" s="209" t="s">
        <v>227</v>
      </c>
      <c r="G97" s="38"/>
      <c r="H97" s="38"/>
      <c r="I97" s="118"/>
      <c r="J97" s="38"/>
      <c r="K97" s="38"/>
      <c r="L97" s="41"/>
      <c r="M97" s="210"/>
      <c r="N97" s="211"/>
      <c r="O97" s="66"/>
      <c r="P97" s="66"/>
      <c r="Q97" s="66"/>
      <c r="R97" s="66"/>
      <c r="S97" s="66"/>
      <c r="T97" s="67"/>
      <c r="U97" s="36"/>
      <c r="V97" s="36"/>
      <c r="W97" s="36"/>
      <c r="X97" s="36"/>
      <c r="Y97" s="36"/>
      <c r="Z97" s="36"/>
      <c r="AA97" s="36"/>
      <c r="AB97" s="36"/>
      <c r="AC97" s="36"/>
      <c r="AD97" s="36"/>
      <c r="AE97" s="36"/>
      <c r="AT97" s="19" t="s">
        <v>222</v>
      </c>
      <c r="AU97" s="19" t="s">
        <v>83</v>
      </c>
    </row>
    <row r="98" spans="1:65" s="2" customFormat="1" ht="33" customHeight="1">
      <c r="A98" s="36"/>
      <c r="B98" s="37"/>
      <c r="C98" s="195" t="s">
        <v>228</v>
      </c>
      <c r="D98" s="195" t="s">
        <v>215</v>
      </c>
      <c r="E98" s="196" t="s">
        <v>229</v>
      </c>
      <c r="F98" s="197" t="s">
        <v>230</v>
      </c>
      <c r="G98" s="198" t="s">
        <v>156</v>
      </c>
      <c r="H98" s="199">
        <v>571.9</v>
      </c>
      <c r="I98" s="200"/>
      <c r="J98" s="201">
        <f>ROUND(I98*H98,2)</f>
        <v>0</v>
      </c>
      <c r="K98" s="197" t="s">
        <v>219</v>
      </c>
      <c r="L98" s="41"/>
      <c r="M98" s="202" t="s">
        <v>19</v>
      </c>
      <c r="N98" s="203" t="s">
        <v>45</v>
      </c>
      <c r="O98" s="66"/>
      <c r="P98" s="204">
        <f>O98*H98</f>
        <v>0</v>
      </c>
      <c r="Q98" s="204">
        <v>0</v>
      </c>
      <c r="R98" s="204">
        <f>Q98*H98</f>
        <v>0</v>
      </c>
      <c r="S98" s="204">
        <v>0.28999999999999998</v>
      </c>
      <c r="T98" s="205">
        <f>S98*H98</f>
        <v>165.85099999999997</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231</v>
      </c>
    </row>
    <row r="99" spans="1:65" s="2" customFormat="1" ht="234">
      <c r="A99" s="36"/>
      <c r="B99" s="37"/>
      <c r="C99" s="38"/>
      <c r="D99" s="208" t="s">
        <v>222</v>
      </c>
      <c r="E99" s="38"/>
      <c r="F99" s="209" t="s">
        <v>232</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154</v>
      </c>
      <c r="G100" s="213"/>
      <c r="H100" s="216">
        <v>571.9</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571.9</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21.75" customHeight="1">
      <c r="A102" s="36"/>
      <c r="B102" s="37"/>
      <c r="C102" s="195" t="s">
        <v>220</v>
      </c>
      <c r="D102" s="195" t="s">
        <v>215</v>
      </c>
      <c r="E102" s="196" t="s">
        <v>235</v>
      </c>
      <c r="F102" s="197" t="s">
        <v>236</v>
      </c>
      <c r="G102" s="198" t="s">
        <v>156</v>
      </c>
      <c r="H102" s="199">
        <v>571.9</v>
      </c>
      <c r="I102" s="200"/>
      <c r="J102" s="201">
        <f>ROUND(I102*H102,2)</f>
        <v>0</v>
      </c>
      <c r="K102" s="197" t="s">
        <v>219</v>
      </c>
      <c r="L102" s="41"/>
      <c r="M102" s="202" t="s">
        <v>19</v>
      </c>
      <c r="N102" s="203" t="s">
        <v>45</v>
      </c>
      <c r="O102" s="66"/>
      <c r="P102" s="204">
        <f>O102*H102</f>
        <v>0</v>
      </c>
      <c r="Q102" s="204">
        <v>0</v>
      </c>
      <c r="R102" s="204">
        <f>Q102*H102</f>
        <v>0</v>
      </c>
      <c r="S102" s="204">
        <v>0.32500000000000001</v>
      </c>
      <c r="T102" s="205">
        <f>S102*H102</f>
        <v>185.86750000000001</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237</v>
      </c>
    </row>
    <row r="103" spans="1:65" s="2" customFormat="1" ht="234">
      <c r="A103" s="36"/>
      <c r="B103" s="37"/>
      <c r="C103" s="38"/>
      <c r="D103" s="208" t="s">
        <v>222</v>
      </c>
      <c r="E103" s="38"/>
      <c r="F103" s="209" t="s">
        <v>232</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154</v>
      </c>
      <c r="G104" s="213"/>
      <c r="H104" s="216">
        <v>571.9</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571.9</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21.75" customHeight="1">
      <c r="A106" s="36"/>
      <c r="B106" s="37"/>
      <c r="C106" s="195" t="s">
        <v>238</v>
      </c>
      <c r="D106" s="195" t="s">
        <v>215</v>
      </c>
      <c r="E106" s="196" t="s">
        <v>239</v>
      </c>
      <c r="F106" s="197" t="s">
        <v>240</v>
      </c>
      <c r="G106" s="198" t="s">
        <v>156</v>
      </c>
      <c r="H106" s="199">
        <v>571.9</v>
      </c>
      <c r="I106" s="200"/>
      <c r="J106" s="201">
        <f>ROUND(I106*H106,2)</f>
        <v>0</v>
      </c>
      <c r="K106" s="197" t="s">
        <v>219</v>
      </c>
      <c r="L106" s="41"/>
      <c r="M106" s="202" t="s">
        <v>19</v>
      </c>
      <c r="N106" s="203" t="s">
        <v>45</v>
      </c>
      <c r="O106" s="66"/>
      <c r="P106" s="204">
        <f>O106*H106</f>
        <v>0</v>
      </c>
      <c r="Q106" s="204">
        <v>0</v>
      </c>
      <c r="R106" s="204">
        <f>Q106*H106</f>
        <v>0</v>
      </c>
      <c r="S106" s="204">
        <v>0.22</v>
      </c>
      <c r="T106" s="205">
        <f>S106*H106</f>
        <v>125.818</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241</v>
      </c>
    </row>
    <row r="107" spans="1:65" s="2" customFormat="1" ht="234">
      <c r="A107" s="36"/>
      <c r="B107" s="37"/>
      <c r="C107" s="38"/>
      <c r="D107" s="208" t="s">
        <v>222</v>
      </c>
      <c r="E107" s="38"/>
      <c r="F107" s="209" t="s">
        <v>232</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5" customFormat="1">
      <c r="B108" s="234"/>
      <c r="C108" s="235"/>
      <c r="D108" s="208" t="s">
        <v>233</v>
      </c>
      <c r="E108" s="236" t="s">
        <v>19</v>
      </c>
      <c r="F108" s="237" t="s">
        <v>242</v>
      </c>
      <c r="G108" s="235"/>
      <c r="H108" s="236" t="s">
        <v>19</v>
      </c>
      <c r="I108" s="238"/>
      <c r="J108" s="235"/>
      <c r="K108" s="235"/>
      <c r="L108" s="239"/>
      <c r="M108" s="240"/>
      <c r="N108" s="241"/>
      <c r="O108" s="241"/>
      <c r="P108" s="241"/>
      <c r="Q108" s="241"/>
      <c r="R108" s="241"/>
      <c r="S108" s="241"/>
      <c r="T108" s="242"/>
      <c r="AT108" s="243" t="s">
        <v>233</v>
      </c>
      <c r="AU108" s="243" t="s">
        <v>83</v>
      </c>
      <c r="AV108" s="15" t="s">
        <v>81</v>
      </c>
      <c r="AW108" s="15" t="s">
        <v>35</v>
      </c>
      <c r="AX108" s="15" t="s">
        <v>74</v>
      </c>
      <c r="AY108" s="243" t="s">
        <v>213</v>
      </c>
    </row>
    <row r="109" spans="1:65" s="13" customFormat="1">
      <c r="B109" s="212"/>
      <c r="C109" s="213"/>
      <c r="D109" s="208" t="s">
        <v>233</v>
      </c>
      <c r="E109" s="214" t="s">
        <v>19</v>
      </c>
      <c r="F109" s="215" t="s">
        <v>243</v>
      </c>
      <c r="G109" s="213"/>
      <c r="H109" s="216">
        <v>571.9</v>
      </c>
      <c r="I109" s="217"/>
      <c r="J109" s="213"/>
      <c r="K109" s="213"/>
      <c r="L109" s="218"/>
      <c r="M109" s="219"/>
      <c r="N109" s="220"/>
      <c r="O109" s="220"/>
      <c r="P109" s="220"/>
      <c r="Q109" s="220"/>
      <c r="R109" s="220"/>
      <c r="S109" s="220"/>
      <c r="T109" s="221"/>
      <c r="AT109" s="222" t="s">
        <v>233</v>
      </c>
      <c r="AU109" s="222" t="s">
        <v>83</v>
      </c>
      <c r="AV109" s="13" t="s">
        <v>83</v>
      </c>
      <c r="AW109" s="13" t="s">
        <v>35</v>
      </c>
      <c r="AX109" s="13" t="s">
        <v>74</v>
      </c>
      <c r="AY109" s="222" t="s">
        <v>213</v>
      </c>
    </row>
    <row r="110" spans="1:65" s="14" customFormat="1">
      <c r="B110" s="223"/>
      <c r="C110" s="224"/>
      <c r="D110" s="208" t="s">
        <v>233</v>
      </c>
      <c r="E110" s="225" t="s">
        <v>154</v>
      </c>
      <c r="F110" s="226" t="s">
        <v>234</v>
      </c>
      <c r="G110" s="224"/>
      <c r="H110" s="227">
        <v>571.9</v>
      </c>
      <c r="I110" s="228"/>
      <c r="J110" s="224"/>
      <c r="K110" s="224"/>
      <c r="L110" s="229"/>
      <c r="M110" s="230"/>
      <c r="N110" s="231"/>
      <c r="O110" s="231"/>
      <c r="P110" s="231"/>
      <c r="Q110" s="231"/>
      <c r="R110" s="231"/>
      <c r="S110" s="231"/>
      <c r="T110" s="232"/>
      <c r="AT110" s="233" t="s">
        <v>233</v>
      </c>
      <c r="AU110" s="233" t="s">
        <v>83</v>
      </c>
      <c r="AV110" s="14" t="s">
        <v>220</v>
      </c>
      <c r="AW110" s="14" t="s">
        <v>35</v>
      </c>
      <c r="AX110" s="14" t="s">
        <v>81</v>
      </c>
      <c r="AY110" s="233" t="s">
        <v>213</v>
      </c>
    </row>
    <row r="111" spans="1:65" s="2" customFormat="1" ht="21.75" customHeight="1">
      <c r="A111" s="36"/>
      <c r="B111" s="37"/>
      <c r="C111" s="195" t="s">
        <v>244</v>
      </c>
      <c r="D111" s="195" t="s">
        <v>215</v>
      </c>
      <c r="E111" s="196" t="s">
        <v>245</v>
      </c>
      <c r="F111" s="197" t="s">
        <v>246</v>
      </c>
      <c r="G111" s="198" t="s">
        <v>152</v>
      </c>
      <c r="H111" s="199">
        <v>90</v>
      </c>
      <c r="I111" s="200"/>
      <c r="J111" s="201">
        <f>ROUND(I111*H111,2)</f>
        <v>0</v>
      </c>
      <c r="K111" s="197" t="s">
        <v>219</v>
      </c>
      <c r="L111" s="41"/>
      <c r="M111" s="202" t="s">
        <v>19</v>
      </c>
      <c r="N111" s="203" t="s">
        <v>45</v>
      </c>
      <c r="O111" s="66"/>
      <c r="P111" s="204">
        <f>O111*H111</f>
        <v>0</v>
      </c>
      <c r="Q111" s="204">
        <v>0</v>
      </c>
      <c r="R111" s="204">
        <f>Q111*H111</f>
        <v>0</v>
      </c>
      <c r="S111" s="204">
        <v>0.28999999999999998</v>
      </c>
      <c r="T111" s="205">
        <f>S111*H111</f>
        <v>26.099999999999998</v>
      </c>
      <c r="U111" s="36"/>
      <c r="V111" s="36"/>
      <c r="W111" s="36"/>
      <c r="X111" s="36"/>
      <c r="Y111" s="36"/>
      <c r="Z111" s="36"/>
      <c r="AA111" s="36"/>
      <c r="AB111" s="36"/>
      <c r="AC111" s="36"/>
      <c r="AD111" s="36"/>
      <c r="AE111" s="36"/>
      <c r="AR111" s="206" t="s">
        <v>220</v>
      </c>
      <c r="AT111" s="206" t="s">
        <v>215</v>
      </c>
      <c r="AU111" s="206" t="s">
        <v>83</v>
      </c>
      <c r="AY111" s="19" t="s">
        <v>213</v>
      </c>
      <c r="BE111" s="207">
        <f>IF(N111="základní",J111,0)</f>
        <v>0</v>
      </c>
      <c r="BF111" s="207">
        <f>IF(N111="snížená",J111,0)</f>
        <v>0</v>
      </c>
      <c r="BG111" s="207">
        <f>IF(N111="zákl. přenesená",J111,0)</f>
        <v>0</v>
      </c>
      <c r="BH111" s="207">
        <f>IF(N111="sníž. přenesená",J111,0)</f>
        <v>0</v>
      </c>
      <c r="BI111" s="207">
        <f>IF(N111="nulová",J111,0)</f>
        <v>0</v>
      </c>
      <c r="BJ111" s="19" t="s">
        <v>81</v>
      </c>
      <c r="BK111" s="207">
        <f>ROUND(I111*H111,2)</f>
        <v>0</v>
      </c>
      <c r="BL111" s="19" t="s">
        <v>220</v>
      </c>
      <c r="BM111" s="206" t="s">
        <v>247</v>
      </c>
    </row>
    <row r="112" spans="1:65" s="2" customFormat="1" ht="156">
      <c r="A112" s="36"/>
      <c r="B112" s="37"/>
      <c r="C112" s="38"/>
      <c r="D112" s="208" t="s">
        <v>222</v>
      </c>
      <c r="E112" s="38"/>
      <c r="F112" s="209" t="s">
        <v>248</v>
      </c>
      <c r="G112" s="38"/>
      <c r="H112" s="38"/>
      <c r="I112" s="118"/>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222</v>
      </c>
      <c r="AU112" s="19" t="s">
        <v>83</v>
      </c>
    </row>
    <row r="113" spans="1:65" s="13" customFormat="1">
      <c r="B113" s="212"/>
      <c r="C113" s="213"/>
      <c r="D113" s="208" t="s">
        <v>233</v>
      </c>
      <c r="E113" s="214" t="s">
        <v>19</v>
      </c>
      <c r="F113" s="215" t="s">
        <v>249</v>
      </c>
      <c r="G113" s="213"/>
      <c r="H113" s="216">
        <v>90</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4" customFormat="1">
      <c r="B114" s="223"/>
      <c r="C114" s="224"/>
      <c r="D114" s="208" t="s">
        <v>233</v>
      </c>
      <c r="E114" s="225" t="s">
        <v>150</v>
      </c>
      <c r="F114" s="226" t="s">
        <v>234</v>
      </c>
      <c r="G114" s="224"/>
      <c r="H114" s="227">
        <v>90</v>
      </c>
      <c r="I114" s="228"/>
      <c r="J114" s="224"/>
      <c r="K114" s="224"/>
      <c r="L114" s="229"/>
      <c r="M114" s="230"/>
      <c r="N114" s="231"/>
      <c r="O114" s="231"/>
      <c r="P114" s="231"/>
      <c r="Q114" s="231"/>
      <c r="R114" s="231"/>
      <c r="S114" s="231"/>
      <c r="T114" s="232"/>
      <c r="AT114" s="233" t="s">
        <v>233</v>
      </c>
      <c r="AU114" s="233" t="s">
        <v>83</v>
      </c>
      <c r="AV114" s="14" t="s">
        <v>220</v>
      </c>
      <c r="AW114" s="14" t="s">
        <v>35</v>
      </c>
      <c r="AX114" s="14" t="s">
        <v>81</v>
      </c>
      <c r="AY114" s="233" t="s">
        <v>213</v>
      </c>
    </row>
    <row r="115" spans="1:65" s="2" customFormat="1" ht="21.75" customHeight="1">
      <c r="A115" s="36"/>
      <c r="B115" s="37"/>
      <c r="C115" s="195" t="s">
        <v>250</v>
      </c>
      <c r="D115" s="195" t="s">
        <v>215</v>
      </c>
      <c r="E115" s="196" t="s">
        <v>251</v>
      </c>
      <c r="F115" s="197" t="s">
        <v>252</v>
      </c>
      <c r="G115" s="198" t="s">
        <v>253</v>
      </c>
      <c r="H115" s="199">
        <v>217.6</v>
      </c>
      <c r="I115" s="200"/>
      <c r="J115" s="201">
        <f>ROUND(I115*H115,2)</f>
        <v>0</v>
      </c>
      <c r="K115" s="197" t="s">
        <v>19</v>
      </c>
      <c r="L115" s="41"/>
      <c r="M115" s="202" t="s">
        <v>19</v>
      </c>
      <c r="N115" s="203" t="s">
        <v>45</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220</v>
      </c>
      <c r="AT115" s="206" t="s">
        <v>215</v>
      </c>
      <c r="AU115" s="206" t="s">
        <v>83</v>
      </c>
      <c r="AY115" s="19" t="s">
        <v>213</v>
      </c>
      <c r="BE115" s="207">
        <f>IF(N115="základní",J115,0)</f>
        <v>0</v>
      </c>
      <c r="BF115" s="207">
        <f>IF(N115="snížená",J115,0)</f>
        <v>0</v>
      </c>
      <c r="BG115" s="207">
        <f>IF(N115="zákl. přenesená",J115,0)</f>
        <v>0</v>
      </c>
      <c r="BH115" s="207">
        <f>IF(N115="sníž. přenesená",J115,0)</f>
        <v>0</v>
      </c>
      <c r="BI115" s="207">
        <f>IF(N115="nulová",J115,0)</f>
        <v>0</v>
      </c>
      <c r="BJ115" s="19" t="s">
        <v>81</v>
      </c>
      <c r="BK115" s="207">
        <f>ROUND(I115*H115,2)</f>
        <v>0</v>
      </c>
      <c r="BL115" s="19" t="s">
        <v>220</v>
      </c>
      <c r="BM115" s="206" t="s">
        <v>254</v>
      </c>
    </row>
    <row r="116" spans="1:65" s="2" customFormat="1" ht="97.5">
      <c r="A116" s="36"/>
      <c r="B116" s="37"/>
      <c r="C116" s="38"/>
      <c r="D116" s="208" t="s">
        <v>222</v>
      </c>
      <c r="E116" s="38"/>
      <c r="F116" s="209" t="s">
        <v>255</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222</v>
      </c>
      <c r="AU116" s="19" t="s">
        <v>83</v>
      </c>
    </row>
    <row r="117" spans="1:65" s="13" customFormat="1">
      <c r="B117" s="212"/>
      <c r="C117" s="213"/>
      <c r="D117" s="208" t="s">
        <v>233</v>
      </c>
      <c r="E117" s="214" t="s">
        <v>19</v>
      </c>
      <c r="F117" s="215" t="s">
        <v>256</v>
      </c>
      <c r="G117" s="213"/>
      <c r="H117" s="216">
        <v>217.6</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14" customFormat="1">
      <c r="B118" s="223"/>
      <c r="C118" s="224"/>
      <c r="D118" s="208" t="s">
        <v>233</v>
      </c>
      <c r="E118" s="225" t="s">
        <v>159</v>
      </c>
      <c r="F118" s="226" t="s">
        <v>234</v>
      </c>
      <c r="G118" s="224"/>
      <c r="H118" s="227">
        <v>217.6</v>
      </c>
      <c r="I118" s="228"/>
      <c r="J118" s="224"/>
      <c r="K118" s="224"/>
      <c r="L118" s="229"/>
      <c r="M118" s="230"/>
      <c r="N118" s="231"/>
      <c r="O118" s="231"/>
      <c r="P118" s="231"/>
      <c r="Q118" s="231"/>
      <c r="R118" s="231"/>
      <c r="S118" s="231"/>
      <c r="T118" s="232"/>
      <c r="AT118" s="233" t="s">
        <v>233</v>
      </c>
      <c r="AU118" s="233" t="s">
        <v>83</v>
      </c>
      <c r="AV118" s="14" t="s">
        <v>220</v>
      </c>
      <c r="AW118" s="14" t="s">
        <v>35</v>
      </c>
      <c r="AX118" s="14" t="s">
        <v>81</v>
      </c>
      <c r="AY118" s="233" t="s">
        <v>213</v>
      </c>
    </row>
    <row r="119" spans="1:65" s="2" customFormat="1" ht="21.75" customHeight="1">
      <c r="A119" s="36"/>
      <c r="B119" s="37"/>
      <c r="C119" s="195" t="s">
        <v>257</v>
      </c>
      <c r="D119" s="195" t="s">
        <v>215</v>
      </c>
      <c r="E119" s="196" t="s">
        <v>258</v>
      </c>
      <c r="F119" s="197" t="s">
        <v>259</v>
      </c>
      <c r="G119" s="198" t="s">
        <v>253</v>
      </c>
      <c r="H119" s="199">
        <v>108.8</v>
      </c>
      <c r="I119" s="200"/>
      <c r="J119" s="201">
        <f>ROUND(I119*H119,2)</f>
        <v>0</v>
      </c>
      <c r="K119" s="197" t="s">
        <v>219</v>
      </c>
      <c r="L119" s="41"/>
      <c r="M119" s="202" t="s">
        <v>19</v>
      </c>
      <c r="N119" s="203" t="s">
        <v>45</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220</v>
      </c>
      <c r="AT119" s="206" t="s">
        <v>215</v>
      </c>
      <c r="AU119" s="206" t="s">
        <v>83</v>
      </c>
      <c r="AY119" s="19" t="s">
        <v>213</v>
      </c>
      <c r="BE119" s="207">
        <f>IF(N119="základní",J119,0)</f>
        <v>0</v>
      </c>
      <c r="BF119" s="207">
        <f>IF(N119="snížená",J119,0)</f>
        <v>0</v>
      </c>
      <c r="BG119" s="207">
        <f>IF(N119="zákl. přenesená",J119,0)</f>
        <v>0</v>
      </c>
      <c r="BH119" s="207">
        <f>IF(N119="sníž. přenesená",J119,0)</f>
        <v>0</v>
      </c>
      <c r="BI119" s="207">
        <f>IF(N119="nulová",J119,0)</f>
        <v>0</v>
      </c>
      <c r="BJ119" s="19" t="s">
        <v>81</v>
      </c>
      <c r="BK119" s="207">
        <f>ROUND(I119*H119,2)</f>
        <v>0</v>
      </c>
      <c r="BL119" s="19" t="s">
        <v>220</v>
      </c>
      <c r="BM119" s="206" t="s">
        <v>260</v>
      </c>
    </row>
    <row r="120" spans="1:65" s="2" customFormat="1" ht="97.5">
      <c r="A120" s="36"/>
      <c r="B120" s="37"/>
      <c r="C120" s="38"/>
      <c r="D120" s="208" t="s">
        <v>222</v>
      </c>
      <c r="E120" s="38"/>
      <c r="F120" s="209" t="s">
        <v>255</v>
      </c>
      <c r="G120" s="38"/>
      <c r="H120" s="38"/>
      <c r="I120" s="118"/>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222</v>
      </c>
      <c r="AU120" s="19" t="s">
        <v>83</v>
      </c>
    </row>
    <row r="121" spans="1:65" s="13" customFormat="1">
      <c r="B121" s="212"/>
      <c r="C121" s="213"/>
      <c r="D121" s="208" t="s">
        <v>233</v>
      </c>
      <c r="E121" s="214" t="s">
        <v>19</v>
      </c>
      <c r="F121" s="215" t="s">
        <v>261</v>
      </c>
      <c r="G121" s="213"/>
      <c r="H121" s="216">
        <v>108.8</v>
      </c>
      <c r="I121" s="217"/>
      <c r="J121" s="213"/>
      <c r="K121" s="213"/>
      <c r="L121" s="218"/>
      <c r="M121" s="219"/>
      <c r="N121" s="220"/>
      <c r="O121" s="220"/>
      <c r="P121" s="220"/>
      <c r="Q121" s="220"/>
      <c r="R121" s="220"/>
      <c r="S121" s="220"/>
      <c r="T121" s="221"/>
      <c r="AT121" s="222" t="s">
        <v>233</v>
      </c>
      <c r="AU121" s="222" t="s">
        <v>83</v>
      </c>
      <c r="AV121" s="13" t="s">
        <v>83</v>
      </c>
      <c r="AW121" s="13" t="s">
        <v>35</v>
      </c>
      <c r="AX121" s="13" t="s">
        <v>74</v>
      </c>
      <c r="AY121" s="222" t="s">
        <v>213</v>
      </c>
    </row>
    <row r="122" spans="1:65" s="14" customFormat="1">
      <c r="B122" s="223"/>
      <c r="C122" s="224"/>
      <c r="D122" s="208" t="s">
        <v>233</v>
      </c>
      <c r="E122" s="225" t="s">
        <v>19</v>
      </c>
      <c r="F122" s="226" t="s">
        <v>234</v>
      </c>
      <c r="G122" s="224"/>
      <c r="H122" s="227">
        <v>108.8</v>
      </c>
      <c r="I122" s="228"/>
      <c r="J122" s="224"/>
      <c r="K122" s="224"/>
      <c r="L122" s="229"/>
      <c r="M122" s="230"/>
      <c r="N122" s="231"/>
      <c r="O122" s="231"/>
      <c r="P122" s="231"/>
      <c r="Q122" s="231"/>
      <c r="R122" s="231"/>
      <c r="S122" s="231"/>
      <c r="T122" s="232"/>
      <c r="AT122" s="233" t="s">
        <v>233</v>
      </c>
      <c r="AU122" s="233" t="s">
        <v>83</v>
      </c>
      <c r="AV122" s="14" t="s">
        <v>220</v>
      </c>
      <c r="AW122" s="14" t="s">
        <v>35</v>
      </c>
      <c r="AX122" s="14" t="s">
        <v>81</v>
      </c>
      <c r="AY122" s="233" t="s">
        <v>213</v>
      </c>
    </row>
    <row r="123" spans="1:65" s="2" customFormat="1" ht="21.75" customHeight="1">
      <c r="A123" s="36"/>
      <c r="B123" s="37"/>
      <c r="C123" s="195" t="s">
        <v>262</v>
      </c>
      <c r="D123" s="195" t="s">
        <v>215</v>
      </c>
      <c r="E123" s="196" t="s">
        <v>263</v>
      </c>
      <c r="F123" s="197" t="s">
        <v>264</v>
      </c>
      <c r="G123" s="198" t="s">
        <v>253</v>
      </c>
      <c r="H123" s="199">
        <v>217.6</v>
      </c>
      <c r="I123" s="200"/>
      <c r="J123" s="201">
        <f>ROUND(I123*H123,2)</f>
        <v>0</v>
      </c>
      <c r="K123" s="197" t="s">
        <v>219</v>
      </c>
      <c r="L123" s="41"/>
      <c r="M123" s="202" t="s">
        <v>19</v>
      </c>
      <c r="N123" s="203" t="s">
        <v>45</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220</v>
      </c>
      <c r="AT123" s="206" t="s">
        <v>215</v>
      </c>
      <c r="AU123" s="206" t="s">
        <v>83</v>
      </c>
      <c r="AY123" s="19" t="s">
        <v>213</v>
      </c>
      <c r="BE123" s="207">
        <f>IF(N123="základní",J123,0)</f>
        <v>0</v>
      </c>
      <c r="BF123" s="207">
        <f>IF(N123="snížená",J123,0)</f>
        <v>0</v>
      </c>
      <c r="BG123" s="207">
        <f>IF(N123="zákl. přenesená",J123,0)</f>
        <v>0</v>
      </c>
      <c r="BH123" s="207">
        <f>IF(N123="sníž. přenesená",J123,0)</f>
        <v>0</v>
      </c>
      <c r="BI123" s="207">
        <f>IF(N123="nulová",J123,0)</f>
        <v>0</v>
      </c>
      <c r="BJ123" s="19" t="s">
        <v>81</v>
      </c>
      <c r="BK123" s="207">
        <f>ROUND(I123*H123,2)</f>
        <v>0</v>
      </c>
      <c r="BL123" s="19" t="s">
        <v>220</v>
      </c>
      <c r="BM123" s="206" t="s">
        <v>265</v>
      </c>
    </row>
    <row r="124" spans="1:65" s="2" customFormat="1" ht="87.75">
      <c r="A124" s="36"/>
      <c r="B124" s="37"/>
      <c r="C124" s="38"/>
      <c r="D124" s="208" t="s">
        <v>222</v>
      </c>
      <c r="E124" s="38"/>
      <c r="F124" s="209" t="s">
        <v>266</v>
      </c>
      <c r="G124" s="38"/>
      <c r="H124" s="38"/>
      <c r="I124" s="118"/>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222</v>
      </c>
      <c r="AU124" s="19" t="s">
        <v>83</v>
      </c>
    </row>
    <row r="125" spans="1:65" s="13" customFormat="1">
      <c r="B125" s="212"/>
      <c r="C125" s="213"/>
      <c r="D125" s="208" t="s">
        <v>233</v>
      </c>
      <c r="E125" s="214" t="s">
        <v>19</v>
      </c>
      <c r="F125" s="215" t="s">
        <v>159</v>
      </c>
      <c r="G125" s="213"/>
      <c r="H125" s="216">
        <v>217.6</v>
      </c>
      <c r="I125" s="217"/>
      <c r="J125" s="213"/>
      <c r="K125" s="213"/>
      <c r="L125" s="218"/>
      <c r="M125" s="219"/>
      <c r="N125" s="220"/>
      <c r="O125" s="220"/>
      <c r="P125" s="220"/>
      <c r="Q125" s="220"/>
      <c r="R125" s="220"/>
      <c r="S125" s="220"/>
      <c r="T125" s="221"/>
      <c r="AT125" s="222" t="s">
        <v>233</v>
      </c>
      <c r="AU125" s="222" t="s">
        <v>83</v>
      </c>
      <c r="AV125" s="13" t="s">
        <v>83</v>
      </c>
      <c r="AW125" s="13" t="s">
        <v>35</v>
      </c>
      <c r="AX125" s="13" t="s">
        <v>74</v>
      </c>
      <c r="AY125" s="222" t="s">
        <v>213</v>
      </c>
    </row>
    <row r="126" spans="1:65" s="14" customFormat="1">
      <c r="B126" s="223"/>
      <c r="C126" s="224"/>
      <c r="D126" s="208" t="s">
        <v>233</v>
      </c>
      <c r="E126" s="225" t="s">
        <v>19</v>
      </c>
      <c r="F126" s="226" t="s">
        <v>234</v>
      </c>
      <c r="G126" s="224"/>
      <c r="H126" s="227">
        <v>217.6</v>
      </c>
      <c r="I126" s="228"/>
      <c r="J126" s="224"/>
      <c r="K126" s="224"/>
      <c r="L126" s="229"/>
      <c r="M126" s="230"/>
      <c r="N126" s="231"/>
      <c r="O126" s="231"/>
      <c r="P126" s="231"/>
      <c r="Q126" s="231"/>
      <c r="R126" s="231"/>
      <c r="S126" s="231"/>
      <c r="T126" s="232"/>
      <c r="AT126" s="233" t="s">
        <v>233</v>
      </c>
      <c r="AU126" s="233" t="s">
        <v>83</v>
      </c>
      <c r="AV126" s="14" t="s">
        <v>220</v>
      </c>
      <c r="AW126" s="14" t="s">
        <v>35</v>
      </c>
      <c r="AX126" s="14" t="s">
        <v>81</v>
      </c>
      <c r="AY126" s="233" t="s">
        <v>213</v>
      </c>
    </row>
    <row r="127" spans="1:65" s="2" customFormat="1" ht="21.75" customHeight="1">
      <c r="A127" s="36"/>
      <c r="B127" s="37"/>
      <c r="C127" s="195" t="s">
        <v>267</v>
      </c>
      <c r="D127" s="195" t="s">
        <v>215</v>
      </c>
      <c r="E127" s="196" t="s">
        <v>268</v>
      </c>
      <c r="F127" s="197" t="s">
        <v>269</v>
      </c>
      <c r="G127" s="198" t="s">
        <v>253</v>
      </c>
      <c r="H127" s="199">
        <v>217.6</v>
      </c>
      <c r="I127" s="200"/>
      <c r="J127" s="201">
        <f>ROUND(I127*H127,2)</f>
        <v>0</v>
      </c>
      <c r="K127" s="197" t="s">
        <v>219</v>
      </c>
      <c r="L127" s="41"/>
      <c r="M127" s="202" t="s">
        <v>19</v>
      </c>
      <c r="N127" s="203" t="s">
        <v>45</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220</v>
      </c>
      <c r="AT127" s="206" t="s">
        <v>215</v>
      </c>
      <c r="AU127" s="206" t="s">
        <v>83</v>
      </c>
      <c r="AY127" s="19" t="s">
        <v>213</v>
      </c>
      <c r="BE127" s="207">
        <f>IF(N127="základní",J127,0)</f>
        <v>0</v>
      </c>
      <c r="BF127" s="207">
        <f>IF(N127="snížená",J127,0)</f>
        <v>0</v>
      </c>
      <c r="BG127" s="207">
        <f>IF(N127="zákl. přenesená",J127,0)</f>
        <v>0</v>
      </c>
      <c r="BH127" s="207">
        <f>IF(N127="sníž. přenesená",J127,0)</f>
        <v>0</v>
      </c>
      <c r="BI127" s="207">
        <f>IF(N127="nulová",J127,0)</f>
        <v>0</v>
      </c>
      <c r="BJ127" s="19" t="s">
        <v>81</v>
      </c>
      <c r="BK127" s="207">
        <f>ROUND(I127*H127,2)</f>
        <v>0</v>
      </c>
      <c r="BL127" s="19" t="s">
        <v>220</v>
      </c>
      <c r="BM127" s="206" t="s">
        <v>270</v>
      </c>
    </row>
    <row r="128" spans="1:65" s="2" customFormat="1" ht="136.5">
      <c r="A128" s="36"/>
      <c r="B128" s="37"/>
      <c r="C128" s="38"/>
      <c r="D128" s="208" t="s">
        <v>222</v>
      </c>
      <c r="E128" s="38"/>
      <c r="F128" s="209" t="s">
        <v>271</v>
      </c>
      <c r="G128" s="38"/>
      <c r="H128" s="38"/>
      <c r="I128" s="118"/>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222</v>
      </c>
      <c r="AU128" s="19" t="s">
        <v>83</v>
      </c>
    </row>
    <row r="129" spans="1:65" s="13" customFormat="1">
      <c r="B129" s="212"/>
      <c r="C129" s="213"/>
      <c r="D129" s="208" t="s">
        <v>233</v>
      </c>
      <c r="E129" s="214" t="s">
        <v>19</v>
      </c>
      <c r="F129" s="215" t="s">
        <v>159</v>
      </c>
      <c r="G129" s="213"/>
      <c r="H129" s="216">
        <v>217.6</v>
      </c>
      <c r="I129" s="217"/>
      <c r="J129" s="213"/>
      <c r="K129" s="213"/>
      <c r="L129" s="218"/>
      <c r="M129" s="219"/>
      <c r="N129" s="220"/>
      <c r="O129" s="220"/>
      <c r="P129" s="220"/>
      <c r="Q129" s="220"/>
      <c r="R129" s="220"/>
      <c r="S129" s="220"/>
      <c r="T129" s="221"/>
      <c r="AT129" s="222" t="s">
        <v>233</v>
      </c>
      <c r="AU129" s="222" t="s">
        <v>83</v>
      </c>
      <c r="AV129" s="13" t="s">
        <v>83</v>
      </c>
      <c r="AW129" s="13" t="s">
        <v>35</v>
      </c>
      <c r="AX129" s="13" t="s">
        <v>74</v>
      </c>
      <c r="AY129" s="222" t="s">
        <v>213</v>
      </c>
    </row>
    <row r="130" spans="1:65" s="14" customFormat="1">
      <c r="B130" s="223"/>
      <c r="C130" s="224"/>
      <c r="D130" s="208" t="s">
        <v>233</v>
      </c>
      <c r="E130" s="225" t="s">
        <v>19</v>
      </c>
      <c r="F130" s="226" t="s">
        <v>234</v>
      </c>
      <c r="G130" s="224"/>
      <c r="H130" s="227">
        <v>217.6</v>
      </c>
      <c r="I130" s="228"/>
      <c r="J130" s="224"/>
      <c r="K130" s="224"/>
      <c r="L130" s="229"/>
      <c r="M130" s="230"/>
      <c r="N130" s="231"/>
      <c r="O130" s="231"/>
      <c r="P130" s="231"/>
      <c r="Q130" s="231"/>
      <c r="R130" s="231"/>
      <c r="S130" s="231"/>
      <c r="T130" s="232"/>
      <c r="AT130" s="233" t="s">
        <v>233</v>
      </c>
      <c r="AU130" s="233" t="s">
        <v>83</v>
      </c>
      <c r="AV130" s="14" t="s">
        <v>220</v>
      </c>
      <c r="AW130" s="14" t="s">
        <v>35</v>
      </c>
      <c r="AX130" s="14" t="s">
        <v>81</v>
      </c>
      <c r="AY130" s="233" t="s">
        <v>213</v>
      </c>
    </row>
    <row r="131" spans="1:65" s="2" customFormat="1" ht="21.75" customHeight="1">
      <c r="A131" s="36"/>
      <c r="B131" s="37"/>
      <c r="C131" s="195" t="s">
        <v>272</v>
      </c>
      <c r="D131" s="195" t="s">
        <v>215</v>
      </c>
      <c r="E131" s="196" t="s">
        <v>273</v>
      </c>
      <c r="F131" s="197" t="s">
        <v>274</v>
      </c>
      <c r="G131" s="198" t="s">
        <v>218</v>
      </c>
      <c r="H131" s="199">
        <v>7</v>
      </c>
      <c r="I131" s="200"/>
      <c r="J131" s="201">
        <f>ROUND(I131*H131,2)</f>
        <v>0</v>
      </c>
      <c r="K131" s="197" t="s">
        <v>219</v>
      </c>
      <c r="L131" s="41"/>
      <c r="M131" s="202" t="s">
        <v>19</v>
      </c>
      <c r="N131" s="203" t="s">
        <v>45</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220</v>
      </c>
      <c r="AT131" s="206" t="s">
        <v>215</v>
      </c>
      <c r="AU131" s="206" t="s">
        <v>83</v>
      </c>
      <c r="AY131" s="19" t="s">
        <v>213</v>
      </c>
      <c r="BE131" s="207">
        <f>IF(N131="základní",J131,0)</f>
        <v>0</v>
      </c>
      <c r="BF131" s="207">
        <f>IF(N131="snížená",J131,0)</f>
        <v>0</v>
      </c>
      <c r="BG131" s="207">
        <f>IF(N131="zákl. přenesená",J131,0)</f>
        <v>0</v>
      </c>
      <c r="BH131" s="207">
        <f>IF(N131="sníž. přenesená",J131,0)</f>
        <v>0</v>
      </c>
      <c r="BI131" s="207">
        <f>IF(N131="nulová",J131,0)</f>
        <v>0</v>
      </c>
      <c r="BJ131" s="19" t="s">
        <v>81</v>
      </c>
      <c r="BK131" s="207">
        <f>ROUND(I131*H131,2)</f>
        <v>0</v>
      </c>
      <c r="BL131" s="19" t="s">
        <v>220</v>
      </c>
      <c r="BM131" s="206" t="s">
        <v>275</v>
      </c>
    </row>
    <row r="132" spans="1:65" s="2" customFormat="1" ht="39">
      <c r="A132" s="36"/>
      <c r="B132" s="37"/>
      <c r="C132" s="38"/>
      <c r="D132" s="208" t="s">
        <v>222</v>
      </c>
      <c r="E132" s="38"/>
      <c r="F132" s="209" t="s">
        <v>276</v>
      </c>
      <c r="G132" s="38"/>
      <c r="H132" s="38"/>
      <c r="I132" s="118"/>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222</v>
      </c>
      <c r="AU132" s="19" t="s">
        <v>83</v>
      </c>
    </row>
    <row r="133" spans="1:65" s="2" customFormat="1" ht="21.75" customHeight="1">
      <c r="A133" s="36"/>
      <c r="B133" s="37"/>
      <c r="C133" s="195" t="s">
        <v>277</v>
      </c>
      <c r="D133" s="195" t="s">
        <v>215</v>
      </c>
      <c r="E133" s="196" t="s">
        <v>278</v>
      </c>
      <c r="F133" s="197" t="s">
        <v>279</v>
      </c>
      <c r="G133" s="198" t="s">
        <v>218</v>
      </c>
      <c r="H133" s="199">
        <v>7</v>
      </c>
      <c r="I133" s="200"/>
      <c r="J133" s="201">
        <f>ROUND(I133*H133,2)</f>
        <v>0</v>
      </c>
      <c r="K133" s="197" t="s">
        <v>219</v>
      </c>
      <c r="L133" s="41"/>
      <c r="M133" s="202" t="s">
        <v>19</v>
      </c>
      <c r="N133" s="203" t="s">
        <v>45</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220</v>
      </c>
      <c r="AT133" s="206" t="s">
        <v>215</v>
      </c>
      <c r="AU133" s="206" t="s">
        <v>83</v>
      </c>
      <c r="AY133" s="19" t="s">
        <v>213</v>
      </c>
      <c r="BE133" s="207">
        <f>IF(N133="základní",J133,0)</f>
        <v>0</v>
      </c>
      <c r="BF133" s="207">
        <f>IF(N133="snížená",J133,0)</f>
        <v>0</v>
      </c>
      <c r="BG133" s="207">
        <f>IF(N133="zákl. přenesená",J133,0)</f>
        <v>0</v>
      </c>
      <c r="BH133" s="207">
        <f>IF(N133="sníž. přenesená",J133,0)</f>
        <v>0</v>
      </c>
      <c r="BI133" s="207">
        <f>IF(N133="nulová",J133,0)</f>
        <v>0</v>
      </c>
      <c r="BJ133" s="19" t="s">
        <v>81</v>
      </c>
      <c r="BK133" s="207">
        <f>ROUND(I133*H133,2)</f>
        <v>0</v>
      </c>
      <c r="BL133" s="19" t="s">
        <v>220</v>
      </c>
      <c r="BM133" s="206" t="s">
        <v>280</v>
      </c>
    </row>
    <row r="134" spans="1:65" s="2" customFormat="1" ht="39">
      <c r="A134" s="36"/>
      <c r="B134" s="37"/>
      <c r="C134" s="38"/>
      <c r="D134" s="208" t="s">
        <v>222</v>
      </c>
      <c r="E134" s="38"/>
      <c r="F134" s="209" t="s">
        <v>276</v>
      </c>
      <c r="G134" s="38"/>
      <c r="H134" s="38"/>
      <c r="I134" s="118"/>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222</v>
      </c>
      <c r="AU134" s="19" t="s">
        <v>83</v>
      </c>
    </row>
    <row r="135" spans="1:65" s="2" customFormat="1" ht="21.75" customHeight="1">
      <c r="A135" s="36"/>
      <c r="B135" s="37"/>
      <c r="C135" s="195" t="s">
        <v>281</v>
      </c>
      <c r="D135" s="195" t="s">
        <v>215</v>
      </c>
      <c r="E135" s="196" t="s">
        <v>282</v>
      </c>
      <c r="F135" s="197" t="s">
        <v>283</v>
      </c>
      <c r="G135" s="198" t="s">
        <v>218</v>
      </c>
      <c r="H135" s="199">
        <v>7</v>
      </c>
      <c r="I135" s="200"/>
      <c r="J135" s="201">
        <f>ROUND(I135*H135,2)</f>
        <v>0</v>
      </c>
      <c r="K135" s="197" t="s">
        <v>219</v>
      </c>
      <c r="L135" s="41"/>
      <c r="M135" s="202" t="s">
        <v>19</v>
      </c>
      <c r="N135" s="203" t="s">
        <v>45</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220</v>
      </c>
      <c r="AT135" s="206" t="s">
        <v>215</v>
      </c>
      <c r="AU135" s="206" t="s">
        <v>83</v>
      </c>
      <c r="AY135" s="19" t="s">
        <v>213</v>
      </c>
      <c r="BE135" s="207">
        <f>IF(N135="základní",J135,0)</f>
        <v>0</v>
      </c>
      <c r="BF135" s="207">
        <f>IF(N135="snížená",J135,0)</f>
        <v>0</v>
      </c>
      <c r="BG135" s="207">
        <f>IF(N135="zákl. přenesená",J135,0)</f>
        <v>0</v>
      </c>
      <c r="BH135" s="207">
        <f>IF(N135="sníž. přenesená",J135,0)</f>
        <v>0</v>
      </c>
      <c r="BI135" s="207">
        <f>IF(N135="nulová",J135,0)</f>
        <v>0</v>
      </c>
      <c r="BJ135" s="19" t="s">
        <v>81</v>
      </c>
      <c r="BK135" s="207">
        <f>ROUND(I135*H135,2)</f>
        <v>0</v>
      </c>
      <c r="BL135" s="19" t="s">
        <v>220</v>
      </c>
      <c r="BM135" s="206" t="s">
        <v>284</v>
      </c>
    </row>
    <row r="136" spans="1:65" s="2" customFormat="1" ht="39">
      <c r="A136" s="36"/>
      <c r="B136" s="37"/>
      <c r="C136" s="38"/>
      <c r="D136" s="208" t="s">
        <v>222</v>
      </c>
      <c r="E136" s="38"/>
      <c r="F136" s="209" t="s">
        <v>276</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222</v>
      </c>
      <c r="AU136" s="19" t="s">
        <v>83</v>
      </c>
    </row>
    <row r="137" spans="1:65" s="2" customFormat="1" ht="33" customHeight="1">
      <c r="A137" s="36"/>
      <c r="B137" s="37"/>
      <c r="C137" s="195" t="s">
        <v>285</v>
      </c>
      <c r="D137" s="195" t="s">
        <v>215</v>
      </c>
      <c r="E137" s="196" t="s">
        <v>286</v>
      </c>
      <c r="F137" s="197" t="s">
        <v>287</v>
      </c>
      <c r="G137" s="198" t="s">
        <v>218</v>
      </c>
      <c r="H137" s="199">
        <v>21</v>
      </c>
      <c r="I137" s="200"/>
      <c r="J137" s="201">
        <f>ROUND(I137*H137,2)</f>
        <v>0</v>
      </c>
      <c r="K137" s="197" t="s">
        <v>219</v>
      </c>
      <c r="L137" s="41"/>
      <c r="M137" s="202" t="s">
        <v>19</v>
      </c>
      <c r="N137" s="203" t="s">
        <v>45</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220</v>
      </c>
      <c r="AT137" s="206" t="s">
        <v>215</v>
      </c>
      <c r="AU137" s="206" t="s">
        <v>83</v>
      </c>
      <c r="AY137" s="19" t="s">
        <v>213</v>
      </c>
      <c r="BE137" s="207">
        <f>IF(N137="základní",J137,0)</f>
        <v>0</v>
      </c>
      <c r="BF137" s="207">
        <f>IF(N137="snížená",J137,0)</f>
        <v>0</v>
      </c>
      <c r="BG137" s="207">
        <f>IF(N137="zákl. přenesená",J137,0)</f>
        <v>0</v>
      </c>
      <c r="BH137" s="207">
        <f>IF(N137="sníž. přenesená",J137,0)</f>
        <v>0</v>
      </c>
      <c r="BI137" s="207">
        <f>IF(N137="nulová",J137,0)</f>
        <v>0</v>
      </c>
      <c r="BJ137" s="19" t="s">
        <v>81</v>
      </c>
      <c r="BK137" s="207">
        <f>ROUND(I137*H137,2)</f>
        <v>0</v>
      </c>
      <c r="BL137" s="19" t="s">
        <v>220</v>
      </c>
      <c r="BM137" s="206" t="s">
        <v>288</v>
      </c>
    </row>
    <row r="138" spans="1:65" s="2" customFormat="1" ht="39">
      <c r="A138" s="36"/>
      <c r="B138" s="37"/>
      <c r="C138" s="38"/>
      <c r="D138" s="208" t="s">
        <v>222</v>
      </c>
      <c r="E138" s="38"/>
      <c r="F138" s="209" t="s">
        <v>276</v>
      </c>
      <c r="G138" s="38"/>
      <c r="H138" s="38"/>
      <c r="I138" s="118"/>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222</v>
      </c>
      <c r="AU138" s="19" t="s">
        <v>83</v>
      </c>
    </row>
    <row r="139" spans="1:65" s="13" customFormat="1">
      <c r="B139" s="212"/>
      <c r="C139" s="213"/>
      <c r="D139" s="208" t="s">
        <v>233</v>
      </c>
      <c r="E139" s="214" t="s">
        <v>19</v>
      </c>
      <c r="F139" s="215" t="s">
        <v>289</v>
      </c>
      <c r="G139" s="213"/>
      <c r="H139" s="216">
        <v>21</v>
      </c>
      <c r="I139" s="217"/>
      <c r="J139" s="213"/>
      <c r="K139" s="213"/>
      <c r="L139" s="218"/>
      <c r="M139" s="219"/>
      <c r="N139" s="220"/>
      <c r="O139" s="220"/>
      <c r="P139" s="220"/>
      <c r="Q139" s="220"/>
      <c r="R139" s="220"/>
      <c r="S139" s="220"/>
      <c r="T139" s="221"/>
      <c r="AT139" s="222" t="s">
        <v>233</v>
      </c>
      <c r="AU139" s="222" t="s">
        <v>83</v>
      </c>
      <c r="AV139" s="13" t="s">
        <v>83</v>
      </c>
      <c r="AW139" s="13" t="s">
        <v>35</v>
      </c>
      <c r="AX139" s="13" t="s">
        <v>74</v>
      </c>
      <c r="AY139" s="222" t="s">
        <v>213</v>
      </c>
    </row>
    <row r="140" spans="1:65" s="14" customFormat="1">
      <c r="B140" s="223"/>
      <c r="C140" s="224"/>
      <c r="D140" s="208" t="s">
        <v>233</v>
      </c>
      <c r="E140" s="225" t="s">
        <v>19</v>
      </c>
      <c r="F140" s="226" t="s">
        <v>234</v>
      </c>
      <c r="G140" s="224"/>
      <c r="H140" s="227">
        <v>21</v>
      </c>
      <c r="I140" s="228"/>
      <c r="J140" s="224"/>
      <c r="K140" s="224"/>
      <c r="L140" s="229"/>
      <c r="M140" s="230"/>
      <c r="N140" s="231"/>
      <c r="O140" s="231"/>
      <c r="P140" s="231"/>
      <c r="Q140" s="231"/>
      <c r="R140" s="231"/>
      <c r="S140" s="231"/>
      <c r="T140" s="232"/>
      <c r="AT140" s="233" t="s">
        <v>233</v>
      </c>
      <c r="AU140" s="233" t="s">
        <v>83</v>
      </c>
      <c r="AV140" s="14" t="s">
        <v>220</v>
      </c>
      <c r="AW140" s="14" t="s">
        <v>35</v>
      </c>
      <c r="AX140" s="14" t="s">
        <v>81</v>
      </c>
      <c r="AY140" s="233" t="s">
        <v>213</v>
      </c>
    </row>
    <row r="141" spans="1:65" s="2" customFormat="1" ht="21.75" customHeight="1">
      <c r="A141" s="36"/>
      <c r="B141" s="37"/>
      <c r="C141" s="195" t="s">
        <v>8</v>
      </c>
      <c r="D141" s="195" t="s">
        <v>215</v>
      </c>
      <c r="E141" s="196" t="s">
        <v>290</v>
      </c>
      <c r="F141" s="197" t="s">
        <v>291</v>
      </c>
      <c r="G141" s="198" t="s">
        <v>218</v>
      </c>
      <c r="H141" s="199">
        <v>21</v>
      </c>
      <c r="I141" s="200"/>
      <c r="J141" s="201">
        <f>ROUND(I141*H141,2)</f>
        <v>0</v>
      </c>
      <c r="K141" s="197" t="s">
        <v>219</v>
      </c>
      <c r="L141" s="41"/>
      <c r="M141" s="202" t="s">
        <v>19</v>
      </c>
      <c r="N141" s="203" t="s">
        <v>45</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220</v>
      </c>
      <c r="AT141" s="206" t="s">
        <v>215</v>
      </c>
      <c r="AU141" s="206" t="s">
        <v>83</v>
      </c>
      <c r="AY141" s="19" t="s">
        <v>213</v>
      </c>
      <c r="BE141" s="207">
        <f>IF(N141="základní",J141,0)</f>
        <v>0</v>
      </c>
      <c r="BF141" s="207">
        <f>IF(N141="snížená",J141,0)</f>
        <v>0</v>
      </c>
      <c r="BG141" s="207">
        <f>IF(N141="zákl. přenesená",J141,0)</f>
        <v>0</v>
      </c>
      <c r="BH141" s="207">
        <f>IF(N141="sníž. přenesená",J141,0)</f>
        <v>0</v>
      </c>
      <c r="BI141" s="207">
        <f>IF(N141="nulová",J141,0)</f>
        <v>0</v>
      </c>
      <c r="BJ141" s="19" t="s">
        <v>81</v>
      </c>
      <c r="BK141" s="207">
        <f>ROUND(I141*H141,2)</f>
        <v>0</v>
      </c>
      <c r="BL141" s="19" t="s">
        <v>220</v>
      </c>
      <c r="BM141" s="206" t="s">
        <v>292</v>
      </c>
    </row>
    <row r="142" spans="1:65" s="2" customFormat="1" ht="39">
      <c r="A142" s="36"/>
      <c r="B142" s="37"/>
      <c r="C142" s="38"/>
      <c r="D142" s="208" t="s">
        <v>222</v>
      </c>
      <c r="E142" s="38"/>
      <c r="F142" s="209" t="s">
        <v>276</v>
      </c>
      <c r="G142" s="38"/>
      <c r="H142" s="38"/>
      <c r="I142" s="118"/>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222</v>
      </c>
      <c r="AU142" s="19" t="s">
        <v>83</v>
      </c>
    </row>
    <row r="143" spans="1:65" s="13" customFormat="1">
      <c r="B143" s="212"/>
      <c r="C143" s="213"/>
      <c r="D143" s="208" t="s">
        <v>233</v>
      </c>
      <c r="E143" s="214" t="s">
        <v>19</v>
      </c>
      <c r="F143" s="215" t="s">
        <v>289</v>
      </c>
      <c r="G143" s="213"/>
      <c r="H143" s="216">
        <v>21</v>
      </c>
      <c r="I143" s="217"/>
      <c r="J143" s="213"/>
      <c r="K143" s="213"/>
      <c r="L143" s="218"/>
      <c r="M143" s="219"/>
      <c r="N143" s="220"/>
      <c r="O143" s="220"/>
      <c r="P143" s="220"/>
      <c r="Q143" s="220"/>
      <c r="R143" s="220"/>
      <c r="S143" s="220"/>
      <c r="T143" s="221"/>
      <c r="AT143" s="222" t="s">
        <v>233</v>
      </c>
      <c r="AU143" s="222" t="s">
        <v>83</v>
      </c>
      <c r="AV143" s="13" t="s">
        <v>83</v>
      </c>
      <c r="AW143" s="13" t="s">
        <v>35</v>
      </c>
      <c r="AX143" s="13" t="s">
        <v>74</v>
      </c>
      <c r="AY143" s="222" t="s">
        <v>213</v>
      </c>
    </row>
    <row r="144" spans="1:65" s="14" customFormat="1">
      <c r="B144" s="223"/>
      <c r="C144" s="224"/>
      <c r="D144" s="208" t="s">
        <v>233</v>
      </c>
      <c r="E144" s="225" t="s">
        <v>19</v>
      </c>
      <c r="F144" s="226" t="s">
        <v>234</v>
      </c>
      <c r="G144" s="224"/>
      <c r="H144" s="227">
        <v>21</v>
      </c>
      <c r="I144" s="228"/>
      <c r="J144" s="224"/>
      <c r="K144" s="224"/>
      <c r="L144" s="229"/>
      <c r="M144" s="230"/>
      <c r="N144" s="231"/>
      <c r="O144" s="231"/>
      <c r="P144" s="231"/>
      <c r="Q144" s="231"/>
      <c r="R144" s="231"/>
      <c r="S144" s="231"/>
      <c r="T144" s="232"/>
      <c r="AT144" s="233" t="s">
        <v>233</v>
      </c>
      <c r="AU144" s="233" t="s">
        <v>83</v>
      </c>
      <c r="AV144" s="14" t="s">
        <v>220</v>
      </c>
      <c r="AW144" s="14" t="s">
        <v>35</v>
      </c>
      <c r="AX144" s="14" t="s">
        <v>81</v>
      </c>
      <c r="AY144" s="233" t="s">
        <v>213</v>
      </c>
    </row>
    <row r="145" spans="1:65" s="2" customFormat="1" ht="21.75" customHeight="1">
      <c r="A145" s="36"/>
      <c r="B145" s="37"/>
      <c r="C145" s="195" t="s">
        <v>293</v>
      </c>
      <c r="D145" s="195" t="s">
        <v>215</v>
      </c>
      <c r="E145" s="196" t="s">
        <v>294</v>
      </c>
      <c r="F145" s="197" t="s">
        <v>295</v>
      </c>
      <c r="G145" s="198" t="s">
        <v>218</v>
      </c>
      <c r="H145" s="199">
        <v>21</v>
      </c>
      <c r="I145" s="200"/>
      <c r="J145" s="201">
        <f>ROUND(I145*H145,2)</f>
        <v>0</v>
      </c>
      <c r="K145" s="197" t="s">
        <v>219</v>
      </c>
      <c r="L145" s="41"/>
      <c r="M145" s="202" t="s">
        <v>19</v>
      </c>
      <c r="N145" s="203" t="s">
        <v>45</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220</v>
      </c>
      <c r="AT145" s="206" t="s">
        <v>215</v>
      </c>
      <c r="AU145" s="206" t="s">
        <v>83</v>
      </c>
      <c r="AY145" s="19" t="s">
        <v>213</v>
      </c>
      <c r="BE145" s="207">
        <f>IF(N145="základní",J145,0)</f>
        <v>0</v>
      </c>
      <c r="BF145" s="207">
        <f>IF(N145="snížená",J145,0)</f>
        <v>0</v>
      </c>
      <c r="BG145" s="207">
        <f>IF(N145="zákl. přenesená",J145,0)</f>
        <v>0</v>
      </c>
      <c r="BH145" s="207">
        <f>IF(N145="sníž. přenesená",J145,0)</f>
        <v>0</v>
      </c>
      <c r="BI145" s="207">
        <f>IF(N145="nulová",J145,0)</f>
        <v>0</v>
      </c>
      <c r="BJ145" s="19" t="s">
        <v>81</v>
      </c>
      <c r="BK145" s="207">
        <f>ROUND(I145*H145,2)</f>
        <v>0</v>
      </c>
      <c r="BL145" s="19" t="s">
        <v>220</v>
      </c>
      <c r="BM145" s="206" t="s">
        <v>296</v>
      </c>
    </row>
    <row r="146" spans="1:65" s="2" customFormat="1" ht="39">
      <c r="A146" s="36"/>
      <c r="B146" s="37"/>
      <c r="C146" s="38"/>
      <c r="D146" s="208" t="s">
        <v>222</v>
      </c>
      <c r="E146" s="38"/>
      <c r="F146" s="209" t="s">
        <v>276</v>
      </c>
      <c r="G146" s="38"/>
      <c r="H146" s="38"/>
      <c r="I146" s="118"/>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222</v>
      </c>
      <c r="AU146" s="19" t="s">
        <v>83</v>
      </c>
    </row>
    <row r="147" spans="1:65" s="13" customFormat="1">
      <c r="B147" s="212"/>
      <c r="C147" s="213"/>
      <c r="D147" s="208" t="s">
        <v>233</v>
      </c>
      <c r="E147" s="214" t="s">
        <v>19</v>
      </c>
      <c r="F147" s="215" t="s">
        <v>289</v>
      </c>
      <c r="G147" s="213"/>
      <c r="H147" s="216">
        <v>21</v>
      </c>
      <c r="I147" s="217"/>
      <c r="J147" s="213"/>
      <c r="K147" s="213"/>
      <c r="L147" s="218"/>
      <c r="M147" s="219"/>
      <c r="N147" s="220"/>
      <c r="O147" s="220"/>
      <c r="P147" s="220"/>
      <c r="Q147" s="220"/>
      <c r="R147" s="220"/>
      <c r="S147" s="220"/>
      <c r="T147" s="221"/>
      <c r="AT147" s="222" t="s">
        <v>233</v>
      </c>
      <c r="AU147" s="222" t="s">
        <v>83</v>
      </c>
      <c r="AV147" s="13" t="s">
        <v>83</v>
      </c>
      <c r="AW147" s="13" t="s">
        <v>35</v>
      </c>
      <c r="AX147" s="13" t="s">
        <v>74</v>
      </c>
      <c r="AY147" s="222" t="s">
        <v>213</v>
      </c>
    </row>
    <row r="148" spans="1:65" s="14" customFormat="1">
      <c r="B148" s="223"/>
      <c r="C148" s="224"/>
      <c r="D148" s="208" t="s">
        <v>233</v>
      </c>
      <c r="E148" s="225" t="s">
        <v>19</v>
      </c>
      <c r="F148" s="226" t="s">
        <v>234</v>
      </c>
      <c r="G148" s="224"/>
      <c r="H148" s="227">
        <v>21</v>
      </c>
      <c r="I148" s="228"/>
      <c r="J148" s="224"/>
      <c r="K148" s="224"/>
      <c r="L148" s="229"/>
      <c r="M148" s="230"/>
      <c r="N148" s="231"/>
      <c r="O148" s="231"/>
      <c r="P148" s="231"/>
      <c r="Q148" s="231"/>
      <c r="R148" s="231"/>
      <c r="S148" s="231"/>
      <c r="T148" s="232"/>
      <c r="AT148" s="233" t="s">
        <v>233</v>
      </c>
      <c r="AU148" s="233" t="s">
        <v>83</v>
      </c>
      <c r="AV148" s="14" t="s">
        <v>220</v>
      </c>
      <c r="AW148" s="14" t="s">
        <v>35</v>
      </c>
      <c r="AX148" s="14" t="s">
        <v>81</v>
      </c>
      <c r="AY148" s="233" t="s">
        <v>213</v>
      </c>
    </row>
    <row r="149" spans="1:65" s="2" customFormat="1" ht="21.75" customHeight="1">
      <c r="A149" s="36"/>
      <c r="B149" s="37"/>
      <c r="C149" s="195" t="s">
        <v>297</v>
      </c>
      <c r="D149" s="195" t="s">
        <v>215</v>
      </c>
      <c r="E149" s="196" t="s">
        <v>298</v>
      </c>
      <c r="F149" s="197" t="s">
        <v>299</v>
      </c>
      <c r="G149" s="198" t="s">
        <v>253</v>
      </c>
      <c r="H149" s="199">
        <v>217.6</v>
      </c>
      <c r="I149" s="200"/>
      <c r="J149" s="201">
        <f>ROUND(I149*H149,2)</f>
        <v>0</v>
      </c>
      <c r="K149" s="197" t="s">
        <v>219</v>
      </c>
      <c r="L149" s="41"/>
      <c r="M149" s="202" t="s">
        <v>19</v>
      </c>
      <c r="N149" s="203" t="s">
        <v>45</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220</v>
      </c>
      <c r="AT149" s="206" t="s">
        <v>215</v>
      </c>
      <c r="AU149" s="206" t="s">
        <v>83</v>
      </c>
      <c r="AY149" s="19" t="s">
        <v>213</v>
      </c>
      <c r="BE149" s="207">
        <f>IF(N149="základní",J149,0)</f>
        <v>0</v>
      </c>
      <c r="BF149" s="207">
        <f>IF(N149="snížená",J149,0)</f>
        <v>0</v>
      </c>
      <c r="BG149" s="207">
        <f>IF(N149="zákl. přenesená",J149,0)</f>
        <v>0</v>
      </c>
      <c r="BH149" s="207">
        <f>IF(N149="sníž. přenesená",J149,0)</f>
        <v>0</v>
      </c>
      <c r="BI149" s="207">
        <f>IF(N149="nulová",J149,0)</f>
        <v>0</v>
      </c>
      <c r="BJ149" s="19" t="s">
        <v>81</v>
      </c>
      <c r="BK149" s="207">
        <f>ROUND(I149*H149,2)</f>
        <v>0</v>
      </c>
      <c r="BL149" s="19" t="s">
        <v>220</v>
      </c>
      <c r="BM149" s="206" t="s">
        <v>300</v>
      </c>
    </row>
    <row r="150" spans="1:65" s="2" customFormat="1" ht="165.75">
      <c r="A150" s="36"/>
      <c r="B150" s="37"/>
      <c r="C150" s="38"/>
      <c r="D150" s="208" t="s">
        <v>222</v>
      </c>
      <c r="E150" s="38"/>
      <c r="F150" s="209" t="s">
        <v>301</v>
      </c>
      <c r="G150" s="38"/>
      <c r="H150" s="38"/>
      <c r="I150" s="118"/>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222</v>
      </c>
      <c r="AU150" s="19" t="s">
        <v>83</v>
      </c>
    </row>
    <row r="151" spans="1:65" s="13" customFormat="1">
      <c r="B151" s="212"/>
      <c r="C151" s="213"/>
      <c r="D151" s="208" t="s">
        <v>233</v>
      </c>
      <c r="E151" s="214" t="s">
        <v>19</v>
      </c>
      <c r="F151" s="215" t="s">
        <v>159</v>
      </c>
      <c r="G151" s="213"/>
      <c r="H151" s="216">
        <v>217.6</v>
      </c>
      <c r="I151" s="217"/>
      <c r="J151" s="213"/>
      <c r="K151" s="213"/>
      <c r="L151" s="218"/>
      <c r="M151" s="219"/>
      <c r="N151" s="220"/>
      <c r="O151" s="220"/>
      <c r="P151" s="220"/>
      <c r="Q151" s="220"/>
      <c r="R151" s="220"/>
      <c r="S151" s="220"/>
      <c r="T151" s="221"/>
      <c r="AT151" s="222" t="s">
        <v>233</v>
      </c>
      <c r="AU151" s="222" t="s">
        <v>83</v>
      </c>
      <c r="AV151" s="13" t="s">
        <v>83</v>
      </c>
      <c r="AW151" s="13" t="s">
        <v>35</v>
      </c>
      <c r="AX151" s="13" t="s">
        <v>74</v>
      </c>
      <c r="AY151" s="222" t="s">
        <v>213</v>
      </c>
    </row>
    <row r="152" spans="1:65" s="14" customFormat="1">
      <c r="B152" s="223"/>
      <c r="C152" s="224"/>
      <c r="D152" s="208" t="s">
        <v>233</v>
      </c>
      <c r="E152" s="225" t="s">
        <v>19</v>
      </c>
      <c r="F152" s="226" t="s">
        <v>234</v>
      </c>
      <c r="G152" s="224"/>
      <c r="H152" s="227">
        <v>217.6</v>
      </c>
      <c r="I152" s="228"/>
      <c r="J152" s="224"/>
      <c r="K152" s="224"/>
      <c r="L152" s="229"/>
      <c r="M152" s="230"/>
      <c r="N152" s="231"/>
      <c r="O152" s="231"/>
      <c r="P152" s="231"/>
      <c r="Q152" s="231"/>
      <c r="R152" s="231"/>
      <c r="S152" s="231"/>
      <c r="T152" s="232"/>
      <c r="AT152" s="233" t="s">
        <v>233</v>
      </c>
      <c r="AU152" s="233" t="s">
        <v>83</v>
      </c>
      <c r="AV152" s="14" t="s">
        <v>220</v>
      </c>
      <c r="AW152" s="14" t="s">
        <v>35</v>
      </c>
      <c r="AX152" s="14" t="s">
        <v>81</v>
      </c>
      <c r="AY152" s="233" t="s">
        <v>213</v>
      </c>
    </row>
    <row r="153" spans="1:65" s="2" customFormat="1" ht="33" customHeight="1">
      <c r="A153" s="36"/>
      <c r="B153" s="37"/>
      <c r="C153" s="195" t="s">
        <v>302</v>
      </c>
      <c r="D153" s="195" t="s">
        <v>215</v>
      </c>
      <c r="E153" s="196" t="s">
        <v>303</v>
      </c>
      <c r="F153" s="197" t="s">
        <v>304</v>
      </c>
      <c r="G153" s="198" t="s">
        <v>253</v>
      </c>
      <c r="H153" s="199">
        <v>2176</v>
      </c>
      <c r="I153" s="200"/>
      <c r="J153" s="201">
        <f>ROUND(I153*H153,2)</f>
        <v>0</v>
      </c>
      <c r="K153" s="197" t="s">
        <v>219</v>
      </c>
      <c r="L153" s="41"/>
      <c r="M153" s="202" t="s">
        <v>19</v>
      </c>
      <c r="N153" s="203" t="s">
        <v>45</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220</v>
      </c>
      <c r="AT153" s="206" t="s">
        <v>215</v>
      </c>
      <c r="AU153" s="206" t="s">
        <v>83</v>
      </c>
      <c r="AY153" s="19" t="s">
        <v>213</v>
      </c>
      <c r="BE153" s="207">
        <f>IF(N153="základní",J153,0)</f>
        <v>0</v>
      </c>
      <c r="BF153" s="207">
        <f>IF(N153="snížená",J153,0)</f>
        <v>0</v>
      </c>
      <c r="BG153" s="207">
        <f>IF(N153="zákl. přenesená",J153,0)</f>
        <v>0</v>
      </c>
      <c r="BH153" s="207">
        <f>IF(N153="sníž. přenesená",J153,0)</f>
        <v>0</v>
      </c>
      <c r="BI153" s="207">
        <f>IF(N153="nulová",J153,0)</f>
        <v>0</v>
      </c>
      <c r="BJ153" s="19" t="s">
        <v>81</v>
      </c>
      <c r="BK153" s="207">
        <f>ROUND(I153*H153,2)</f>
        <v>0</v>
      </c>
      <c r="BL153" s="19" t="s">
        <v>220</v>
      </c>
      <c r="BM153" s="206" t="s">
        <v>305</v>
      </c>
    </row>
    <row r="154" spans="1:65" s="2" customFormat="1" ht="165.75">
      <c r="A154" s="36"/>
      <c r="B154" s="37"/>
      <c r="C154" s="38"/>
      <c r="D154" s="208" t="s">
        <v>222</v>
      </c>
      <c r="E154" s="38"/>
      <c r="F154" s="209" t="s">
        <v>301</v>
      </c>
      <c r="G154" s="38"/>
      <c r="H154" s="38"/>
      <c r="I154" s="118"/>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222</v>
      </c>
      <c r="AU154" s="19" t="s">
        <v>83</v>
      </c>
    </row>
    <row r="155" spans="1:65" s="13" customFormat="1">
      <c r="B155" s="212"/>
      <c r="C155" s="213"/>
      <c r="D155" s="208" t="s">
        <v>233</v>
      </c>
      <c r="E155" s="214" t="s">
        <v>19</v>
      </c>
      <c r="F155" s="215" t="s">
        <v>306</v>
      </c>
      <c r="G155" s="213"/>
      <c r="H155" s="216">
        <v>2176</v>
      </c>
      <c r="I155" s="217"/>
      <c r="J155" s="213"/>
      <c r="K155" s="213"/>
      <c r="L155" s="218"/>
      <c r="M155" s="219"/>
      <c r="N155" s="220"/>
      <c r="O155" s="220"/>
      <c r="P155" s="220"/>
      <c r="Q155" s="220"/>
      <c r="R155" s="220"/>
      <c r="S155" s="220"/>
      <c r="T155" s="221"/>
      <c r="AT155" s="222" t="s">
        <v>233</v>
      </c>
      <c r="AU155" s="222" t="s">
        <v>83</v>
      </c>
      <c r="AV155" s="13" t="s">
        <v>83</v>
      </c>
      <c r="AW155" s="13" t="s">
        <v>35</v>
      </c>
      <c r="AX155" s="13" t="s">
        <v>74</v>
      </c>
      <c r="AY155" s="222" t="s">
        <v>213</v>
      </c>
    </row>
    <row r="156" spans="1:65" s="14" customFormat="1">
      <c r="B156" s="223"/>
      <c r="C156" s="224"/>
      <c r="D156" s="208" t="s">
        <v>233</v>
      </c>
      <c r="E156" s="225" t="s">
        <v>19</v>
      </c>
      <c r="F156" s="226" t="s">
        <v>234</v>
      </c>
      <c r="G156" s="224"/>
      <c r="H156" s="227">
        <v>2176</v>
      </c>
      <c r="I156" s="228"/>
      <c r="J156" s="224"/>
      <c r="K156" s="224"/>
      <c r="L156" s="229"/>
      <c r="M156" s="230"/>
      <c r="N156" s="231"/>
      <c r="O156" s="231"/>
      <c r="P156" s="231"/>
      <c r="Q156" s="231"/>
      <c r="R156" s="231"/>
      <c r="S156" s="231"/>
      <c r="T156" s="232"/>
      <c r="AT156" s="233" t="s">
        <v>233</v>
      </c>
      <c r="AU156" s="233" t="s">
        <v>83</v>
      </c>
      <c r="AV156" s="14" t="s">
        <v>220</v>
      </c>
      <c r="AW156" s="14" t="s">
        <v>35</v>
      </c>
      <c r="AX156" s="14" t="s">
        <v>81</v>
      </c>
      <c r="AY156" s="233" t="s">
        <v>213</v>
      </c>
    </row>
    <row r="157" spans="1:65" s="2" customFormat="1" ht="21.75" customHeight="1">
      <c r="A157" s="36"/>
      <c r="B157" s="37"/>
      <c r="C157" s="195" t="s">
        <v>307</v>
      </c>
      <c r="D157" s="195" t="s">
        <v>215</v>
      </c>
      <c r="E157" s="196" t="s">
        <v>308</v>
      </c>
      <c r="F157" s="197" t="s">
        <v>309</v>
      </c>
      <c r="G157" s="198" t="s">
        <v>253</v>
      </c>
      <c r="H157" s="199">
        <v>217.6</v>
      </c>
      <c r="I157" s="200"/>
      <c r="J157" s="201">
        <f>ROUND(I157*H157,2)</f>
        <v>0</v>
      </c>
      <c r="K157" s="197" t="s">
        <v>219</v>
      </c>
      <c r="L157" s="41"/>
      <c r="M157" s="202" t="s">
        <v>19</v>
      </c>
      <c r="N157" s="203" t="s">
        <v>45</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220</v>
      </c>
      <c r="AT157" s="206" t="s">
        <v>215</v>
      </c>
      <c r="AU157" s="206" t="s">
        <v>83</v>
      </c>
      <c r="AY157" s="19" t="s">
        <v>213</v>
      </c>
      <c r="BE157" s="207">
        <f>IF(N157="základní",J157,0)</f>
        <v>0</v>
      </c>
      <c r="BF157" s="207">
        <f>IF(N157="snížená",J157,0)</f>
        <v>0</v>
      </c>
      <c r="BG157" s="207">
        <f>IF(N157="zákl. přenesená",J157,0)</f>
        <v>0</v>
      </c>
      <c r="BH157" s="207">
        <f>IF(N157="sníž. přenesená",J157,0)</f>
        <v>0</v>
      </c>
      <c r="BI157" s="207">
        <f>IF(N157="nulová",J157,0)</f>
        <v>0</v>
      </c>
      <c r="BJ157" s="19" t="s">
        <v>81</v>
      </c>
      <c r="BK157" s="207">
        <f>ROUND(I157*H157,2)</f>
        <v>0</v>
      </c>
      <c r="BL157" s="19" t="s">
        <v>220</v>
      </c>
      <c r="BM157" s="206" t="s">
        <v>310</v>
      </c>
    </row>
    <row r="158" spans="1:65" s="2" customFormat="1" ht="107.25">
      <c r="A158" s="36"/>
      <c r="B158" s="37"/>
      <c r="C158" s="38"/>
      <c r="D158" s="208" t="s">
        <v>222</v>
      </c>
      <c r="E158" s="38"/>
      <c r="F158" s="209" t="s">
        <v>311</v>
      </c>
      <c r="G158" s="38"/>
      <c r="H158" s="38"/>
      <c r="I158" s="118"/>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222</v>
      </c>
      <c r="AU158" s="19" t="s">
        <v>83</v>
      </c>
    </row>
    <row r="159" spans="1:65" s="13" customFormat="1">
      <c r="B159" s="212"/>
      <c r="C159" s="213"/>
      <c r="D159" s="208" t="s">
        <v>233</v>
      </c>
      <c r="E159" s="214" t="s">
        <v>19</v>
      </c>
      <c r="F159" s="215" t="s">
        <v>159</v>
      </c>
      <c r="G159" s="213"/>
      <c r="H159" s="216">
        <v>217.6</v>
      </c>
      <c r="I159" s="217"/>
      <c r="J159" s="213"/>
      <c r="K159" s="213"/>
      <c r="L159" s="218"/>
      <c r="M159" s="219"/>
      <c r="N159" s="220"/>
      <c r="O159" s="220"/>
      <c r="P159" s="220"/>
      <c r="Q159" s="220"/>
      <c r="R159" s="220"/>
      <c r="S159" s="220"/>
      <c r="T159" s="221"/>
      <c r="AT159" s="222" t="s">
        <v>233</v>
      </c>
      <c r="AU159" s="222" t="s">
        <v>83</v>
      </c>
      <c r="AV159" s="13" t="s">
        <v>83</v>
      </c>
      <c r="AW159" s="13" t="s">
        <v>35</v>
      </c>
      <c r="AX159" s="13" t="s">
        <v>74</v>
      </c>
      <c r="AY159" s="222" t="s">
        <v>213</v>
      </c>
    </row>
    <row r="160" spans="1:65" s="14" customFormat="1">
      <c r="B160" s="223"/>
      <c r="C160" s="224"/>
      <c r="D160" s="208" t="s">
        <v>233</v>
      </c>
      <c r="E160" s="225" t="s">
        <v>19</v>
      </c>
      <c r="F160" s="226" t="s">
        <v>234</v>
      </c>
      <c r="G160" s="224"/>
      <c r="H160" s="227">
        <v>217.6</v>
      </c>
      <c r="I160" s="228"/>
      <c r="J160" s="224"/>
      <c r="K160" s="224"/>
      <c r="L160" s="229"/>
      <c r="M160" s="230"/>
      <c r="N160" s="231"/>
      <c r="O160" s="231"/>
      <c r="P160" s="231"/>
      <c r="Q160" s="231"/>
      <c r="R160" s="231"/>
      <c r="S160" s="231"/>
      <c r="T160" s="232"/>
      <c r="AT160" s="233" t="s">
        <v>233</v>
      </c>
      <c r="AU160" s="233" t="s">
        <v>83</v>
      </c>
      <c r="AV160" s="14" t="s">
        <v>220</v>
      </c>
      <c r="AW160" s="14" t="s">
        <v>35</v>
      </c>
      <c r="AX160" s="14" t="s">
        <v>81</v>
      </c>
      <c r="AY160" s="233" t="s">
        <v>213</v>
      </c>
    </row>
    <row r="161" spans="1:65" s="2" customFormat="1" ht="16.5" customHeight="1">
      <c r="A161" s="36"/>
      <c r="B161" s="37"/>
      <c r="C161" s="195" t="s">
        <v>312</v>
      </c>
      <c r="D161" s="195" t="s">
        <v>215</v>
      </c>
      <c r="E161" s="196" t="s">
        <v>313</v>
      </c>
      <c r="F161" s="197" t="s">
        <v>314</v>
      </c>
      <c r="G161" s="198" t="s">
        <v>253</v>
      </c>
      <c r="H161" s="199">
        <v>217.6</v>
      </c>
      <c r="I161" s="200"/>
      <c r="J161" s="201">
        <f>ROUND(I161*H161,2)</f>
        <v>0</v>
      </c>
      <c r="K161" s="197" t="s">
        <v>219</v>
      </c>
      <c r="L161" s="41"/>
      <c r="M161" s="202" t="s">
        <v>19</v>
      </c>
      <c r="N161" s="203" t="s">
        <v>45</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220</v>
      </c>
      <c r="AT161" s="206" t="s">
        <v>215</v>
      </c>
      <c r="AU161" s="206" t="s">
        <v>83</v>
      </c>
      <c r="AY161" s="19" t="s">
        <v>213</v>
      </c>
      <c r="BE161" s="207">
        <f>IF(N161="základní",J161,0)</f>
        <v>0</v>
      </c>
      <c r="BF161" s="207">
        <f>IF(N161="snížená",J161,0)</f>
        <v>0</v>
      </c>
      <c r="BG161" s="207">
        <f>IF(N161="zákl. přenesená",J161,0)</f>
        <v>0</v>
      </c>
      <c r="BH161" s="207">
        <f>IF(N161="sníž. přenesená",J161,0)</f>
        <v>0</v>
      </c>
      <c r="BI161" s="207">
        <f>IF(N161="nulová",J161,0)</f>
        <v>0</v>
      </c>
      <c r="BJ161" s="19" t="s">
        <v>81</v>
      </c>
      <c r="BK161" s="207">
        <f>ROUND(I161*H161,2)</f>
        <v>0</v>
      </c>
      <c r="BL161" s="19" t="s">
        <v>220</v>
      </c>
      <c r="BM161" s="206" t="s">
        <v>315</v>
      </c>
    </row>
    <row r="162" spans="1:65" s="2" customFormat="1" ht="273">
      <c r="A162" s="36"/>
      <c r="B162" s="37"/>
      <c r="C162" s="38"/>
      <c r="D162" s="208" t="s">
        <v>222</v>
      </c>
      <c r="E162" s="38"/>
      <c r="F162" s="209" t="s">
        <v>316</v>
      </c>
      <c r="G162" s="38"/>
      <c r="H162" s="38"/>
      <c r="I162" s="118"/>
      <c r="J162" s="38"/>
      <c r="K162" s="38"/>
      <c r="L162" s="41"/>
      <c r="M162" s="210"/>
      <c r="N162" s="211"/>
      <c r="O162" s="66"/>
      <c r="P162" s="66"/>
      <c r="Q162" s="66"/>
      <c r="R162" s="66"/>
      <c r="S162" s="66"/>
      <c r="T162" s="67"/>
      <c r="U162" s="36"/>
      <c r="V162" s="36"/>
      <c r="W162" s="36"/>
      <c r="X162" s="36"/>
      <c r="Y162" s="36"/>
      <c r="Z162" s="36"/>
      <c r="AA162" s="36"/>
      <c r="AB162" s="36"/>
      <c r="AC162" s="36"/>
      <c r="AD162" s="36"/>
      <c r="AE162" s="36"/>
      <c r="AT162" s="19" t="s">
        <v>222</v>
      </c>
      <c r="AU162" s="19" t="s">
        <v>83</v>
      </c>
    </row>
    <row r="163" spans="1:65" s="13" customFormat="1">
      <c r="B163" s="212"/>
      <c r="C163" s="213"/>
      <c r="D163" s="208" t="s">
        <v>233</v>
      </c>
      <c r="E163" s="214" t="s">
        <v>19</v>
      </c>
      <c r="F163" s="215" t="s">
        <v>159</v>
      </c>
      <c r="G163" s="213"/>
      <c r="H163" s="216">
        <v>217.6</v>
      </c>
      <c r="I163" s="217"/>
      <c r="J163" s="213"/>
      <c r="K163" s="213"/>
      <c r="L163" s="218"/>
      <c r="M163" s="219"/>
      <c r="N163" s="220"/>
      <c r="O163" s="220"/>
      <c r="P163" s="220"/>
      <c r="Q163" s="220"/>
      <c r="R163" s="220"/>
      <c r="S163" s="220"/>
      <c r="T163" s="221"/>
      <c r="AT163" s="222" t="s">
        <v>233</v>
      </c>
      <c r="AU163" s="222" t="s">
        <v>83</v>
      </c>
      <c r="AV163" s="13" t="s">
        <v>83</v>
      </c>
      <c r="AW163" s="13" t="s">
        <v>35</v>
      </c>
      <c r="AX163" s="13" t="s">
        <v>74</v>
      </c>
      <c r="AY163" s="222" t="s">
        <v>213</v>
      </c>
    </row>
    <row r="164" spans="1:65" s="14" customFormat="1">
      <c r="B164" s="223"/>
      <c r="C164" s="224"/>
      <c r="D164" s="208" t="s">
        <v>233</v>
      </c>
      <c r="E164" s="225" t="s">
        <v>19</v>
      </c>
      <c r="F164" s="226" t="s">
        <v>234</v>
      </c>
      <c r="G164" s="224"/>
      <c r="H164" s="227">
        <v>217.6</v>
      </c>
      <c r="I164" s="228"/>
      <c r="J164" s="224"/>
      <c r="K164" s="224"/>
      <c r="L164" s="229"/>
      <c r="M164" s="230"/>
      <c r="N164" s="231"/>
      <c r="O164" s="231"/>
      <c r="P164" s="231"/>
      <c r="Q164" s="231"/>
      <c r="R164" s="231"/>
      <c r="S164" s="231"/>
      <c r="T164" s="232"/>
      <c r="AT164" s="233" t="s">
        <v>233</v>
      </c>
      <c r="AU164" s="233" t="s">
        <v>83</v>
      </c>
      <c r="AV164" s="14" t="s">
        <v>220</v>
      </c>
      <c r="AW164" s="14" t="s">
        <v>35</v>
      </c>
      <c r="AX164" s="14" t="s">
        <v>81</v>
      </c>
      <c r="AY164" s="233" t="s">
        <v>213</v>
      </c>
    </row>
    <row r="165" spans="1:65" s="2" customFormat="1" ht="16.5" customHeight="1">
      <c r="A165" s="36"/>
      <c r="B165" s="37"/>
      <c r="C165" s="195" t="s">
        <v>7</v>
      </c>
      <c r="D165" s="195" t="s">
        <v>215</v>
      </c>
      <c r="E165" s="196" t="s">
        <v>317</v>
      </c>
      <c r="F165" s="197" t="s">
        <v>318</v>
      </c>
      <c r="G165" s="198" t="s">
        <v>166</v>
      </c>
      <c r="H165" s="199">
        <v>402.56</v>
      </c>
      <c r="I165" s="200"/>
      <c r="J165" s="201">
        <f>ROUND(I165*H165,2)</f>
        <v>0</v>
      </c>
      <c r="K165" s="197" t="s">
        <v>219</v>
      </c>
      <c r="L165" s="41"/>
      <c r="M165" s="202" t="s">
        <v>19</v>
      </c>
      <c r="N165" s="203" t="s">
        <v>45</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220</v>
      </c>
      <c r="AT165" s="206" t="s">
        <v>215</v>
      </c>
      <c r="AU165" s="206" t="s">
        <v>83</v>
      </c>
      <c r="AY165" s="19" t="s">
        <v>213</v>
      </c>
      <c r="BE165" s="207">
        <f>IF(N165="základní",J165,0)</f>
        <v>0</v>
      </c>
      <c r="BF165" s="207">
        <f>IF(N165="snížená",J165,0)</f>
        <v>0</v>
      </c>
      <c r="BG165" s="207">
        <f>IF(N165="zákl. přenesená",J165,0)</f>
        <v>0</v>
      </c>
      <c r="BH165" s="207">
        <f>IF(N165="sníž. přenesená",J165,0)</f>
        <v>0</v>
      </c>
      <c r="BI165" s="207">
        <f>IF(N165="nulová",J165,0)</f>
        <v>0</v>
      </c>
      <c r="BJ165" s="19" t="s">
        <v>81</v>
      </c>
      <c r="BK165" s="207">
        <f>ROUND(I165*H165,2)</f>
        <v>0</v>
      </c>
      <c r="BL165" s="19" t="s">
        <v>220</v>
      </c>
      <c r="BM165" s="206" t="s">
        <v>319</v>
      </c>
    </row>
    <row r="166" spans="1:65" s="2" customFormat="1" ht="273">
      <c r="A166" s="36"/>
      <c r="B166" s="37"/>
      <c r="C166" s="38"/>
      <c r="D166" s="208" t="s">
        <v>222</v>
      </c>
      <c r="E166" s="38"/>
      <c r="F166" s="209" t="s">
        <v>316</v>
      </c>
      <c r="G166" s="38"/>
      <c r="H166" s="38"/>
      <c r="I166" s="118"/>
      <c r="J166" s="38"/>
      <c r="K166" s="38"/>
      <c r="L166" s="41"/>
      <c r="M166" s="210"/>
      <c r="N166" s="211"/>
      <c r="O166" s="66"/>
      <c r="P166" s="66"/>
      <c r="Q166" s="66"/>
      <c r="R166" s="66"/>
      <c r="S166" s="66"/>
      <c r="T166" s="67"/>
      <c r="U166" s="36"/>
      <c r="V166" s="36"/>
      <c r="W166" s="36"/>
      <c r="X166" s="36"/>
      <c r="Y166" s="36"/>
      <c r="Z166" s="36"/>
      <c r="AA166" s="36"/>
      <c r="AB166" s="36"/>
      <c r="AC166" s="36"/>
      <c r="AD166" s="36"/>
      <c r="AE166" s="36"/>
      <c r="AT166" s="19" t="s">
        <v>222</v>
      </c>
      <c r="AU166" s="19" t="s">
        <v>83</v>
      </c>
    </row>
    <row r="167" spans="1:65" s="2" customFormat="1" ht="19.5">
      <c r="A167" s="36"/>
      <c r="B167" s="37"/>
      <c r="C167" s="38"/>
      <c r="D167" s="208" t="s">
        <v>320</v>
      </c>
      <c r="E167" s="38"/>
      <c r="F167" s="209" t="s">
        <v>321</v>
      </c>
      <c r="G167" s="38"/>
      <c r="H167" s="38"/>
      <c r="I167" s="118"/>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320</v>
      </c>
      <c r="AU167" s="19" t="s">
        <v>83</v>
      </c>
    </row>
    <row r="168" spans="1:65" s="13" customFormat="1">
      <c r="B168" s="212"/>
      <c r="C168" s="213"/>
      <c r="D168" s="208" t="s">
        <v>233</v>
      </c>
      <c r="E168" s="214" t="s">
        <v>19</v>
      </c>
      <c r="F168" s="215" t="s">
        <v>322</v>
      </c>
      <c r="G168" s="213"/>
      <c r="H168" s="216">
        <v>402.56</v>
      </c>
      <c r="I168" s="217"/>
      <c r="J168" s="213"/>
      <c r="K168" s="213"/>
      <c r="L168" s="218"/>
      <c r="M168" s="219"/>
      <c r="N168" s="220"/>
      <c r="O168" s="220"/>
      <c r="P168" s="220"/>
      <c r="Q168" s="220"/>
      <c r="R168" s="220"/>
      <c r="S168" s="220"/>
      <c r="T168" s="221"/>
      <c r="AT168" s="222" t="s">
        <v>233</v>
      </c>
      <c r="AU168" s="222" t="s">
        <v>83</v>
      </c>
      <c r="AV168" s="13" t="s">
        <v>83</v>
      </c>
      <c r="AW168" s="13" t="s">
        <v>35</v>
      </c>
      <c r="AX168" s="13" t="s">
        <v>74</v>
      </c>
      <c r="AY168" s="222" t="s">
        <v>213</v>
      </c>
    </row>
    <row r="169" spans="1:65" s="14" customFormat="1">
      <c r="B169" s="223"/>
      <c r="C169" s="224"/>
      <c r="D169" s="208" t="s">
        <v>233</v>
      </c>
      <c r="E169" s="225" t="s">
        <v>19</v>
      </c>
      <c r="F169" s="226" t="s">
        <v>234</v>
      </c>
      <c r="G169" s="224"/>
      <c r="H169" s="227">
        <v>402.56</v>
      </c>
      <c r="I169" s="228"/>
      <c r="J169" s="224"/>
      <c r="K169" s="224"/>
      <c r="L169" s="229"/>
      <c r="M169" s="230"/>
      <c r="N169" s="231"/>
      <c r="O169" s="231"/>
      <c r="P169" s="231"/>
      <c r="Q169" s="231"/>
      <c r="R169" s="231"/>
      <c r="S169" s="231"/>
      <c r="T169" s="232"/>
      <c r="AT169" s="233" t="s">
        <v>233</v>
      </c>
      <c r="AU169" s="233" t="s">
        <v>83</v>
      </c>
      <c r="AV169" s="14" t="s">
        <v>220</v>
      </c>
      <c r="AW169" s="14" t="s">
        <v>35</v>
      </c>
      <c r="AX169" s="14" t="s">
        <v>81</v>
      </c>
      <c r="AY169" s="233" t="s">
        <v>213</v>
      </c>
    </row>
    <row r="170" spans="1:65" s="2" customFormat="1" ht="21.75" customHeight="1">
      <c r="A170" s="36"/>
      <c r="B170" s="37"/>
      <c r="C170" s="195" t="s">
        <v>323</v>
      </c>
      <c r="D170" s="195" t="s">
        <v>215</v>
      </c>
      <c r="E170" s="196" t="s">
        <v>324</v>
      </c>
      <c r="F170" s="197" t="s">
        <v>325</v>
      </c>
      <c r="G170" s="198" t="s">
        <v>253</v>
      </c>
      <c r="H170" s="199">
        <v>217.6</v>
      </c>
      <c r="I170" s="200"/>
      <c r="J170" s="201">
        <f>ROUND(I170*H170,2)</f>
        <v>0</v>
      </c>
      <c r="K170" s="197" t="s">
        <v>219</v>
      </c>
      <c r="L170" s="41"/>
      <c r="M170" s="202" t="s">
        <v>19</v>
      </c>
      <c r="N170" s="203" t="s">
        <v>45</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220</v>
      </c>
      <c r="AT170" s="206" t="s">
        <v>215</v>
      </c>
      <c r="AU170" s="206" t="s">
        <v>83</v>
      </c>
      <c r="AY170" s="19" t="s">
        <v>213</v>
      </c>
      <c r="BE170" s="207">
        <f>IF(N170="základní",J170,0)</f>
        <v>0</v>
      </c>
      <c r="BF170" s="207">
        <f>IF(N170="snížená",J170,0)</f>
        <v>0</v>
      </c>
      <c r="BG170" s="207">
        <f>IF(N170="zákl. přenesená",J170,0)</f>
        <v>0</v>
      </c>
      <c r="BH170" s="207">
        <f>IF(N170="sníž. přenesená",J170,0)</f>
        <v>0</v>
      </c>
      <c r="BI170" s="207">
        <f>IF(N170="nulová",J170,0)</f>
        <v>0</v>
      </c>
      <c r="BJ170" s="19" t="s">
        <v>81</v>
      </c>
      <c r="BK170" s="207">
        <f>ROUND(I170*H170,2)</f>
        <v>0</v>
      </c>
      <c r="BL170" s="19" t="s">
        <v>220</v>
      </c>
      <c r="BM170" s="206" t="s">
        <v>326</v>
      </c>
    </row>
    <row r="171" spans="1:65" s="2" customFormat="1" ht="399.75">
      <c r="A171" s="36"/>
      <c r="B171" s="37"/>
      <c r="C171" s="38"/>
      <c r="D171" s="208" t="s">
        <v>222</v>
      </c>
      <c r="E171" s="38"/>
      <c r="F171" s="209" t="s">
        <v>327</v>
      </c>
      <c r="G171" s="38"/>
      <c r="H171" s="38"/>
      <c r="I171" s="118"/>
      <c r="J171" s="38"/>
      <c r="K171" s="38"/>
      <c r="L171" s="41"/>
      <c r="M171" s="210"/>
      <c r="N171" s="211"/>
      <c r="O171" s="66"/>
      <c r="P171" s="66"/>
      <c r="Q171" s="66"/>
      <c r="R171" s="66"/>
      <c r="S171" s="66"/>
      <c r="T171" s="67"/>
      <c r="U171" s="36"/>
      <c r="V171" s="36"/>
      <c r="W171" s="36"/>
      <c r="X171" s="36"/>
      <c r="Y171" s="36"/>
      <c r="Z171" s="36"/>
      <c r="AA171" s="36"/>
      <c r="AB171" s="36"/>
      <c r="AC171" s="36"/>
      <c r="AD171" s="36"/>
      <c r="AE171" s="36"/>
      <c r="AT171" s="19" t="s">
        <v>222</v>
      </c>
      <c r="AU171" s="19" t="s">
        <v>83</v>
      </c>
    </row>
    <row r="172" spans="1:65" s="13" customFormat="1">
      <c r="B172" s="212"/>
      <c r="C172" s="213"/>
      <c r="D172" s="208" t="s">
        <v>233</v>
      </c>
      <c r="E172" s="214" t="s">
        <v>19</v>
      </c>
      <c r="F172" s="215" t="s">
        <v>159</v>
      </c>
      <c r="G172" s="213"/>
      <c r="H172" s="216">
        <v>217.6</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4" customFormat="1">
      <c r="B173" s="223"/>
      <c r="C173" s="224"/>
      <c r="D173" s="208" t="s">
        <v>233</v>
      </c>
      <c r="E173" s="225" t="s">
        <v>19</v>
      </c>
      <c r="F173" s="226" t="s">
        <v>234</v>
      </c>
      <c r="G173" s="224"/>
      <c r="H173" s="227">
        <v>217.6</v>
      </c>
      <c r="I173" s="228"/>
      <c r="J173" s="224"/>
      <c r="K173" s="224"/>
      <c r="L173" s="229"/>
      <c r="M173" s="230"/>
      <c r="N173" s="231"/>
      <c r="O173" s="231"/>
      <c r="P173" s="231"/>
      <c r="Q173" s="231"/>
      <c r="R173" s="231"/>
      <c r="S173" s="231"/>
      <c r="T173" s="232"/>
      <c r="AT173" s="233" t="s">
        <v>233</v>
      </c>
      <c r="AU173" s="233" t="s">
        <v>83</v>
      </c>
      <c r="AV173" s="14" t="s">
        <v>220</v>
      </c>
      <c r="AW173" s="14" t="s">
        <v>35</v>
      </c>
      <c r="AX173" s="14" t="s">
        <v>81</v>
      </c>
      <c r="AY173" s="233" t="s">
        <v>213</v>
      </c>
    </row>
    <row r="174" spans="1:65" s="2" customFormat="1" ht="16.5" customHeight="1">
      <c r="A174" s="36"/>
      <c r="B174" s="37"/>
      <c r="C174" s="244" t="s">
        <v>328</v>
      </c>
      <c r="D174" s="244" t="s">
        <v>329</v>
      </c>
      <c r="E174" s="245" t="s">
        <v>330</v>
      </c>
      <c r="F174" s="246" t="s">
        <v>331</v>
      </c>
      <c r="G174" s="247" t="s">
        <v>166</v>
      </c>
      <c r="H174" s="248">
        <v>402.56</v>
      </c>
      <c r="I174" s="249"/>
      <c r="J174" s="250">
        <f>ROUND(I174*H174,2)</f>
        <v>0</v>
      </c>
      <c r="K174" s="246" t="s">
        <v>219</v>
      </c>
      <c r="L174" s="251"/>
      <c r="M174" s="252" t="s">
        <v>19</v>
      </c>
      <c r="N174" s="253" t="s">
        <v>45</v>
      </c>
      <c r="O174" s="66"/>
      <c r="P174" s="204">
        <f>O174*H174</f>
        <v>0</v>
      </c>
      <c r="Q174" s="204">
        <v>1</v>
      </c>
      <c r="R174" s="204">
        <f>Q174*H174</f>
        <v>402.56</v>
      </c>
      <c r="S174" s="204">
        <v>0</v>
      </c>
      <c r="T174" s="205">
        <f>S174*H174</f>
        <v>0</v>
      </c>
      <c r="U174" s="36"/>
      <c r="V174" s="36"/>
      <c r="W174" s="36"/>
      <c r="X174" s="36"/>
      <c r="Y174" s="36"/>
      <c r="Z174" s="36"/>
      <c r="AA174" s="36"/>
      <c r="AB174" s="36"/>
      <c r="AC174" s="36"/>
      <c r="AD174" s="36"/>
      <c r="AE174" s="36"/>
      <c r="AR174" s="206" t="s">
        <v>257</v>
      </c>
      <c r="AT174" s="206" t="s">
        <v>329</v>
      </c>
      <c r="AU174" s="206" t="s">
        <v>83</v>
      </c>
      <c r="AY174" s="19" t="s">
        <v>213</v>
      </c>
      <c r="BE174" s="207">
        <f>IF(N174="základní",J174,0)</f>
        <v>0</v>
      </c>
      <c r="BF174" s="207">
        <f>IF(N174="snížená",J174,0)</f>
        <v>0</v>
      </c>
      <c r="BG174" s="207">
        <f>IF(N174="zákl. přenesená",J174,0)</f>
        <v>0</v>
      </c>
      <c r="BH174" s="207">
        <f>IF(N174="sníž. přenesená",J174,0)</f>
        <v>0</v>
      </c>
      <c r="BI174" s="207">
        <f>IF(N174="nulová",J174,0)</f>
        <v>0</v>
      </c>
      <c r="BJ174" s="19" t="s">
        <v>81</v>
      </c>
      <c r="BK174" s="207">
        <f>ROUND(I174*H174,2)</f>
        <v>0</v>
      </c>
      <c r="BL174" s="19" t="s">
        <v>220</v>
      </c>
      <c r="BM174" s="206" t="s">
        <v>332</v>
      </c>
    </row>
    <row r="175" spans="1:65" s="13" customFormat="1">
      <c r="B175" s="212"/>
      <c r="C175" s="213"/>
      <c r="D175" s="208" t="s">
        <v>233</v>
      </c>
      <c r="E175" s="214" t="s">
        <v>19</v>
      </c>
      <c r="F175" s="215" t="s">
        <v>322</v>
      </c>
      <c r="G175" s="213"/>
      <c r="H175" s="216">
        <v>402.56</v>
      </c>
      <c r="I175" s="217"/>
      <c r="J175" s="213"/>
      <c r="K175" s="213"/>
      <c r="L175" s="218"/>
      <c r="M175" s="219"/>
      <c r="N175" s="220"/>
      <c r="O175" s="220"/>
      <c r="P175" s="220"/>
      <c r="Q175" s="220"/>
      <c r="R175" s="220"/>
      <c r="S175" s="220"/>
      <c r="T175" s="221"/>
      <c r="AT175" s="222" t="s">
        <v>233</v>
      </c>
      <c r="AU175" s="222" t="s">
        <v>83</v>
      </c>
      <c r="AV175" s="13" t="s">
        <v>83</v>
      </c>
      <c r="AW175" s="13" t="s">
        <v>35</v>
      </c>
      <c r="AX175" s="13" t="s">
        <v>74</v>
      </c>
      <c r="AY175" s="222" t="s">
        <v>213</v>
      </c>
    </row>
    <row r="176" spans="1:65" s="14" customFormat="1">
      <c r="B176" s="223"/>
      <c r="C176" s="224"/>
      <c r="D176" s="208" t="s">
        <v>233</v>
      </c>
      <c r="E176" s="225" t="s">
        <v>19</v>
      </c>
      <c r="F176" s="226" t="s">
        <v>234</v>
      </c>
      <c r="G176" s="224"/>
      <c r="H176" s="227">
        <v>402.56</v>
      </c>
      <c r="I176" s="228"/>
      <c r="J176" s="224"/>
      <c r="K176" s="224"/>
      <c r="L176" s="229"/>
      <c r="M176" s="230"/>
      <c r="N176" s="231"/>
      <c r="O176" s="231"/>
      <c r="P176" s="231"/>
      <c r="Q176" s="231"/>
      <c r="R176" s="231"/>
      <c r="S176" s="231"/>
      <c r="T176" s="232"/>
      <c r="AT176" s="233" t="s">
        <v>233</v>
      </c>
      <c r="AU176" s="233" t="s">
        <v>83</v>
      </c>
      <c r="AV176" s="14" t="s">
        <v>220</v>
      </c>
      <c r="AW176" s="14" t="s">
        <v>35</v>
      </c>
      <c r="AX176" s="14" t="s">
        <v>81</v>
      </c>
      <c r="AY176" s="233" t="s">
        <v>213</v>
      </c>
    </row>
    <row r="177" spans="1:65" s="2" customFormat="1" ht="21.75" customHeight="1">
      <c r="A177" s="36"/>
      <c r="B177" s="37"/>
      <c r="C177" s="195" t="s">
        <v>333</v>
      </c>
      <c r="D177" s="195" t="s">
        <v>215</v>
      </c>
      <c r="E177" s="196" t="s">
        <v>334</v>
      </c>
      <c r="F177" s="197" t="s">
        <v>335</v>
      </c>
      <c r="G177" s="198" t="s">
        <v>156</v>
      </c>
      <c r="H177" s="199">
        <v>544</v>
      </c>
      <c r="I177" s="200"/>
      <c r="J177" s="201">
        <f>ROUND(I177*H177,2)</f>
        <v>0</v>
      </c>
      <c r="K177" s="197" t="s">
        <v>219</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83</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336</v>
      </c>
    </row>
    <row r="178" spans="1:65" s="2" customFormat="1" ht="117">
      <c r="A178" s="36"/>
      <c r="B178" s="37"/>
      <c r="C178" s="38"/>
      <c r="D178" s="208" t="s">
        <v>222</v>
      </c>
      <c r="E178" s="38"/>
      <c r="F178" s="209" t="s">
        <v>337</v>
      </c>
      <c r="G178" s="38"/>
      <c r="H178" s="38"/>
      <c r="I178" s="118"/>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222</v>
      </c>
      <c r="AU178" s="19" t="s">
        <v>83</v>
      </c>
    </row>
    <row r="179" spans="1:65" s="13" customFormat="1">
      <c r="B179" s="212"/>
      <c r="C179" s="213"/>
      <c r="D179" s="208" t="s">
        <v>233</v>
      </c>
      <c r="E179" s="214" t="s">
        <v>19</v>
      </c>
      <c r="F179" s="215" t="s">
        <v>338</v>
      </c>
      <c r="G179" s="213"/>
      <c r="H179" s="216">
        <v>544</v>
      </c>
      <c r="I179" s="217"/>
      <c r="J179" s="213"/>
      <c r="K179" s="213"/>
      <c r="L179" s="218"/>
      <c r="M179" s="219"/>
      <c r="N179" s="220"/>
      <c r="O179" s="220"/>
      <c r="P179" s="220"/>
      <c r="Q179" s="220"/>
      <c r="R179" s="220"/>
      <c r="S179" s="220"/>
      <c r="T179" s="221"/>
      <c r="AT179" s="222" t="s">
        <v>233</v>
      </c>
      <c r="AU179" s="222" t="s">
        <v>83</v>
      </c>
      <c r="AV179" s="13" t="s">
        <v>83</v>
      </c>
      <c r="AW179" s="13" t="s">
        <v>35</v>
      </c>
      <c r="AX179" s="13" t="s">
        <v>74</v>
      </c>
      <c r="AY179" s="222" t="s">
        <v>213</v>
      </c>
    </row>
    <row r="180" spans="1:65" s="14" customFormat="1">
      <c r="B180" s="223"/>
      <c r="C180" s="224"/>
      <c r="D180" s="208" t="s">
        <v>233</v>
      </c>
      <c r="E180" s="225" t="s">
        <v>339</v>
      </c>
      <c r="F180" s="226" t="s">
        <v>234</v>
      </c>
      <c r="G180" s="224"/>
      <c r="H180" s="227">
        <v>544</v>
      </c>
      <c r="I180" s="228"/>
      <c r="J180" s="224"/>
      <c r="K180" s="224"/>
      <c r="L180" s="229"/>
      <c r="M180" s="230"/>
      <c r="N180" s="231"/>
      <c r="O180" s="231"/>
      <c r="P180" s="231"/>
      <c r="Q180" s="231"/>
      <c r="R180" s="231"/>
      <c r="S180" s="231"/>
      <c r="T180" s="232"/>
      <c r="AT180" s="233" t="s">
        <v>233</v>
      </c>
      <c r="AU180" s="233" t="s">
        <v>83</v>
      </c>
      <c r="AV180" s="14" t="s">
        <v>220</v>
      </c>
      <c r="AW180" s="14" t="s">
        <v>35</v>
      </c>
      <c r="AX180" s="14" t="s">
        <v>81</v>
      </c>
      <c r="AY180" s="233" t="s">
        <v>213</v>
      </c>
    </row>
    <row r="181" spans="1:65" s="2" customFormat="1" ht="16.5" customHeight="1">
      <c r="A181" s="36"/>
      <c r="B181" s="37"/>
      <c r="C181" s="244" t="s">
        <v>340</v>
      </c>
      <c r="D181" s="244" t="s">
        <v>329</v>
      </c>
      <c r="E181" s="245" t="s">
        <v>341</v>
      </c>
      <c r="F181" s="246" t="s">
        <v>342</v>
      </c>
      <c r="G181" s="247" t="s">
        <v>343</v>
      </c>
      <c r="H181" s="248">
        <v>8.16</v>
      </c>
      <c r="I181" s="249"/>
      <c r="J181" s="250">
        <f>ROUND(I181*H181,2)</f>
        <v>0</v>
      </c>
      <c r="K181" s="246" t="s">
        <v>219</v>
      </c>
      <c r="L181" s="251"/>
      <c r="M181" s="252" t="s">
        <v>19</v>
      </c>
      <c r="N181" s="253" t="s">
        <v>45</v>
      </c>
      <c r="O181" s="66"/>
      <c r="P181" s="204">
        <f>O181*H181</f>
        <v>0</v>
      </c>
      <c r="Q181" s="204">
        <v>1E-3</v>
      </c>
      <c r="R181" s="204">
        <f>Q181*H181</f>
        <v>8.1600000000000006E-3</v>
      </c>
      <c r="S181" s="204">
        <v>0</v>
      </c>
      <c r="T181" s="205">
        <f>S181*H181</f>
        <v>0</v>
      </c>
      <c r="U181" s="36"/>
      <c r="V181" s="36"/>
      <c r="W181" s="36"/>
      <c r="X181" s="36"/>
      <c r="Y181" s="36"/>
      <c r="Z181" s="36"/>
      <c r="AA181" s="36"/>
      <c r="AB181" s="36"/>
      <c r="AC181" s="36"/>
      <c r="AD181" s="36"/>
      <c r="AE181" s="36"/>
      <c r="AR181" s="206" t="s">
        <v>257</v>
      </c>
      <c r="AT181" s="206" t="s">
        <v>329</v>
      </c>
      <c r="AU181" s="206" t="s">
        <v>83</v>
      </c>
      <c r="AY181" s="19" t="s">
        <v>213</v>
      </c>
      <c r="BE181" s="207">
        <f>IF(N181="základní",J181,0)</f>
        <v>0</v>
      </c>
      <c r="BF181" s="207">
        <f>IF(N181="snížená",J181,0)</f>
        <v>0</v>
      </c>
      <c r="BG181" s="207">
        <f>IF(N181="zákl. přenesená",J181,0)</f>
        <v>0</v>
      </c>
      <c r="BH181" s="207">
        <f>IF(N181="sníž. přenesená",J181,0)</f>
        <v>0</v>
      </c>
      <c r="BI181" s="207">
        <f>IF(N181="nulová",J181,0)</f>
        <v>0</v>
      </c>
      <c r="BJ181" s="19" t="s">
        <v>81</v>
      </c>
      <c r="BK181" s="207">
        <f>ROUND(I181*H181,2)</f>
        <v>0</v>
      </c>
      <c r="BL181" s="19" t="s">
        <v>220</v>
      </c>
      <c r="BM181" s="206" t="s">
        <v>344</v>
      </c>
    </row>
    <row r="182" spans="1:65" s="13" customFormat="1">
      <c r="B182" s="212"/>
      <c r="C182" s="213"/>
      <c r="D182" s="208" t="s">
        <v>233</v>
      </c>
      <c r="E182" s="213"/>
      <c r="F182" s="215" t="s">
        <v>345</v>
      </c>
      <c r="G182" s="213"/>
      <c r="H182" s="216">
        <v>8.16</v>
      </c>
      <c r="I182" s="217"/>
      <c r="J182" s="213"/>
      <c r="K182" s="213"/>
      <c r="L182" s="218"/>
      <c r="M182" s="219"/>
      <c r="N182" s="220"/>
      <c r="O182" s="220"/>
      <c r="P182" s="220"/>
      <c r="Q182" s="220"/>
      <c r="R182" s="220"/>
      <c r="S182" s="220"/>
      <c r="T182" s="221"/>
      <c r="AT182" s="222" t="s">
        <v>233</v>
      </c>
      <c r="AU182" s="222" t="s">
        <v>83</v>
      </c>
      <c r="AV182" s="13" t="s">
        <v>83</v>
      </c>
      <c r="AW182" s="13" t="s">
        <v>4</v>
      </c>
      <c r="AX182" s="13" t="s">
        <v>81</v>
      </c>
      <c r="AY182" s="222" t="s">
        <v>213</v>
      </c>
    </row>
    <row r="183" spans="1:65" s="2" customFormat="1" ht="16.5" customHeight="1">
      <c r="A183" s="36"/>
      <c r="B183" s="37"/>
      <c r="C183" s="195" t="s">
        <v>346</v>
      </c>
      <c r="D183" s="195" t="s">
        <v>215</v>
      </c>
      <c r="E183" s="196" t="s">
        <v>347</v>
      </c>
      <c r="F183" s="197" t="s">
        <v>348</v>
      </c>
      <c r="G183" s="198" t="s">
        <v>156</v>
      </c>
      <c r="H183" s="199">
        <v>1115.9000000000001</v>
      </c>
      <c r="I183" s="200"/>
      <c r="J183" s="201">
        <f>ROUND(I183*H183,2)</f>
        <v>0</v>
      </c>
      <c r="K183" s="197" t="s">
        <v>219</v>
      </c>
      <c r="L183" s="41"/>
      <c r="M183" s="202" t="s">
        <v>19</v>
      </c>
      <c r="N183" s="203" t="s">
        <v>45</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220</v>
      </c>
      <c r="AT183" s="206" t="s">
        <v>215</v>
      </c>
      <c r="AU183" s="206" t="s">
        <v>83</v>
      </c>
      <c r="AY183" s="19" t="s">
        <v>213</v>
      </c>
      <c r="BE183" s="207">
        <f>IF(N183="základní",J183,0)</f>
        <v>0</v>
      </c>
      <c r="BF183" s="207">
        <f>IF(N183="snížená",J183,0)</f>
        <v>0</v>
      </c>
      <c r="BG183" s="207">
        <f>IF(N183="zákl. přenesená",J183,0)</f>
        <v>0</v>
      </c>
      <c r="BH183" s="207">
        <f>IF(N183="sníž. přenesená",J183,0)</f>
        <v>0</v>
      </c>
      <c r="BI183" s="207">
        <f>IF(N183="nulová",J183,0)</f>
        <v>0</v>
      </c>
      <c r="BJ183" s="19" t="s">
        <v>81</v>
      </c>
      <c r="BK183" s="207">
        <f>ROUND(I183*H183,2)</f>
        <v>0</v>
      </c>
      <c r="BL183" s="19" t="s">
        <v>220</v>
      </c>
      <c r="BM183" s="206" t="s">
        <v>349</v>
      </c>
    </row>
    <row r="184" spans="1:65" s="2" customFormat="1" ht="146.25">
      <c r="A184" s="36"/>
      <c r="B184" s="37"/>
      <c r="C184" s="38"/>
      <c r="D184" s="208" t="s">
        <v>222</v>
      </c>
      <c r="E184" s="38"/>
      <c r="F184" s="209" t="s">
        <v>350</v>
      </c>
      <c r="G184" s="38"/>
      <c r="H184" s="38"/>
      <c r="I184" s="118"/>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222</v>
      </c>
      <c r="AU184" s="19" t="s">
        <v>83</v>
      </c>
    </row>
    <row r="185" spans="1:65" s="13" customFormat="1">
      <c r="B185" s="212"/>
      <c r="C185" s="213"/>
      <c r="D185" s="208" t="s">
        <v>233</v>
      </c>
      <c r="E185" s="214" t="s">
        <v>19</v>
      </c>
      <c r="F185" s="215" t="s">
        <v>154</v>
      </c>
      <c r="G185" s="213"/>
      <c r="H185" s="216">
        <v>571.9</v>
      </c>
      <c r="I185" s="217"/>
      <c r="J185" s="213"/>
      <c r="K185" s="213"/>
      <c r="L185" s="218"/>
      <c r="M185" s="219"/>
      <c r="N185" s="220"/>
      <c r="O185" s="220"/>
      <c r="P185" s="220"/>
      <c r="Q185" s="220"/>
      <c r="R185" s="220"/>
      <c r="S185" s="220"/>
      <c r="T185" s="221"/>
      <c r="AT185" s="222" t="s">
        <v>233</v>
      </c>
      <c r="AU185" s="222" t="s">
        <v>83</v>
      </c>
      <c r="AV185" s="13" t="s">
        <v>83</v>
      </c>
      <c r="AW185" s="13" t="s">
        <v>35</v>
      </c>
      <c r="AX185" s="13" t="s">
        <v>74</v>
      </c>
      <c r="AY185" s="222" t="s">
        <v>213</v>
      </c>
    </row>
    <row r="186" spans="1:65" s="13" customFormat="1">
      <c r="B186" s="212"/>
      <c r="C186" s="213"/>
      <c r="D186" s="208" t="s">
        <v>233</v>
      </c>
      <c r="E186" s="214" t="s">
        <v>19</v>
      </c>
      <c r="F186" s="215" t="s">
        <v>338</v>
      </c>
      <c r="G186" s="213"/>
      <c r="H186" s="216">
        <v>544</v>
      </c>
      <c r="I186" s="217"/>
      <c r="J186" s="213"/>
      <c r="K186" s="213"/>
      <c r="L186" s="218"/>
      <c r="M186" s="219"/>
      <c r="N186" s="220"/>
      <c r="O186" s="220"/>
      <c r="P186" s="220"/>
      <c r="Q186" s="220"/>
      <c r="R186" s="220"/>
      <c r="S186" s="220"/>
      <c r="T186" s="221"/>
      <c r="AT186" s="222" t="s">
        <v>233</v>
      </c>
      <c r="AU186" s="222" t="s">
        <v>83</v>
      </c>
      <c r="AV186" s="13" t="s">
        <v>83</v>
      </c>
      <c r="AW186" s="13" t="s">
        <v>35</v>
      </c>
      <c r="AX186" s="13" t="s">
        <v>74</v>
      </c>
      <c r="AY186" s="222" t="s">
        <v>213</v>
      </c>
    </row>
    <row r="187" spans="1:65" s="14" customFormat="1">
      <c r="B187" s="223"/>
      <c r="C187" s="224"/>
      <c r="D187" s="208" t="s">
        <v>233</v>
      </c>
      <c r="E187" s="225" t="s">
        <v>19</v>
      </c>
      <c r="F187" s="226" t="s">
        <v>234</v>
      </c>
      <c r="G187" s="224"/>
      <c r="H187" s="227">
        <v>1115.9000000000001</v>
      </c>
      <c r="I187" s="228"/>
      <c r="J187" s="224"/>
      <c r="K187" s="224"/>
      <c r="L187" s="229"/>
      <c r="M187" s="230"/>
      <c r="N187" s="231"/>
      <c r="O187" s="231"/>
      <c r="P187" s="231"/>
      <c r="Q187" s="231"/>
      <c r="R187" s="231"/>
      <c r="S187" s="231"/>
      <c r="T187" s="232"/>
      <c r="AT187" s="233" t="s">
        <v>233</v>
      </c>
      <c r="AU187" s="233" t="s">
        <v>83</v>
      </c>
      <c r="AV187" s="14" t="s">
        <v>220</v>
      </c>
      <c r="AW187" s="14" t="s">
        <v>35</v>
      </c>
      <c r="AX187" s="14" t="s">
        <v>81</v>
      </c>
      <c r="AY187" s="233" t="s">
        <v>213</v>
      </c>
    </row>
    <row r="188" spans="1:65" s="2" customFormat="1" ht="16.5" customHeight="1">
      <c r="A188" s="36"/>
      <c r="B188" s="37"/>
      <c r="C188" s="195" t="s">
        <v>351</v>
      </c>
      <c r="D188" s="195" t="s">
        <v>215</v>
      </c>
      <c r="E188" s="196" t="s">
        <v>352</v>
      </c>
      <c r="F188" s="197" t="s">
        <v>353</v>
      </c>
      <c r="G188" s="198" t="s">
        <v>156</v>
      </c>
      <c r="H188" s="199">
        <v>544</v>
      </c>
      <c r="I188" s="200"/>
      <c r="J188" s="201">
        <f>ROUND(I188*H188,2)</f>
        <v>0</v>
      </c>
      <c r="K188" s="197" t="s">
        <v>219</v>
      </c>
      <c r="L188" s="41"/>
      <c r="M188" s="202" t="s">
        <v>19</v>
      </c>
      <c r="N188" s="203" t="s">
        <v>45</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220</v>
      </c>
      <c r="AT188" s="206" t="s">
        <v>215</v>
      </c>
      <c r="AU188" s="206" t="s">
        <v>83</v>
      </c>
      <c r="AY188" s="19" t="s">
        <v>213</v>
      </c>
      <c r="BE188" s="207">
        <f>IF(N188="základní",J188,0)</f>
        <v>0</v>
      </c>
      <c r="BF188" s="207">
        <f>IF(N188="snížená",J188,0)</f>
        <v>0</v>
      </c>
      <c r="BG188" s="207">
        <f>IF(N188="zákl. přenesená",J188,0)</f>
        <v>0</v>
      </c>
      <c r="BH188" s="207">
        <f>IF(N188="sníž. přenesená",J188,0)</f>
        <v>0</v>
      </c>
      <c r="BI188" s="207">
        <f>IF(N188="nulová",J188,0)</f>
        <v>0</v>
      </c>
      <c r="BJ188" s="19" t="s">
        <v>81</v>
      </c>
      <c r="BK188" s="207">
        <f>ROUND(I188*H188,2)</f>
        <v>0</v>
      </c>
      <c r="BL188" s="19" t="s">
        <v>220</v>
      </c>
      <c r="BM188" s="206" t="s">
        <v>354</v>
      </c>
    </row>
    <row r="189" spans="1:65" s="2" customFormat="1" ht="39">
      <c r="A189" s="36"/>
      <c r="B189" s="37"/>
      <c r="C189" s="38"/>
      <c r="D189" s="208" t="s">
        <v>222</v>
      </c>
      <c r="E189" s="38"/>
      <c r="F189" s="209" t="s">
        <v>355</v>
      </c>
      <c r="G189" s="38"/>
      <c r="H189" s="38"/>
      <c r="I189" s="118"/>
      <c r="J189" s="38"/>
      <c r="K189" s="38"/>
      <c r="L189" s="41"/>
      <c r="M189" s="210"/>
      <c r="N189" s="211"/>
      <c r="O189" s="66"/>
      <c r="P189" s="66"/>
      <c r="Q189" s="66"/>
      <c r="R189" s="66"/>
      <c r="S189" s="66"/>
      <c r="T189" s="67"/>
      <c r="U189" s="36"/>
      <c r="V189" s="36"/>
      <c r="W189" s="36"/>
      <c r="X189" s="36"/>
      <c r="Y189" s="36"/>
      <c r="Z189" s="36"/>
      <c r="AA189" s="36"/>
      <c r="AB189" s="36"/>
      <c r="AC189" s="36"/>
      <c r="AD189" s="36"/>
      <c r="AE189" s="36"/>
      <c r="AT189" s="19" t="s">
        <v>222</v>
      </c>
      <c r="AU189" s="19" t="s">
        <v>83</v>
      </c>
    </row>
    <row r="190" spans="1:65" s="2" customFormat="1" ht="21.75" customHeight="1">
      <c r="A190" s="36"/>
      <c r="B190" s="37"/>
      <c r="C190" s="195" t="s">
        <v>356</v>
      </c>
      <c r="D190" s="195" t="s">
        <v>215</v>
      </c>
      <c r="E190" s="196" t="s">
        <v>357</v>
      </c>
      <c r="F190" s="197" t="s">
        <v>358</v>
      </c>
      <c r="G190" s="198" t="s">
        <v>156</v>
      </c>
      <c r="H190" s="199">
        <v>544</v>
      </c>
      <c r="I190" s="200"/>
      <c r="J190" s="201">
        <f>ROUND(I190*H190,2)</f>
        <v>0</v>
      </c>
      <c r="K190" s="197" t="s">
        <v>219</v>
      </c>
      <c r="L190" s="41"/>
      <c r="M190" s="202" t="s">
        <v>19</v>
      </c>
      <c r="N190" s="203" t="s">
        <v>45</v>
      </c>
      <c r="O190" s="66"/>
      <c r="P190" s="204">
        <f>O190*H190</f>
        <v>0</v>
      </c>
      <c r="Q190" s="204">
        <v>2.9999999999999999E-7</v>
      </c>
      <c r="R190" s="204">
        <f>Q190*H190</f>
        <v>1.6319999999999998E-4</v>
      </c>
      <c r="S190" s="204">
        <v>0</v>
      </c>
      <c r="T190" s="205">
        <f>S190*H190</f>
        <v>0</v>
      </c>
      <c r="U190" s="36"/>
      <c r="V190" s="36"/>
      <c r="W190" s="36"/>
      <c r="X190" s="36"/>
      <c r="Y190" s="36"/>
      <c r="Z190" s="36"/>
      <c r="AA190" s="36"/>
      <c r="AB190" s="36"/>
      <c r="AC190" s="36"/>
      <c r="AD190" s="36"/>
      <c r="AE190" s="36"/>
      <c r="AR190" s="206" t="s">
        <v>220</v>
      </c>
      <c r="AT190" s="206" t="s">
        <v>215</v>
      </c>
      <c r="AU190" s="206" t="s">
        <v>83</v>
      </c>
      <c r="AY190" s="19" t="s">
        <v>213</v>
      </c>
      <c r="BE190" s="207">
        <f>IF(N190="základní",J190,0)</f>
        <v>0</v>
      </c>
      <c r="BF190" s="207">
        <f>IF(N190="snížená",J190,0)</f>
        <v>0</v>
      </c>
      <c r="BG190" s="207">
        <f>IF(N190="zákl. přenesená",J190,0)</f>
        <v>0</v>
      </c>
      <c r="BH190" s="207">
        <f>IF(N190="sníž. přenesená",J190,0)</f>
        <v>0</v>
      </c>
      <c r="BI190" s="207">
        <f>IF(N190="nulová",J190,0)</f>
        <v>0</v>
      </c>
      <c r="BJ190" s="19" t="s">
        <v>81</v>
      </c>
      <c r="BK190" s="207">
        <f>ROUND(I190*H190,2)</f>
        <v>0</v>
      </c>
      <c r="BL190" s="19" t="s">
        <v>220</v>
      </c>
      <c r="BM190" s="206" t="s">
        <v>359</v>
      </c>
    </row>
    <row r="191" spans="1:65" s="2" customFormat="1" ht="126.75">
      <c r="A191" s="36"/>
      <c r="B191" s="37"/>
      <c r="C191" s="38"/>
      <c r="D191" s="208" t="s">
        <v>222</v>
      </c>
      <c r="E191" s="38"/>
      <c r="F191" s="209" t="s">
        <v>360</v>
      </c>
      <c r="G191" s="38"/>
      <c r="H191" s="38"/>
      <c r="I191" s="118"/>
      <c r="J191" s="38"/>
      <c r="K191" s="38"/>
      <c r="L191" s="41"/>
      <c r="M191" s="210"/>
      <c r="N191" s="211"/>
      <c r="O191" s="66"/>
      <c r="P191" s="66"/>
      <c r="Q191" s="66"/>
      <c r="R191" s="66"/>
      <c r="S191" s="66"/>
      <c r="T191" s="67"/>
      <c r="U191" s="36"/>
      <c r="V191" s="36"/>
      <c r="W191" s="36"/>
      <c r="X191" s="36"/>
      <c r="Y191" s="36"/>
      <c r="Z191" s="36"/>
      <c r="AA191" s="36"/>
      <c r="AB191" s="36"/>
      <c r="AC191" s="36"/>
      <c r="AD191" s="36"/>
      <c r="AE191" s="36"/>
      <c r="AT191" s="19" t="s">
        <v>222</v>
      </c>
      <c r="AU191" s="19" t="s">
        <v>83</v>
      </c>
    </row>
    <row r="192" spans="1:65" s="2" customFormat="1" ht="16.5" customHeight="1">
      <c r="A192" s="36"/>
      <c r="B192" s="37"/>
      <c r="C192" s="195" t="s">
        <v>361</v>
      </c>
      <c r="D192" s="195" t="s">
        <v>215</v>
      </c>
      <c r="E192" s="196" t="s">
        <v>362</v>
      </c>
      <c r="F192" s="197" t="s">
        <v>363</v>
      </c>
      <c r="G192" s="198" t="s">
        <v>156</v>
      </c>
      <c r="H192" s="199">
        <v>544</v>
      </c>
      <c r="I192" s="200"/>
      <c r="J192" s="201">
        <f>ROUND(I192*H192,2)</f>
        <v>0</v>
      </c>
      <c r="K192" s="197" t="s">
        <v>219</v>
      </c>
      <c r="L192" s="41"/>
      <c r="M192" s="202" t="s">
        <v>19</v>
      </c>
      <c r="N192" s="203" t="s">
        <v>45</v>
      </c>
      <c r="O192" s="66"/>
      <c r="P192" s="204">
        <f>O192*H192</f>
        <v>0</v>
      </c>
      <c r="Q192" s="204">
        <v>2.9999999999999999E-7</v>
      </c>
      <c r="R192" s="204">
        <f>Q192*H192</f>
        <v>1.6319999999999998E-4</v>
      </c>
      <c r="S192" s="204">
        <v>0</v>
      </c>
      <c r="T192" s="205">
        <f>S192*H192</f>
        <v>0</v>
      </c>
      <c r="U192" s="36"/>
      <c r="V192" s="36"/>
      <c r="W192" s="36"/>
      <c r="X192" s="36"/>
      <c r="Y192" s="36"/>
      <c r="Z192" s="36"/>
      <c r="AA192" s="36"/>
      <c r="AB192" s="36"/>
      <c r="AC192" s="36"/>
      <c r="AD192" s="36"/>
      <c r="AE192" s="36"/>
      <c r="AR192" s="206" t="s">
        <v>220</v>
      </c>
      <c r="AT192" s="206" t="s">
        <v>215</v>
      </c>
      <c r="AU192" s="206" t="s">
        <v>83</v>
      </c>
      <c r="AY192" s="19" t="s">
        <v>213</v>
      </c>
      <c r="BE192" s="207">
        <f>IF(N192="základní",J192,0)</f>
        <v>0</v>
      </c>
      <c r="BF192" s="207">
        <f>IF(N192="snížená",J192,0)</f>
        <v>0</v>
      </c>
      <c r="BG192" s="207">
        <f>IF(N192="zákl. přenesená",J192,0)</f>
        <v>0</v>
      </c>
      <c r="BH192" s="207">
        <f>IF(N192="sníž. přenesená",J192,0)</f>
        <v>0</v>
      </c>
      <c r="BI192" s="207">
        <f>IF(N192="nulová",J192,0)</f>
        <v>0</v>
      </c>
      <c r="BJ192" s="19" t="s">
        <v>81</v>
      </c>
      <c r="BK192" s="207">
        <f>ROUND(I192*H192,2)</f>
        <v>0</v>
      </c>
      <c r="BL192" s="19" t="s">
        <v>220</v>
      </c>
      <c r="BM192" s="206" t="s">
        <v>364</v>
      </c>
    </row>
    <row r="193" spans="1:65" s="2" customFormat="1" ht="107.25">
      <c r="A193" s="36"/>
      <c r="B193" s="37"/>
      <c r="C193" s="38"/>
      <c r="D193" s="208" t="s">
        <v>222</v>
      </c>
      <c r="E193" s="38"/>
      <c r="F193" s="209" t="s">
        <v>365</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222</v>
      </c>
      <c r="AU193" s="19" t="s">
        <v>83</v>
      </c>
    </row>
    <row r="194" spans="1:65" s="2" customFormat="1" ht="16.5" customHeight="1">
      <c r="A194" s="36"/>
      <c r="B194" s="37"/>
      <c r="C194" s="195" t="s">
        <v>366</v>
      </c>
      <c r="D194" s="195" t="s">
        <v>215</v>
      </c>
      <c r="E194" s="196" t="s">
        <v>367</v>
      </c>
      <c r="F194" s="197" t="s">
        <v>368</v>
      </c>
      <c r="G194" s="198" t="s">
        <v>152</v>
      </c>
      <c r="H194" s="199">
        <v>5</v>
      </c>
      <c r="I194" s="200"/>
      <c r="J194" s="201">
        <f>ROUND(I194*H194,2)</f>
        <v>0</v>
      </c>
      <c r="K194" s="197" t="s">
        <v>219</v>
      </c>
      <c r="L194" s="41"/>
      <c r="M194" s="202" t="s">
        <v>19</v>
      </c>
      <c r="N194" s="203" t="s">
        <v>45</v>
      </c>
      <c r="O194" s="66"/>
      <c r="P194" s="204">
        <f>O194*H194</f>
        <v>0</v>
      </c>
      <c r="Q194" s="204">
        <v>1.125E-2</v>
      </c>
      <c r="R194" s="204">
        <f>Q194*H194</f>
        <v>5.6249999999999994E-2</v>
      </c>
      <c r="S194" s="204">
        <v>0</v>
      </c>
      <c r="T194" s="205">
        <f>S194*H194</f>
        <v>0</v>
      </c>
      <c r="U194" s="36"/>
      <c r="V194" s="36"/>
      <c r="W194" s="36"/>
      <c r="X194" s="36"/>
      <c r="Y194" s="36"/>
      <c r="Z194" s="36"/>
      <c r="AA194" s="36"/>
      <c r="AB194" s="36"/>
      <c r="AC194" s="36"/>
      <c r="AD194" s="36"/>
      <c r="AE194" s="36"/>
      <c r="AR194" s="206" t="s">
        <v>220</v>
      </c>
      <c r="AT194" s="206" t="s">
        <v>215</v>
      </c>
      <c r="AU194" s="206" t="s">
        <v>83</v>
      </c>
      <c r="AY194" s="19" t="s">
        <v>213</v>
      </c>
      <c r="BE194" s="207">
        <f>IF(N194="základní",J194,0)</f>
        <v>0</v>
      </c>
      <c r="BF194" s="207">
        <f>IF(N194="snížená",J194,0)</f>
        <v>0</v>
      </c>
      <c r="BG194" s="207">
        <f>IF(N194="zákl. přenesená",J194,0)</f>
        <v>0</v>
      </c>
      <c r="BH194" s="207">
        <f>IF(N194="sníž. přenesená",J194,0)</f>
        <v>0</v>
      </c>
      <c r="BI194" s="207">
        <f>IF(N194="nulová",J194,0)</f>
        <v>0</v>
      </c>
      <c r="BJ194" s="19" t="s">
        <v>81</v>
      </c>
      <c r="BK194" s="207">
        <f>ROUND(I194*H194,2)</f>
        <v>0</v>
      </c>
      <c r="BL194" s="19" t="s">
        <v>220</v>
      </c>
      <c r="BM194" s="206" t="s">
        <v>369</v>
      </c>
    </row>
    <row r="195" spans="1:65" s="2" customFormat="1" ht="21.75" customHeight="1">
      <c r="A195" s="36"/>
      <c r="B195" s="37"/>
      <c r="C195" s="195" t="s">
        <v>370</v>
      </c>
      <c r="D195" s="195" t="s">
        <v>215</v>
      </c>
      <c r="E195" s="196" t="s">
        <v>371</v>
      </c>
      <c r="F195" s="197" t="s">
        <v>372</v>
      </c>
      <c r="G195" s="198" t="s">
        <v>152</v>
      </c>
      <c r="H195" s="199">
        <v>5</v>
      </c>
      <c r="I195" s="200"/>
      <c r="J195" s="201">
        <f>ROUND(I195*H195,2)</f>
        <v>0</v>
      </c>
      <c r="K195" s="197" t="s">
        <v>219</v>
      </c>
      <c r="L195" s="41"/>
      <c r="M195" s="202" t="s">
        <v>19</v>
      </c>
      <c r="N195" s="203" t="s">
        <v>45</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220</v>
      </c>
      <c r="AT195" s="206" t="s">
        <v>215</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373</v>
      </c>
    </row>
    <row r="196" spans="1:65" s="2" customFormat="1" ht="29.25">
      <c r="A196" s="36"/>
      <c r="B196" s="37"/>
      <c r="C196" s="38"/>
      <c r="D196" s="208" t="s">
        <v>222</v>
      </c>
      <c r="E196" s="38"/>
      <c r="F196" s="209" t="s">
        <v>374</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222</v>
      </c>
      <c r="AU196" s="19" t="s">
        <v>83</v>
      </c>
    </row>
    <row r="197" spans="1:65" s="2" customFormat="1" ht="21.75" customHeight="1">
      <c r="A197" s="36"/>
      <c r="B197" s="37"/>
      <c r="C197" s="195" t="s">
        <v>375</v>
      </c>
      <c r="D197" s="195" t="s">
        <v>215</v>
      </c>
      <c r="E197" s="196" t="s">
        <v>376</v>
      </c>
      <c r="F197" s="197" t="s">
        <v>377</v>
      </c>
      <c r="G197" s="198" t="s">
        <v>218</v>
      </c>
      <c r="H197" s="199">
        <v>1</v>
      </c>
      <c r="I197" s="200"/>
      <c r="J197" s="201">
        <f>ROUND(I197*H197,2)</f>
        <v>0</v>
      </c>
      <c r="K197" s="197" t="s">
        <v>219</v>
      </c>
      <c r="L197" s="41"/>
      <c r="M197" s="202" t="s">
        <v>19</v>
      </c>
      <c r="N197" s="203" t="s">
        <v>45</v>
      </c>
      <c r="O197" s="66"/>
      <c r="P197" s="204">
        <f>O197*H197</f>
        <v>0</v>
      </c>
      <c r="Q197" s="204">
        <v>2.1350000000000001E-2</v>
      </c>
      <c r="R197" s="204">
        <f>Q197*H197</f>
        <v>2.1350000000000001E-2</v>
      </c>
      <c r="S197" s="204">
        <v>0</v>
      </c>
      <c r="T197" s="205">
        <f>S197*H197</f>
        <v>0</v>
      </c>
      <c r="U197" s="36"/>
      <c r="V197" s="36"/>
      <c r="W197" s="36"/>
      <c r="X197" s="36"/>
      <c r="Y197" s="36"/>
      <c r="Z197" s="36"/>
      <c r="AA197" s="36"/>
      <c r="AB197" s="36"/>
      <c r="AC197" s="36"/>
      <c r="AD197" s="36"/>
      <c r="AE197" s="36"/>
      <c r="AR197" s="206" t="s">
        <v>220</v>
      </c>
      <c r="AT197" s="206" t="s">
        <v>215</v>
      </c>
      <c r="AU197" s="206" t="s">
        <v>83</v>
      </c>
      <c r="AY197" s="19" t="s">
        <v>213</v>
      </c>
      <c r="BE197" s="207">
        <f>IF(N197="základní",J197,0)</f>
        <v>0</v>
      </c>
      <c r="BF197" s="207">
        <f>IF(N197="snížená",J197,0)</f>
        <v>0</v>
      </c>
      <c r="BG197" s="207">
        <f>IF(N197="zákl. přenesená",J197,0)</f>
        <v>0</v>
      </c>
      <c r="BH197" s="207">
        <f>IF(N197="sníž. přenesená",J197,0)</f>
        <v>0</v>
      </c>
      <c r="BI197" s="207">
        <f>IF(N197="nulová",J197,0)</f>
        <v>0</v>
      </c>
      <c r="BJ197" s="19" t="s">
        <v>81</v>
      </c>
      <c r="BK197" s="207">
        <f>ROUND(I197*H197,2)</f>
        <v>0</v>
      </c>
      <c r="BL197" s="19" t="s">
        <v>220</v>
      </c>
      <c r="BM197" s="206" t="s">
        <v>378</v>
      </c>
    </row>
    <row r="198" spans="1:65" s="12" customFormat="1" ht="22.9" customHeight="1">
      <c r="B198" s="179"/>
      <c r="C198" s="180"/>
      <c r="D198" s="181" t="s">
        <v>73</v>
      </c>
      <c r="E198" s="193" t="s">
        <v>238</v>
      </c>
      <c r="F198" s="193" t="s">
        <v>379</v>
      </c>
      <c r="G198" s="180"/>
      <c r="H198" s="180"/>
      <c r="I198" s="183"/>
      <c r="J198" s="194">
        <f>BK198</f>
        <v>0</v>
      </c>
      <c r="K198" s="180"/>
      <c r="L198" s="185"/>
      <c r="M198" s="186"/>
      <c r="N198" s="187"/>
      <c r="O198" s="187"/>
      <c r="P198" s="188">
        <f>SUM(P199:P237)</f>
        <v>0</v>
      </c>
      <c r="Q198" s="187"/>
      <c r="R198" s="188">
        <f>SUM(R199:R237)</f>
        <v>1.58256</v>
      </c>
      <c r="S198" s="187"/>
      <c r="T198" s="189">
        <f>SUM(T199:T237)</f>
        <v>0</v>
      </c>
      <c r="AR198" s="190" t="s">
        <v>81</v>
      </c>
      <c r="AT198" s="191" t="s">
        <v>73</v>
      </c>
      <c r="AU198" s="191" t="s">
        <v>81</v>
      </c>
      <c r="AY198" s="190" t="s">
        <v>213</v>
      </c>
      <c r="BK198" s="192">
        <f>SUM(BK199:BK237)</f>
        <v>0</v>
      </c>
    </row>
    <row r="199" spans="1:65" s="2" customFormat="1" ht="16.5" customHeight="1">
      <c r="A199" s="36"/>
      <c r="B199" s="37"/>
      <c r="C199" s="195" t="s">
        <v>380</v>
      </c>
      <c r="D199" s="195" t="s">
        <v>215</v>
      </c>
      <c r="E199" s="196" t="s">
        <v>381</v>
      </c>
      <c r="F199" s="197" t="s">
        <v>382</v>
      </c>
      <c r="G199" s="198" t="s">
        <v>156</v>
      </c>
      <c r="H199" s="199">
        <v>571.9</v>
      </c>
      <c r="I199" s="200"/>
      <c r="J199" s="201">
        <f>ROUND(I199*H199,2)</f>
        <v>0</v>
      </c>
      <c r="K199" s="197" t="s">
        <v>219</v>
      </c>
      <c r="L199" s="41"/>
      <c r="M199" s="202" t="s">
        <v>19</v>
      </c>
      <c r="N199" s="203" t="s">
        <v>45</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220</v>
      </c>
      <c r="AT199" s="206" t="s">
        <v>215</v>
      </c>
      <c r="AU199" s="206" t="s">
        <v>83</v>
      </c>
      <c r="AY199" s="19" t="s">
        <v>213</v>
      </c>
      <c r="BE199" s="207">
        <f>IF(N199="základní",J199,0)</f>
        <v>0</v>
      </c>
      <c r="BF199" s="207">
        <f>IF(N199="snížená",J199,0)</f>
        <v>0</v>
      </c>
      <c r="BG199" s="207">
        <f>IF(N199="zákl. přenesená",J199,0)</f>
        <v>0</v>
      </c>
      <c r="BH199" s="207">
        <f>IF(N199="sníž. přenesená",J199,0)</f>
        <v>0</v>
      </c>
      <c r="BI199" s="207">
        <f>IF(N199="nulová",J199,0)</f>
        <v>0</v>
      </c>
      <c r="BJ199" s="19" t="s">
        <v>81</v>
      </c>
      <c r="BK199" s="207">
        <f>ROUND(I199*H199,2)</f>
        <v>0</v>
      </c>
      <c r="BL199" s="19" t="s">
        <v>220</v>
      </c>
      <c r="BM199" s="206" t="s">
        <v>383</v>
      </c>
    </row>
    <row r="200" spans="1:65" s="2" customFormat="1" ht="19.5">
      <c r="A200" s="36"/>
      <c r="B200" s="37"/>
      <c r="C200" s="38"/>
      <c r="D200" s="208" t="s">
        <v>320</v>
      </c>
      <c r="E200" s="38"/>
      <c r="F200" s="209" t="s">
        <v>321</v>
      </c>
      <c r="G200" s="38"/>
      <c r="H200" s="38"/>
      <c r="I200" s="118"/>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320</v>
      </c>
      <c r="AU200" s="19" t="s">
        <v>83</v>
      </c>
    </row>
    <row r="201" spans="1:65" s="13" customFormat="1">
      <c r="B201" s="212"/>
      <c r="C201" s="213"/>
      <c r="D201" s="208" t="s">
        <v>233</v>
      </c>
      <c r="E201" s="214" t="s">
        <v>19</v>
      </c>
      <c r="F201" s="215" t="s">
        <v>154</v>
      </c>
      <c r="G201" s="213"/>
      <c r="H201" s="216">
        <v>571.9</v>
      </c>
      <c r="I201" s="217"/>
      <c r="J201" s="213"/>
      <c r="K201" s="213"/>
      <c r="L201" s="218"/>
      <c r="M201" s="219"/>
      <c r="N201" s="220"/>
      <c r="O201" s="220"/>
      <c r="P201" s="220"/>
      <c r="Q201" s="220"/>
      <c r="R201" s="220"/>
      <c r="S201" s="220"/>
      <c r="T201" s="221"/>
      <c r="AT201" s="222" t="s">
        <v>233</v>
      </c>
      <c r="AU201" s="222" t="s">
        <v>83</v>
      </c>
      <c r="AV201" s="13" t="s">
        <v>83</v>
      </c>
      <c r="AW201" s="13" t="s">
        <v>35</v>
      </c>
      <c r="AX201" s="13" t="s">
        <v>74</v>
      </c>
      <c r="AY201" s="222" t="s">
        <v>213</v>
      </c>
    </row>
    <row r="202" spans="1:65" s="14" customFormat="1">
      <c r="B202" s="223"/>
      <c r="C202" s="224"/>
      <c r="D202" s="208" t="s">
        <v>233</v>
      </c>
      <c r="E202" s="225" t="s">
        <v>19</v>
      </c>
      <c r="F202" s="226" t="s">
        <v>234</v>
      </c>
      <c r="G202" s="224"/>
      <c r="H202" s="227">
        <v>571.9</v>
      </c>
      <c r="I202" s="228"/>
      <c r="J202" s="224"/>
      <c r="K202" s="224"/>
      <c r="L202" s="229"/>
      <c r="M202" s="230"/>
      <c r="N202" s="231"/>
      <c r="O202" s="231"/>
      <c r="P202" s="231"/>
      <c r="Q202" s="231"/>
      <c r="R202" s="231"/>
      <c r="S202" s="231"/>
      <c r="T202" s="232"/>
      <c r="AT202" s="233" t="s">
        <v>233</v>
      </c>
      <c r="AU202" s="233" t="s">
        <v>83</v>
      </c>
      <c r="AV202" s="14" t="s">
        <v>220</v>
      </c>
      <c r="AW202" s="14" t="s">
        <v>35</v>
      </c>
      <c r="AX202" s="14" t="s">
        <v>81</v>
      </c>
      <c r="AY202" s="233" t="s">
        <v>213</v>
      </c>
    </row>
    <row r="203" spans="1:65" s="2" customFormat="1" ht="21.75" customHeight="1">
      <c r="A203" s="36"/>
      <c r="B203" s="37"/>
      <c r="C203" s="195" t="s">
        <v>384</v>
      </c>
      <c r="D203" s="195" t="s">
        <v>215</v>
      </c>
      <c r="E203" s="196" t="s">
        <v>385</v>
      </c>
      <c r="F203" s="197" t="s">
        <v>386</v>
      </c>
      <c r="G203" s="198" t="s">
        <v>156</v>
      </c>
      <c r="H203" s="199">
        <v>571.9</v>
      </c>
      <c r="I203" s="200"/>
      <c r="J203" s="201">
        <f>ROUND(I203*H203,2)</f>
        <v>0</v>
      </c>
      <c r="K203" s="197" t="s">
        <v>219</v>
      </c>
      <c r="L203" s="41"/>
      <c r="M203" s="202" t="s">
        <v>19</v>
      </c>
      <c r="N203" s="203" t="s">
        <v>45</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220</v>
      </c>
      <c r="AT203" s="206" t="s">
        <v>215</v>
      </c>
      <c r="AU203" s="206" t="s">
        <v>83</v>
      </c>
      <c r="AY203" s="19" t="s">
        <v>213</v>
      </c>
      <c r="BE203" s="207">
        <f>IF(N203="základní",J203,0)</f>
        <v>0</v>
      </c>
      <c r="BF203" s="207">
        <f>IF(N203="snížená",J203,0)</f>
        <v>0</v>
      </c>
      <c r="BG203" s="207">
        <f>IF(N203="zákl. přenesená",J203,0)</f>
        <v>0</v>
      </c>
      <c r="BH203" s="207">
        <f>IF(N203="sníž. přenesená",J203,0)</f>
        <v>0</v>
      </c>
      <c r="BI203" s="207">
        <f>IF(N203="nulová",J203,0)</f>
        <v>0</v>
      </c>
      <c r="BJ203" s="19" t="s">
        <v>81</v>
      </c>
      <c r="BK203" s="207">
        <f>ROUND(I203*H203,2)</f>
        <v>0</v>
      </c>
      <c r="BL203" s="19" t="s">
        <v>220</v>
      </c>
      <c r="BM203" s="206" t="s">
        <v>387</v>
      </c>
    </row>
    <row r="204" spans="1:65" s="2" customFormat="1" ht="87.75">
      <c r="A204" s="36"/>
      <c r="B204" s="37"/>
      <c r="C204" s="38"/>
      <c r="D204" s="208" t="s">
        <v>222</v>
      </c>
      <c r="E204" s="38"/>
      <c r="F204" s="209" t="s">
        <v>388</v>
      </c>
      <c r="G204" s="38"/>
      <c r="H204" s="38"/>
      <c r="I204" s="118"/>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222</v>
      </c>
      <c r="AU204" s="19" t="s">
        <v>83</v>
      </c>
    </row>
    <row r="205" spans="1:65" s="2" customFormat="1" ht="19.5">
      <c r="A205" s="36"/>
      <c r="B205" s="37"/>
      <c r="C205" s="38"/>
      <c r="D205" s="208" t="s">
        <v>320</v>
      </c>
      <c r="E205" s="38"/>
      <c r="F205" s="209" t="s">
        <v>321</v>
      </c>
      <c r="G205" s="38"/>
      <c r="H205" s="38"/>
      <c r="I205" s="118"/>
      <c r="J205" s="38"/>
      <c r="K205" s="38"/>
      <c r="L205" s="41"/>
      <c r="M205" s="210"/>
      <c r="N205" s="211"/>
      <c r="O205" s="66"/>
      <c r="P205" s="66"/>
      <c r="Q205" s="66"/>
      <c r="R205" s="66"/>
      <c r="S205" s="66"/>
      <c r="T205" s="67"/>
      <c r="U205" s="36"/>
      <c r="V205" s="36"/>
      <c r="W205" s="36"/>
      <c r="X205" s="36"/>
      <c r="Y205" s="36"/>
      <c r="Z205" s="36"/>
      <c r="AA205" s="36"/>
      <c r="AB205" s="36"/>
      <c r="AC205" s="36"/>
      <c r="AD205" s="36"/>
      <c r="AE205" s="36"/>
      <c r="AT205" s="19" t="s">
        <v>320</v>
      </c>
      <c r="AU205" s="19" t="s">
        <v>83</v>
      </c>
    </row>
    <row r="206" spans="1:65" s="13" customFormat="1">
      <c r="B206" s="212"/>
      <c r="C206" s="213"/>
      <c r="D206" s="208" t="s">
        <v>233</v>
      </c>
      <c r="E206" s="214" t="s">
        <v>19</v>
      </c>
      <c r="F206" s="215" t="s">
        <v>154</v>
      </c>
      <c r="G206" s="213"/>
      <c r="H206" s="216">
        <v>571.9</v>
      </c>
      <c r="I206" s="217"/>
      <c r="J206" s="213"/>
      <c r="K206" s="213"/>
      <c r="L206" s="218"/>
      <c r="M206" s="219"/>
      <c r="N206" s="220"/>
      <c r="O206" s="220"/>
      <c r="P206" s="220"/>
      <c r="Q206" s="220"/>
      <c r="R206" s="220"/>
      <c r="S206" s="220"/>
      <c r="T206" s="221"/>
      <c r="AT206" s="222" t="s">
        <v>233</v>
      </c>
      <c r="AU206" s="222" t="s">
        <v>83</v>
      </c>
      <c r="AV206" s="13" t="s">
        <v>83</v>
      </c>
      <c r="AW206" s="13" t="s">
        <v>35</v>
      </c>
      <c r="AX206" s="13" t="s">
        <v>74</v>
      </c>
      <c r="AY206" s="222" t="s">
        <v>213</v>
      </c>
    </row>
    <row r="207" spans="1:65" s="14" customFormat="1">
      <c r="B207" s="223"/>
      <c r="C207" s="224"/>
      <c r="D207" s="208" t="s">
        <v>233</v>
      </c>
      <c r="E207" s="225" t="s">
        <v>19</v>
      </c>
      <c r="F207" s="226" t="s">
        <v>234</v>
      </c>
      <c r="G207" s="224"/>
      <c r="H207" s="227">
        <v>571.9</v>
      </c>
      <c r="I207" s="228"/>
      <c r="J207" s="224"/>
      <c r="K207" s="224"/>
      <c r="L207" s="229"/>
      <c r="M207" s="230"/>
      <c r="N207" s="231"/>
      <c r="O207" s="231"/>
      <c r="P207" s="231"/>
      <c r="Q207" s="231"/>
      <c r="R207" s="231"/>
      <c r="S207" s="231"/>
      <c r="T207" s="232"/>
      <c r="AT207" s="233" t="s">
        <v>233</v>
      </c>
      <c r="AU207" s="233" t="s">
        <v>83</v>
      </c>
      <c r="AV207" s="14" t="s">
        <v>220</v>
      </c>
      <c r="AW207" s="14" t="s">
        <v>35</v>
      </c>
      <c r="AX207" s="14" t="s">
        <v>81</v>
      </c>
      <c r="AY207" s="233" t="s">
        <v>213</v>
      </c>
    </row>
    <row r="208" spans="1:65" s="2" customFormat="1" ht="16.5" customHeight="1">
      <c r="A208" s="36"/>
      <c r="B208" s="37"/>
      <c r="C208" s="195" t="s">
        <v>389</v>
      </c>
      <c r="D208" s="195" t="s">
        <v>215</v>
      </c>
      <c r="E208" s="196" t="s">
        <v>390</v>
      </c>
      <c r="F208" s="197" t="s">
        <v>391</v>
      </c>
      <c r="G208" s="198" t="s">
        <v>156</v>
      </c>
      <c r="H208" s="199">
        <v>571.9</v>
      </c>
      <c r="I208" s="200"/>
      <c r="J208" s="201">
        <f>ROUND(I208*H208,2)</f>
        <v>0</v>
      </c>
      <c r="K208" s="197" t="s">
        <v>219</v>
      </c>
      <c r="L208" s="41"/>
      <c r="M208" s="202" t="s">
        <v>19</v>
      </c>
      <c r="N208" s="203" t="s">
        <v>45</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220</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220</v>
      </c>
      <c r="BM208" s="206" t="s">
        <v>392</v>
      </c>
    </row>
    <row r="209" spans="1:65" s="2" customFormat="1" ht="19.5">
      <c r="A209" s="36"/>
      <c r="B209" s="37"/>
      <c r="C209" s="38"/>
      <c r="D209" s="208" t="s">
        <v>320</v>
      </c>
      <c r="E209" s="38"/>
      <c r="F209" s="209" t="s">
        <v>321</v>
      </c>
      <c r="G209" s="38"/>
      <c r="H209" s="38"/>
      <c r="I209" s="118"/>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320</v>
      </c>
      <c r="AU209" s="19" t="s">
        <v>83</v>
      </c>
    </row>
    <row r="210" spans="1:65" s="13" customFormat="1">
      <c r="B210" s="212"/>
      <c r="C210" s="213"/>
      <c r="D210" s="208" t="s">
        <v>233</v>
      </c>
      <c r="E210" s="214" t="s">
        <v>19</v>
      </c>
      <c r="F210" s="215" t="s">
        <v>154</v>
      </c>
      <c r="G210" s="213"/>
      <c r="H210" s="216">
        <v>571.9</v>
      </c>
      <c r="I210" s="217"/>
      <c r="J210" s="213"/>
      <c r="K210" s="213"/>
      <c r="L210" s="218"/>
      <c r="M210" s="219"/>
      <c r="N210" s="220"/>
      <c r="O210" s="220"/>
      <c r="P210" s="220"/>
      <c r="Q210" s="220"/>
      <c r="R210" s="220"/>
      <c r="S210" s="220"/>
      <c r="T210" s="221"/>
      <c r="AT210" s="222" t="s">
        <v>233</v>
      </c>
      <c r="AU210" s="222" t="s">
        <v>83</v>
      </c>
      <c r="AV210" s="13" t="s">
        <v>83</v>
      </c>
      <c r="AW210" s="13" t="s">
        <v>35</v>
      </c>
      <c r="AX210" s="13" t="s">
        <v>74</v>
      </c>
      <c r="AY210" s="222" t="s">
        <v>213</v>
      </c>
    </row>
    <row r="211" spans="1:65" s="14" customFormat="1">
      <c r="B211" s="223"/>
      <c r="C211" s="224"/>
      <c r="D211" s="208" t="s">
        <v>233</v>
      </c>
      <c r="E211" s="225" t="s">
        <v>19</v>
      </c>
      <c r="F211" s="226" t="s">
        <v>234</v>
      </c>
      <c r="G211" s="224"/>
      <c r="H211" s="227">
        <v>571.9</v>
      </c>
      <c r="I211" s="228"/>
      <c r="J211" s="224"/>
      <c r="K211" s="224"/>
      <c r="L211" s="229"/>
      <c r="M211" s="230"/>
      <c r="N211" s="231"/>
      <c r="O211" s="231"/>
      <c r="P211" s="231"/>
      <c r="Q211" s="231"/>
      <c r="R211" s="231"/>
      <c r="S211" s="231"/>
      <c r="T211" s="232"/>
      <c r="AT211" s="233" t="s">
        <v>233</v>
      </c>
      <c r="AU211" s="233" t="s">
        <v>83</v>
      </c>
      <c r="AV211" s="14" t="s">
        <v>220</v>
      </c>
      <c r="AW211" s="14" t="s">
        <v>35</v>
      </c>
      <c r="AX211" s="14" t="s">
        <v>81</v>
      </c>
      <c r="AY211" s="233" t="s">
        <v>213</v>
      </c>
    </row>
    <row r="212" spans="1:65" s="2" customFormat="1" ht="16.5" customHeight="1">
      <c r="A212" s="36"/>
      <c r="B212" s="37"/>
      <c r="C212" s="195" t="s">
        <v>393</v>
      </c>
      <c r="D212" s="195" t="s">
        <v>215</v>
      </c>
      <c r="E212" s="196" t="s">
        <v>394</v>
      </c>
      <c r="F212" s="197" t="s">
        <v>395</v>
      </c>
      <c r="G212" s="198" t="s">
        <v>156</v>
      </c>
      <c r="H212" s="199">
        <v>571.9</v>
      </c>
      <c r="I212" s="200"/>
      <c r="J212" s="201">
        <f>ROUND(I212*H212,2)</f>
        <v>0</v>
      </c>
      <c r="K212" s="197" t="s">
        <v>219</v>
      </c>
      <c r="L212" s="41"/>
      <c r="M212" s="202" t="s">
        <v>19</v>
      </c>
      <c r="N212" s="203" t="s">
        <v>45</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220</v>
      </c>
      <c r="AT212" s="206" t="s">
        <v>215</v>
      </c>
      <c r="AU212" s="206" t="s">
        <v>83</v>
      </c>
      <c r="AY212" s="19" t="s">
        <v>213</v>
      </c>
      <c r="BE212" s="207">
        <f>IF(N212="základní",J212,0)</f>
        <v>0</v>
      </c>
      <c r="BF212" s="207">
        <f>IF(N212="snížená",J212,0)</f>
        <v>0</v>
      </c>
      <c r="BG212" s="207">
        <f>IF(N212="zákl. přenesená",J212,0)</f>
        <v>0</v>
      </c>
      <c r="BH212" s="207">
        <f>IF(N212="sníž. přenesená",J212,0)</f>
        <v>0</v>
      </c>
      <c r="BI212" s="207">
        <f>IF(N212="nulová",J212,0)</f>
        <v>0</v>
      </c>
      <c r="BJ212" s="19" t="s">
        <v>81</v>
      </c>
      <c r="BK212" s="207">
        <f>ROUND(I212*H212,2)</f>
        <v>0</v>
      </c>
      <c r="BL212" s="19" t="s">
        <v>220</v>
      </c>
      <c r="BM212" s="206" t="s">
        <v>396</v>
      </c>
    </row>
    <row r="213" spans="1:65" s="2" customFormat="1" ht="19.5">
      <c r="A213" s="36"/>
      <c r="B213" s="37"/>
      <c r="C213" s="38"/>
      <c r="D213" s="208" t="s">
        <v>320</v>
      </c>
      <c r="E213" s="38"/>
      <c r="F213" s="209" t="s">
        <v>321</v>
      </c>
      <c r="G213" s="38"/>
      <c r="H213" s="38"/>
      <c r="I213" s="118"/>
      <c r="J213" s="38"/>
      <c r="K213" s="38"/>
      <c r="L213" s="41"/>
      <c r="M213" s="210"/>
      <c r="N213" s="211"/>
      <c r="O213" s="66"/>
      <c r="P213" s="66"/>
      <c r="Q213" s="66"/>
      <c r="R213" s="66"/>
      <c r="S213" s="66"/>
      <c r="T213" s="67"/>
      <c r="U213" s="36"/>
      <c r="V213" s="36"/>
      <c r="W213" s="36"/>
      <c r="X213" s="36"/>
      <c r="Y213" s="36"/>
      <c r="Z213" s="36"/>
      <c r="AA213" s="36"/>
      <c r="AB213" s="36"/>
      <c r="AC213" s="36"/>
      <c r="AD213" s="36"/>
      <c r="AE213" s="36"/>
      <c r="AT213" s="19" t="s">
        <v>320</v>
      </c>
      <c r="AU213" s="19" t="s">
        <v>83</v>
      </c>
    </row>
    <row r="214" spans="1:65" s="13" customFormat="1">
      <c r="B214" s="212"/>
      <c r="C214" s="213"/>
      <c r="D214" s="208" t="s">
        <v>233</v>
      </c>
      <c r="E214" s="214" t="s">
        <v>19</v>
      </c>
      <c r="F214" s="215" t="s">
        <v>154</v>
      </c>
      <c r="G214" s="213"/>
      <c r="H214" s="216">
        <v>571.9</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4" customFormat="1">
      <c r="B215" s="223"/>
      <c r="C215" s="224"/>
      <c r="D215" s="208" t="s">
        <v>233</v>
      </c>
      <c r="E215" s="225" t="s">
        <v>19</v>
      </c>
      <c r="F215" s="226" t="s">
        <v>234</v>
      </c>
      <c r="G215" s="224"/>
      <c r="H215" s="227">
        <v>571.9</v>
      </c>
      <c r="I215" s="228"/>
      <c r="J215" s="224"/>
      <c r="K215" s="224"/>
      <c r="L215" s="229"/>
      <c r="M215" s="230"/>
      <c r="N215" s="231"/>
      <c r="O215" s="231"/>
      <c r="P215" s="231"/>
      <c r="Q215" s="231"/>
      <c r="R215" s="231"/>
      <c r="S215" s="231"/>
      <c r="T215" s="232"/>
      <c r="AT215" s="233" t="s">
        <v>233</v>
      </c>
      <c r="AU215" s="233" t="s">
        <v>83</v>
      </c>
      <c r="AV215" s="14" t="s">
        <v>220</v>
      </c>
      <c r="AW215" s="14" t="s">
        <v>35</v>
      </c>
      <c r="AX215" s="14" t="s">
        <v>81</v>
      </c>
      <c r="AY215" s="233" t="s">
        <v>213</v>
      </c>
    </row>
    <row r="216" spans="1:65" s="2" customFormat="1" ht="21.75" customHeight="1">
      <c r="A216" s="36"/>
      <c r="B216" s="37"/>
      <c r="C216" s="195" t="s">
        <v>397</v>
      </c>
      <c r="D216" s="195" t="s">
        <v>215</v>
      </c>
      <c r="E216" s="196" t="s">
        <v>398</v>
      </c>
      <c r="F216" s="197" t="s">
        <v>399</v>
      </c>
      <c r="G216" s="198" t="s">
        <v>156</v>
      </c>
      <c r="H216" s="199">
        <v>571.9</v>
      </c>
      <c r="I216" s="200"/>
      <c r="J216" s="201">
        <f>ROUND(I216*H216,2)</f>
        <v>0</v>
      </c>
      <c r="K216" s="197" t="s">
        <v>219</v>
      </c>
      <c r="L216" s="41"/>
      <c r="M216" s="202" t="s">
        <v>19</v>
      </c>
      <c r="N216" s="203" t="s">
        <v>45</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220</v>
      </c>
      <c r="AT216" s="206" t="s">
        <v>215</v>
      </c>
      <c r="AU216" s="206" t="s">
        <v>83</v>
      </c>
      <c r="AY216" s="19" t="s">
        <v>213</v>
      </c>
      <c r="BE216" s="207">
        <f>IF(N216="základní",J216,0)</f>
        <v>0</v>
      </c>
      <c r="BF216" s="207">
        <f>IF(N216="snížená",J216,0)</f>
        <v>0</v>
      </c>
      <c r="BG216" s="207">
        <f>IF(N216="zákl. přenesená",J216,0)</f>
        <v>0</v>
      </c>
      <c r="BH216" s="207">
        <f>IF(N216="sníž. přenesená",J216,0)</f>
        <v>0</v>
      </c>
      <c r="BI216" s="207">
        <f>IF(N216="nulová",J216,0)</f>
        <v>0</v>
      </c>
      <c r="BJ216" s="19" t="s">
        <v>81</v>
      </c>
      <c r="BK216" s="207">
        <f>ROUND(I216*H216,2)</f>
        <v>0</v>
      </c>
      <c r="BL216" s="19" t="s">
        <v>220</v>
      </c>
      <c r="BM216" s="206" t="s">
        <v>400</v>
      </c>
    </row>
    <row r="217" spans="1:65" s="2" customFormat="1" ht="29.25">
      <c r="A217" s="36"/>
      <c r="B217" s="37"/>
      <c r="C217" s="38"/>
      <c r="D217" s="208" t="s">
        <v>222</v>
      </c>
      <c r="E217" s="38"/>
      <c r="F217" s="209" t="s">
        <v>401</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222</v>
      </c>
      <c r="AU217" s="19" t="s">
        <v>83</v>
      </c>
    </row>
    <row r="218" spans="1:65" s="2" customFormat="1" ht="19.5">
      <c r="A218" s="36"/>
      <c r="B218" s="37"/>
      <c r="C218" s="38"/>
      <c r="D218" s="208" t="s">
        <v>320</v>
      </c>
      <c r="E218" s="38"/>
      <c r="F218" s="209" t="s">
        <v>321</v>
      </c>
      <c r="G218" s="38"/>
      <c r="H218" s="38"/>
      <c r="I218" s="118"/>
      <c r="J218" s="38"/>
      <c r="K218" s="38"/>
      <c r="L218" s="41"/>
      <c r="M218" s="210"/>
      <c r="N218" s="211"/>
      <c r="O218" s="66"/>
      <c r="P218" s="66"/>
      <c r="Q218" s="66"/>
      <c r="R218" s="66"/>
      <c r="S218" s="66"/>
      <c r="T218" s="67"/>
      <c r="U218" s="36"/>
      <c r="V218" s="36"/>
      <c r="W218" s="36"/>
      <c r="X218" s="36"/>
      <c r="Y218" s="36"/>
      <c r="Z218" s="36"/>
      <c r="AA218" s="36"/>
      <c r="AB218" s="36"/>
      <c r="AC218" s="36"/>
      <c r="AD218" s="36"/>
      <c r="AE218" s="36"/>
      <c r="AT218" s="19" t="s">
        <v>320</v>
      </c>
      <c r="AU218" s="19" t="s">
        <v>83</v>
      </c>
    </row>
    <row r="219" spans="1:65" s="13" customFormat="1">
      <c r="B219" s="212"/>
      <c r="C219" s="213"/>
      <c r="D219" s="208" t="s">
        <v>233</v>
      </c>
      <c r="E219" s="214" t="s">
        <v>19</v>
      </c>
      <c r="F219" s="215" t="s">
        <v>154</v>
      </c>
      <c r="G219" s="213"/>
      <c r="H219" s="216">
        <v>571.9</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65" s="14" customFormat="1">
      <c r="B220" s="223"/>
      <c r="C220" s="224"/>
      <c r="D220" s="208" t="s">
        <v>233</v>
      </c>
      <c r="E220" s="225" t="s">
        <v>19</v>
      </c>
      <c r="F220" s="226" t="s">
        <v>234</v>
      </c>
      <c r="G220" s="224"/>
      <c r="H220" s="227">
        <v>571.9</v>
      </c>
      <c r="I220" s="228"/>
      <c r="J220" s="224"/>
      <c r="K220" s="224"/>
      <c r="L220" s="229"/>
      <c r="M220" s="230"/>
      <c r="N220" s="231"/>
      <c r="O220" s="231"/>
      <c r="P220" s="231"/>
      <c r="Q220" s="231"/>
      <c r="R220" s="231"/>
      <c r="S220" s="231"/>
      <c r="T220" s="232"/>
      <c r="AT220" s="233" t="s">
        <v>233</v>
      </c>
      <c r="AU220" s="233" t="s">
        <v>83</v>
      </c>
      <c r="AV220" s="14" t="s">
        <v>220</v>
      </c>
      <c r="AW220" s="14" t="s">
        <v>35</v>
      </c>
      <c r="AX220" s="14" t="s">
        <v>81</v>
      </c>
      <c r="AY220" s="233" t="s">
        <v>213</v>
      </c>
    </row>
    <row r="221" spans="1:65" s="2" customFormat="1" ht="21.75" customHeight="1">
      <c r="A221" s="36"/>
      <c r="B221" s="37"/>
      <c r="C221" s="195" t="s">
        <v>402</v>
      </c>
      <c r="D221" s="195" t="s">
        <v>215</v>
      </c>
      <c r="E221" s="196" t="s">
        <v>403</v>
      </c>
      <c r="F221" s="197" t="s">
        <v>404</v>
      </c>
      <c r="G221" s="198" t="s">
        <v>156</v>
      </c>
      <c r="H221" s="199">
        <v>571.9</v>
      </c>
      <c r="I221" s="200"/>
      <c r="J221" s="201">
        <f>ROUND(I221*H221,2)</f>
        <v>0</v>
      </c>
      <c r="K221" s="197" t="s">
        <v>219</v>
      </c>
      <c r="L221" s="41"/>
      <c r="M221" s="202" t="s">
        <v>19</v>
      </c>
      <c r="N221" s="203" t="s">
        <v>45</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220</v>
      </c>
      <c r="AT221" s="206" t="s">
        <v>215</v>
      </c>
      <c r="AU221" s="206" t="s">
        <v>83</v>
      </c>
      <c r="AY221" s="19" t="s">
        <v>213</v>
      </c>
      <c r="BE221" s="207">
        <f>IF(N221="základní",J221,0)</f>
        <v>0</v>
      </c>
      <c r="BF221" s="207">
        <f>IF(N221="snížená",J221,0)</f>
        <v>0</v>
      </c>
      <c r="BG221" s="207">
        <f>IF(N221="zákl. přenesená",J221,0)</f>
        <v>0</v>
      </c>
      <c r="BH221" s="207">
        <f>IF(N221="sníž. přenesená",J221,0)</f>
        <v>0</v>
      </c>
      <c r="BI221" s="207">
        <f>IF(N221="nulová",J221,0)</f>
        <v>0</v>
      </c>
      <c r="BJ221" s="19" t="s">
        <v>81</v>
      </c>
      <c r="BK221" s="207">
        <f>ROUND(I221*H221,2)</f>
        <v>0</v>
      </c>
      <c r="BL221" s="19" t="s">
        <v>220</v>
      </c>
      <c r="BM221" s="206" t="s">
        <v>405</v>
      </c>
    </row>
    <row r="222" spans="1:65" s="2" customFormat="1" ht="29.25">
      <c r="A222" s="36"/>
      <c r="B222" s="37"/>
      <c r="C222" s="38"/>
      <c r="D222" s="208" t="s">
        <v>222</v>
      </c>
      <c r="E222" s="38"/>
      <c r="F222" s="209" t="s">
        <v>406</v>
      </c>
      <c r="G222" s="38"/>
      <c r="H222" s="38"/>
      <c r="I222" s="118"/>
      <c r="J222" s="38"/>
      <c r="K222" s="38"/>
      <c r="L222" s="41"/>
      <c r="M222" s="210"/>
      <c r="N222" s="211"/>
      <c r="O222" s="66"/>
      <c r="P222" s="66"/>
      <c r="Q222" s="66"/>
      <c r="R222" s="66"/>
      <c r="S222" s="66"/>
      <c r="T222" s="67"/>
      <c r="U222" s="36"/>
      <c r="V222" s="36"/>
      <c r="W222" s="36"/>
      <c r="X222" s="36"/>
      <c r="Y222" s="36"/>
      <c r="Z222" s="36"/>
      <c r="AA222" s="36"/>
      <c r="AB222" s="36"/>
      <c r="AC222" s="36"/>
      <c r="AD222" s="36"/>
      <c r="AE222" s="36"/>
      <c r="AT222" s="19" t="s">
        <v>222</v>
      </c>
      <c r="AU222" s="19" t="s">
        <v>83</v>
      </c>
    </row>
    <row r="223" spans="1:65" s="2" customFormat="1" ht="19.5">
      <c r="A223" s="36"/>
      <c r="B223" s="37"/>
      <c r="C223" s="38"/>
      <c r="D223" s="208" t="s">
        <v>320</v>
      </c>
      <c r="E223" s="38"/>
      <c r="F223" s="209" t="s">
        <v>321</v>
      </c>
      <c r="G223" s="38"/>
      <c r="H223" s="38"/>
      <c r="I223" s="118"/>
      <c r="J223" s="38"/>
      <c r="K223" s="38"/>
      <c r="L223" s="41"/>
      <c r="M223" s="210"/>
      <c r="N223" s="211"/>
      <c r="O223" s="66"/>
      <c r="P223" s="66"/>
      <c r="Q223" s="66"/>
      <c r="R223" s="66"/>
      <c r="S223" s="66"/>
      <c r="T223" s="67"/>
      <c r="U223" s="36"/>
      <c r="V223" s="36"/>
      <c r="W223" s="36"/>
      <c r="X223" s="36"/>
      <c r="Y223" s="36"/>
      <c r="Z223" s="36"/>
      <c r="AA223" s="36"/>
      <c r="AB223" s="36"/>
      <c r="AC223" s="36"/>
      <c r="AD223" s="36"/>
      <c r="AE223" s="36"/>
      <c r="AT223" s="19" t="s">
        <v>320</v>
      </c>
      <c r="AU223" s="19" t="s">
        <v>83</v>
      </c>
    </row>
    <row r="224" spans="1:65" s="13" customFormat="1">
      <c r="B224" s="212"/>
      <c r="C224" s="213"/>
      <c r="D224" s="208" t="s">
        <v>233</v>
      </c>
      <c r="E224" s="214" t="s">
        <v>19</v>
      </c>
      <c r="F224" s="215" t="s">
        <v>154</v>
      </c>
      <c r="G224" s="213"/>
      <c r="H224" s="216">
        <v>571.9</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4" customFormat="1">
      <c r="B225" s="223"/>
      <c r="C225" s="224"/>
      <c r="D225" s="208" t="s">
        <v>233</v>
      </c>
      <c r="E225" s="225" t="s">
        <v>19</v>
      </c>
      <c r="F225" s="226" t="s">
        <v>234</v>
      </c>
      <c r="G225" s="224"/>
      <c r="H225" s="227">
        <v>571.9</v>
      </c>
      <c r="I225" s="228"/>
      <c r="J225" s="224"/>
      <c r="K225" s="224"/>
      <c r="L225" s="229"/>
      <c r="M225" s="230"/>
      <c r="N225" s="231"/>
      <c r="O225" s="231"/>
      <c r="P225" s="231"/>
      <c r="Q225" s="231"/>
      <c r="R225" s="231"/>
      <c r="S225" s="231"/>
      <c r="T225" s="232"/>
      <c r="AT225" s="233" t="s">
        <v>233</v>
      </c>
      <c r="AU225" s="233" t="s">
        <v>83</v>
      </c>
      <c r="AV225" s="14" t="s">
        <v>220</v>
      </c>
      <c r="AW225" s="14" t="s">
        <v>35</v>
      </c>
      <c r="AX225" s="14" t="s">
        <v>81</v>
      </c>
      <c r="AY225" s="233" t="s">
        <v>213</v>
      </c>
    </row>
    <row r="226" spans="1:65" s="2" customFormat="1" ht="16.5" customHeight="1">
      <c r="A226" s="36"/>
      <c r="B226" s="37"/>
      <c r="C226" s="195" t="s">
        <v>407</v>
      </c>
      <c r="D226" s="195" t="s">
        <v>215</v>
      </c>
      <c r="E226" s="196" t="s">
        <v>408</v>
      </c>
      <c r="F226" s="197" t="s">
        <v>409</v>
      </c>
      <c r="G226" s="198" t="s">
        <v>156</v>
      </c>
      <c r="H226" s="199">
        <v>13.5</v>
      </c>
      <c r="I226" s="200"/>
      <c r="J226" s="201">
        <f>ROUND(I226*H226,2)</f>
        <v>0</v>
      </c>
      <c r="K226" s="197" t="s">
        <v>219</v>
      </c>
      <c r="L226" s="41"/>
      <c r="M226" s="202" t="s">
        <v>19</v>
      </c>
      <c r="N226" s="203" t="s">
        <v>45</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220</v>
      </c>
      <c r="AT226" s="206" t="s">
        <v>215</v>
      </c>
      <c r="AU226" s="206" t="s">
        <v>83</v>
      </c>
      <c r="AY226" s="19" t="s">
        <v>213</v>
      </c>
      <c r="BE226" s="207">
        <f>IF(N226="základní",J226,0)</f>
        <v>0</v>
      </c>
      <c r="BF226" s="207">
        <f>IF(N226="snížená",J226,0)</f>
        <v>0</v>
      </c>
      <c r="BG226" s="207">
        <f>IF(N226="zákl. přenesená",J226,0)</f>
        <v>0</v>
      </c>
      <c r="BH226" s="207">
        <f>IF(N226="sníž. přenesená",J226,0)</f>
        <v>0</v>
      </c>
      <c r="BI226" s="207">
        <f>IF(N226="nulová",J226,0)</f>
        <v>0</v>
      </c>
      <c r="BJ226" s="19" t="s">
        <v>81</v>
      </c>
      <c r="BK226" s="207">
        <f>ROUND(I226*H226,2)</f>
        <v>0</v>
      </c>
      <c r="BL226" s="19" t="s">
        <v>220</v>
      </c>
      <c r="BM226" s="206" t="s">
        <v>410</v>
      </c>
    </row>
    <row r="227" spans="1:65" s="2" customFormat="1" ht="97.5">
      <c r="A227" s="36"/>
      <c r="B227" s="37"/>
      <c r="C227" s="38"/>
      <c r="D227" s="208" t="s">
        <v>222</v>
      </c>
      <c r="E227" s="38"/>
      <c r="F227" s="209" t="s">
        <v>411</v>
      </c>
      <c r="G227" s="38"/>
      <c r="H227" s="38"/>
      <c r="I227" s="118"/>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222</v>
      </c>
      <c r="AU227" s="19" t="s">
        <v>83</v>
      </c>
    </row>
    <row r="228" spans="1:65" s="2" customFormat="1" ht="19.5">
      <c r="A228" s="36"/>
      <c r="B228" s="37"/>
      <c r="C228" s="38"/>
      <c r="D228" s="208" t="s">
        <v>320</v>
      </c>
      <c r="E228" s="38"/>
      <c r="F228" s="209" t="s">
        <v>321</v>
      </c>
      <c r="G228" s="38"/>
      <c r="H228" s="38"/>
      <c r="I228" s="118"/>
      <c r="J228" s="38"/>
      <c r="K228" s="38"/>
      <c r="L228" s="41"/>
      <c r="M228" s="210"/>
      <c r="N228" s="211"/>
      <c r="O228" s="66"/>
      <c r="P228" s="66"/>
      <c r="Q228" s="66"/>
      <c r="R228" s="66"/>
      <c r="S228" s="66"/>
      <c r="T228" s="67"/>
      <c r="U228" s="36"/>
      <c r="V228" s="36"/>
      <c r="W228" s="36"/>
      <c r="X228" s="36"/>
      <c r="Y228" s="36"/>
      <c r="Z228" s="36"/>
      <c r="AA228" s="36"/>
      <c r="AB228" s="36"/>
      <c r="AC228" s="36"/>
      <c r="AD228" s="36"/>
      <c r="AE228" s="36"/>
      <c r="AT228" s="19" t="s">
        <v>320</v>
      </c>
      <c r="AU228" s="19" t="s">
        <v>83</v>
      </c>
    </row>
    <row r="229" spans="1:65" s="15" customFormat="1">
      <c r="B229" s="234"/>
      <c r="C229" s="235"/>
      <c r="D229" s="208" t="s">
        <v>233</v>
      </c>
      <c r="E229" s="236" t="s">
        <v>19</v>
      </c>
      <c r="F229" s="237" t="s">
        <v>412</v>
      </c>
      <c r="G229" s="235"/>
      <c r="H229" s="236" t="s">
        <v>19</v>
      </c>
      <c r="I229" s="238"/>
      <c r="J229" s="235"/>
      <c r="K229" s="235"/>
      <c r="L229" s="239"/>
      <c r="M229" s="240"/>
      <c r="N229" s="241"/>
      <c r="O229" s="241"/>
      <c r="P229" s="241"/>
      <c r="Q229" s="241"/>
      <c r="R229" s="241"/>
      <c r="S229" s="241"/>
      <c r="T229" s="242"/>
      <c r="AT229" s="243" t="s">
        <v>233</v>
      </c>
      <c r="AU229" s="243" t="s">
        <v>83</v>
      </c>
      <c r="AV229" s="15" t="s">
        <v>81</v>
      </c>
      <c r="AW229" s="15" t="s">
        <v>35</v>
      </c>
      <c r="AX229" s="15" t="s">
        <v>74</v>
      </c>
      <c r="AY229" s="243" t="s">
        <v>213</v>
      </c>
    </row>
    <row r="230" spans="1:65" s="13" customFormat="1">
      <c r="B230" s="212"/>
      <c r="C230" s="213"/>
      <c r="D230" s="208" t="s">
        <v>233</v>
      </c>
      <c r="E230" s="214" t="s">
        <v>19</v>
      </c>
      <c r="F230" s="215" t="s">
        <v>413</v>
      </c>
      <c r="G230" s="213"/>
      <c r="H230" s="216">
        <v>13.5</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4" customFormat="1">
      <c r="B231" s="223"/>
      <c r="C231" s="224"/>
      <c r="D231" s="208" t="s">
        <v>233</v>
      </c>
      <c r="E231" s="225" t="s">
        <v>19</v>
      </c>
      <c r="F231" s="226" t="s">
        <v>234</v>
      </c>
      <c r="G231" s="224"/>
      <c r="H231" s="227">
        <v>13.5</v>
      </c>
      <c r="I231" s="228"/>
      <c r="J231" s="224"/>
      <c r="K231" s="224"/>
      <c r="L231" s="229"/>
      <c r="M231" s="230"/>
      <c r="N231" s="231"/>
      <c r="O231" s="231"/>
      <c r="P231" s="231"/>
      <c r="Q231" s="231"/>
      <c r="R231" s="231"/>
      <c r="S231" s="231"/>
      <c r="T231" s="232"/>
      <c r="AT231" s="233" t="s">
        <v>233</v>
      </c>
      <c r="AU231" s="233" t="s">
        <v>83</v>
      </c>
      <c r="AV231" s="14" t="s">
        <v>220</v>
      </c>
      <c r="AW231" s="14" t="s">
        <v>35</v>
      </c>
      <c r="AX231" s="14" t="s">
        <v>81</v>
      </c>
      <c r="AY231" s="233" t="s">
        <v>213</v>
      </c>
    </row>
    <row r="232" spans="1:65" s="2" customFormat="1" ht="16.5" customHeight="1">
      <c r="A232" s="36"/>
      <c r="B232" s="37"/>
      <c r="C232" s="195" t="s">
        <v>414</v>
      </c>
      <c r="D232" s="195" t="s">
        <v>215</v>
      </c>
      <c r="E232" s="196" t="s">
        <v>415</v>
      </c>
      <c r="F232" s="197" t="s">
        <v>416</v>
      </c>
      <c r="G232" s="198" t="s">
        <v>417</v>
      </c>
      <c r="H232" s="199">
        <v>1</v>
      </c>
      <c r="I232" s="200"/>
      <c r="J232" s="201">
        <f>ROUND(I232*H232,2)</f>
        <v>0</v>
      </c>
      <c r="K232" s="197" t="s">
        <v>19</v>
      </c>
      <c r="L232" s="41"/>
      <c r="M232" s="202" t="s">
        <v>19</v>
      </c>
      <c r="N232" s="203" t="s">
        <v>45</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220</v>
      </c>
      <c r="AT232" s="206" t="s">
        <v>215</v>
      </c>
      <c r="AU232" s="206" t="s">
        <v>83</v>
      </c>
      <c r="AY232" s="19" t="s">
        <v>213</v>
      </c>
      <c r="BE232" s="207">
        <f>IF(N232="základní",J232,0)</f>
        <v>0</v>
      </c>
      <c r="BF232" s="207">
        <f>IF(N232="snížená",J232,0)</f>
        <v>0</v>
      </c>
      <c r="BG232" s="207">
        <f>IF(N232="zákl. přenesená",J232,0)</f>
        <v>0</v>
      </c>
      <c r="BH232" s="207">
        <f>IF(N232="sníž. přenesená",J232,0)</f>
        <v>0</v>
      </c>
      <c r="BI232" s="207">
        <f>IF(N232="nulová",J232,0)</f>
        <v>0</v>
      </c>
      <c r="BJ232" s="19" t="s">
        <v>81</v>
      </c>
      <c r="BK232" s="207">
        <f>ROUND(I232*H232,2)</f>
        <v>0</v>
      </c>
      <c r="BL232" s="19" t="s">
        <v>220</v>
      </c>
      <c r="BM232" s="206" t="s">
        <v>418</v>
      </c>
    </row>
    <row r="233" spans="1:65" s="2" customFormat="1" ht="16.5" customHeight="1">
      <c r="A233" s="36"/>
      <c r="B233" s="37"/>
      <c r="C233" s="195" t="s">
        <v>419</v>
      </c>
      <c r="D233" s="195" t="s">
        <v>215</v>
      </c>
      <c r="E233" s="196" t="s">
        <v>420</v>
      </c>
      <c r="F233" s="197" t="s">
        <v>421</v>
      </c>
      <c r="G233" s="198" t="s">
        <v>152</v>
      </c>
      <c r="H233" s="199">
        <v>439.6</v>
      </c>
      <c r="I233" s="200"/>
      <c r="J233" s="201">
        <f>ROUND(I233*H233,2)</f>
        <v>0</v>
      </c>
      <c r="K233" s="197" t="s">
        <v>219</v>
      </c>
      <c r="L233" s="41"/>
      <c r="M233" s="202" t="s">
        <v>19</v>
      </c>
      <c r="N233" s="203" t="s">
        <v>45</v>
      </c>
      <c r="O233" s="66"/>
      <c r="P233" s="204">
        <f>O233*H233</f>
        <v>0</v>
      </c>
      <c r="Q233" s="204">
        <v>3.5999999999999999E-3</v>
      </c>
      <c r="R233" s="204">
        <f>Q233*H233</f>
        <v>1.58256</v>
      </c>
      <c r="S233" s="204">
        <v>0</v>
      </c>
      <c r="T233" s="205">
        <f>S233*H233</f>
        <v>0</v>
      </c>
      <c r="U233" s="36"/>
      <c r="V233" s="36"/>
      <c r="W233" s="36"/>
      <c r="X233" s="36"/>
      <c r="Y233" s="36"/>
      <c r="Z233" s="36"/>
      <c r="AA233" s="36"/>
      <c r="AB233" s="36"/>
      <c r="AC233" s="36"/>
      <c r="AD233" s="36"/>
      <c r="AE233" s="36"/>
      <c r="AR233" s="206" t="s">
        <v>220</v>
      </c>
      <c r="AT233" s="206" t="s">
        <v>215</v>
      </c>
      <c r="AU233" s="206" t="s">
        <v>83</v>
      </c>
      <c r="AY233" s="19" t="s">
        <v>213</v>
      </c>
      <c r="BE233" s="207">
        <f>IF(N233="základní",J233,0)</f>
        <v>0</v>
      </c>
      <c r="BF233" s="207">
        <f>IF(N233="snížená",J233,0)</f>
        <v>0</v>
      </c>
      <c r="BG233" s="207">
        <f>IF(N233="zákl. přenesená",J233,0)</f>
        <v>0</v>
      </c>
      <c r="BH233" s="207">
        <f>IF(N233="sníž. přenesená",J233,0)</f>
        <v>0</v>
      </c>
      <c r="BI233" s="207">
        <f>IF(N233="nulová",J233,0)</f>
        <v>0</v>
      </c>
      <c r="BJ233" s="19" t="s">
        <v>81</v>
      </c>
      <c r="BK233" s="207">
        <f>ROUND(I233*H233,2)</f>
        <v>0</v>
      </c>
      <c r="BL233" s="19" t="s">
        <v>220</v>
      </c>
      <c r="BM233" s="206" t="s">
        <v>422</v>
      </c>
    </row>
    <row r="234" spans="1:65" s="2" customFormat="1" ht="48.75">
      <c r="A234" s="36"/>
      <c r="B234" s="37"/>
      <c r="C234" s="38"/>
      <c r="D234" s="208" t="s">
        <v>222</v>
      </c>
      <c r="E234" s="38"/>
      <c r="F234" s="209" t="s">
        <v>423</v>
      </c>
      <c r="G234" s="38"/>
      <c r="H234" s="38"/>
      <c r="I234" s="118"/>
      <c r="J234" s="38"/>
      <c r="K234" s="38"/>
      <c r="L234" s="41"/>
      <c r="M234" s="210"/>
      <c r="N234" s="211"/>
      <c r="O234" s="66"/>
      <c r="P234" s="66"/>
      <c r="Q234" s="66"/>
      <c r="R234" s="66"/>
      <c r="S234" s="66"/>
      <c r="T234" s="67"/>
      <c r="U234" s="36"/>
      <c r="V234" s="36"/>
      <c r="W234" s="36"/>
      <c r="X234" s="36"/>
      <c r="Y234" s="36"/>
      <c r="Z234" s="36"/>
      <c r="AA234" s="36"/>
      <c r="AB234" s="36"/>
      <c r="AC234" s="36"/>
      <c r="AD234" s="36"/>
      <c r="AE234" s="36"/>
      <c r="AT234" s="19" t="s">
        <v>222</v>
      </c>
      <c r="AU234" s="19" t="s">
        <v>83</v>
      </c>
    </row>
    <row r="235" spans="1:65" s="2" customFormat="1" ht="19.5">
      <c r="A235" s="36"/>
      <c r="B235" s="37"/>
      <c r="C235" s="38"/>
      <c r="D235" s="208" t="s">
        <v>320</v>
      </c>
      <c r="E235" s="38"/>
      <c r="F235" s="209" t="s">
        <v>321</v>
      </c>
      <c r="G235" s="38"/>
      <c r="H235" s="38"/>
      <c r="I235" s="118"/>
      <c r="J235" s="38"/>
      <c r="K235" s="38"/>
      <c r="L235" s="41"/>
      <c r="M235" s="210"/>
      <c r="N235" s="211"/>
      <c r="O235" s="66"/>
      <c r="P235" s="66"/>
      <c r="Q235" s="66"/>
      <c r="R235" s="66"/>
      <c r="S235" s="66"/>
      <c r="T235" s="67"/>
      <c r="U235" s="36"/>
      <c r="V235" s="36"/>
      <c r="W235" s="36"/>
      <c r="X235" s="36"/>
      <c r="Y235" s="36"/>
      <c r="Z235" s="36"/>
      <c r="AA235" s="36"/>
      <c r="AB235" s="36"/>
      <c r="AC235" s="36"/>
      <c r="AD235" s="36"/>
      <c r="AE235" s="36"/>
      <c r="AT235" s="19" t="s">
        <v>320</v>
      </c>
      <c r="AU235" s="19" t="s">
        <v>83</v>
      </c>
    </row>
    <row r="236" spans="1:65" s="13" customFormat="1">
      <c r="B236" s="212"/>
      <c r="C236" s="213"/>
      <c r="D236" s="208" t="s">
        <v>233</v>
      </c>
      <c r="E236" s="214" t="s">
        <v>19</v>
      </c>
      <c r="F236" s="215" t="s">
        <v>161</v>
      </c>
      <c r="G236" s="213"/>
      <c r="H236" s="216">
        <v>439.6</v>
      </c>
      <c r="I236" s="217"/>
      <c r="J236" s="213"/>
      <c r="K236" s="213"/>
      <c r="L236" s="218"/>
      <c r="M236" s="219"/>
      <c r="N236" s="220"/>
      <c r="O236" s="220"/>
      <c r="P236" s="220"/>
      <c r="Q236" s="220"/>
      <c r="R236" s="220"/>
      <c r="S236" s="220"/>
      <c r="T236" s="221"/>
      <c r="AT236" s="222" t="s">
        <v>233</v>
      </c>
      <c r="AU236" s="222" t="s">
        <v>83</v>
      </c>
      <c r="AV236" s="13" t="s">
        <v>83</v>
      </c>
      <c r="AW236" s="13" t="s">
        <v>35</v>
      </c>
      <c r="AX236" s="13" t="s">
        <v>74</v>
      </c>
      <c r="AY236" s="222" t="s">
        <v>213</v>
      </c>
    </row>
    <row r="237" spans="1:65" s="14" customFormat="1">
      <c r="B237" s="223"/>
      <c r="C237" s="224"/>
      <c r="D237" s="208" t="s">
        <v>233</v>
      </c>
      <c r="E237" s="225" t="s">
        <v>19</v>
      </c>
      <c r="F237" s="226" t="s">
        <v>234</v>
      </c>
      <c r="G237" s="224"/>
      <c r="H237" s="227">
        <v>439.6</v>
      </c>
      <c r="I237" s="228"/>
      <c r="J237" s="224"/>
      <c r="K237" s="224"/>
      <c r="L237" s="229"/>
      <c r="M237" s="230"/>
      <c r="N237" s="231"/>
      <c r="O237" s="231"/>
      <c r="P237" s="231"/>
      <c r="Q237" s="231"/>
      <c r="R237" s="231"/>
      <c r="S237" s="231"/>
      <c r="T237" s="232"/>
      <c r="AT237" s="233" t="s">
        <v>233</v>
      </c>
      <c r="AU237" s="233" t="s">
        <v>83</v>
      </c>
      <c r="AV237" s="14" t="s">
        <v>220</v>
      </c>
      <c r="AW237" s="14" t="s">
        <v>35</v>
      </c>
      <c r="AX237" s="14" t="s">
        <v>81</v>
      </c>
      <c r="AY237" s="233" t="s">
        <v>213</v>
      </c>
    </row>
    <row r="238" spans="1:65" s="12" customFormat="1" ht="22.9" customHeight="1">
      <c r="B238" s="179"/>
      <c r="C238" s="180"/>
      <c r="D238" s="181" t="s">
        <v>73</v>
      </c>
      <c r="E238" s="193" t="s">
        <v>262</v>
      </c>
      <c r="F238" s="193" t="s">
        <v>424</v>
      </c>
      <c r="G238" s="180"/>
      <c r="H238" s="180"/>
      <c r="I238" s="183"/>
      <c r="J238" s="194">
        <f>BK238</f>
        <v>0</v>
      </c>
      <c r="K238" s="180"/>
      <c r="L238" s="185"/>
      <c r="M238" s="186"/>
      <c r="N238" s="187"/>
      <c r="O238" s="187"/>
      <c r="P238" s="188">
        <f>SUM(P239:P256)</f>
        <v>0</v>
      </c>
      <c r="Q238" s="187"/>
      <c r="R238" s="188">
        <f>SUM(R239:R256)</f>
        <v>23.851246721999999</v>
      </c>
      <c r="S238" s="187"/>
      <c r="T238" s="189">
        <f>SUM(T239:T256)</f>
        <v>0</v>
      </c>
      <c r="AR238" s="190" t="s">
        <v>81</v>
      </c>
      <c r="AT238" s="191" t="s">
        <v>73</v>
      </c>
      <c r="AU238" s="191" t="s">
        <v>81</v>
      </c>
      <c r="AY238" s="190" t="s">
        <v>213</v>
      </c>
      <c r="BK238" s="192">
        <f>SUM(BK239:BK256)</f>
        <v>0</v>
      </c>
    </row>
    <row r="239" spans="1:65" s="2" customFormat="1" ht="21.75" customHeight="1">
      <c r="A239" s="36"/>
      <c r="B239" s="37"/>
      <c r="C239" s="195" t="s">
        <v>425</v>
      </c>
      <c r="D239" s="195" t="s">
        <v>215</v>
      </c>
      <c r="E239" s="196" t="s">
        <v>426</v>
      </c>
      <c r="F239" s="197" t="s">
        <v>427</v>
      </c>
      <c r="G239" s="198" t="s">
        <v>152</v>
      </c>
      <c r="H239" s="199">
        <v>90</v>
      </c>
      <c r="I239" s="200"/>
      <c r="J239" s="201">
        <f>ROUND(I239*H239,2)</f>
        <v>0</v>
      </c>
      <c r="K239" s="197" t="s">
        <v>219</v>
      </c>
      <c r="L239" s="41"/>
      <c r="M239" s="202" t="s">
        <v>19</v>
      </c>
      <c r="N239" s="203" t="s">
        <v>45</v>
      </c>
      <c r="O239" s="66"/>
      <c r="P239" s="204">
        <f>O239*H239</f>
        <v>0</v>
      </c>
      <c r="Q239" s="204">
        <v>0.20218871999999999</v>
      </c>
      <c r="R239" s="204">
        <f>Q239*H239</f>
        <v>18.196984799999999</v>
      </c>
      <c r="S239" s="204">
        <v>0</v>
      </c>
      <c r="T239" s="205">
        <f>S239*H239</f>
        <v>0</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428</v>
      </c>
    </row>
    <row r="240" spans="1:65" s="2" customFormat="1" ht="87.75">
      <c r="A240" s="36"/>
      <c r="B240" s="37"/>
      <c r="C240" s="38"/>
      <c r="D240" s="208" t="s">
        <v>222</v>
      </c>
      <c r="E240" s="38"/>
      <c r="F240" s="209" t="s">
        <v>429</v>
      </c>
      <c r="G240" s="38"/>
      <c r="H240" s="38"/>
      <c r="I240" s="118"/>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222</v>
      </c>
      <c r="AU240" s="19" t="s">
        <v>83</v>
      </c>
    </row>
    <row r="241" spans="1:65" s="13" customFormat="1">
      <c r="B241" s="212"/>
      <c r="C241" s="213"/>
      <c r="D241" s="208" t="s">
        <v>233</v>
      </c>
      <c r="E241" s="214" t="s">
        <v>19</v>
      </c>
      <c r="F241" s="215" t="s">
        <v>150</v>
      </c>
      <c r="G241" s="213"/>
      <c r="H241" s="216">
        <v>90</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4" customFormat="1">
      <c r="B242" s="223"/>
      <c r="C242" s="224"/>
      <c r="D242" s="208" t="s">
        <v>233</v>
      </c>
      <c r="E242" s="225" t="s">
        <v>19</v>
      </c>
      <c r="F242" s="226" t="s">
        <v>234</v>
      </c>
      <c r="G242" s="224"/>
      <c r="H242" s="227">
        <v>90</v>
      </c>
      <c r="I242" s="228"/>
      <c r="J242" s="224"/>
      <c r="K242" s="224"/>
      <c r="L242" s="229"/>
      <c r="M242" s="230"/>
      <c r="N242" s="231"/>
      <c r="O242" s="231"/>
      <c r="P242" s="231"/>
      <c r="Q242" s="231"/>
      <c r="R242" s="231"/>
      <c r="S242" s="231"/>
      <c r="T242" s="232"/>
      <c r="AT242" s="233" t="s">
        <v>233</v>
      </c>
      <c r="AU242" s="233" t="s">
        <v>83</v>
      </c>
      <c r="AV242" s="14" t="s">
        <v>220</v>
      </c>
      <c r="AW242" s="14" t="s">
        <v>35</v>
      </c>
      <c r="AX242" s="14" t="s">
        <v>81</v>
      </c>
      <c r="AY242" s="233" t="s">
        <v>213</v>
      </c>
    </row>
    <row r="243" spans="1:65" s="2" customFormat="1" ht="16.5" customHeight="1">
      <c r="A243" s="36"/>
      <c r="B243" s="37"/>
      <c r="C243" s="195" t="s">
        <v>430</v>
      </c>
      <c r="D243" s="195" t="s">
        <v>215</v>
      </c>
      <c r="E243" s="196" t="s">
        <v>431</v>
      </c>
      <c r="F243" s="197" t="s">
        <v>432</v>
      </c>
      <c r="G243" s="198" t="s">
        <v>152</v>
      </c>
      <c r="H243" s="199">
        <v>439.6</v>
      </c>
      <c r="I243" s="200"/>
      <c r="J243" s="201">
        <f>ROUND(I243*H243,2)</f>
        <v>0</v>
      </c>
      <c r="K243" s="197" t="s">
        <v>219</v>
      </c>
      <c r="L243" s="41"/>
      <c r="M243" s="202" t="s">
        <v>19</v>
      </c>
      <c r="N243" s="203" t="s">
        <v>45</v>
      </c>
      <c r="O243" s="66"/>
      <c r="P243" s="204">
        <f>O243*H243</f>
        <v>0</v>
      </c>
      <c r="Q243" s="204">
        <v>8.0499999999999992E-6</v>
      </c>
      <c r="R243" s="204">
        <f>Q243*H243</f>
        <v>3.5387799999999996E-3</v>
      </c>
      <c r="S243" s="204">
        <v>0</v>
      </c>
      <c r="T243" s="205">
        <f>S243*H243</f>
        <v>0</v>
      </c>
      <c r="U243" s="36"/>
      <c r="V243" s="36"/>
      <c r="W243" s="36"/>
      <c r="X243" s="36"/>
      <c r="Y243" s="36"/>
      <c r="Z243" s="36"/>
      <c r="AA243" s="36"/>
      <c r="AB243" s="36"/>
      <c r="AC243" s="36"/>
      <c r="AD243" s="36"/>
      <c r="AE243" s="36"/>
      <c r="AR243" s="206" t="s">
        <v>220</v>
      </c>
      <c r="AT243" s="206" t="s">
        <v>215</v>
      </c>
      <c r="AU243" s="206" t="s">
        <v>83</v>
      </c>
      <c r="AY243" s="19" t="s">
        <v>213</v>
      </c>
      <c r="BE243" s="207">
        <f>IF(N243="základní",J243,0)</f>
        <v>0</v>
      </c>
      <c r="BF243" s="207">
        <f>IF(N243="snížená",J243,0)</f>
        <v>0</v>
      </c>
      <c r="BG243" s="207">
        <f>IF(N243="zákl. přenesená",J243,0)</f>
        <v>0</v>
      </c>
      <c r="BH243" s="207">
        <f>IF(N243="sníž. přenesená",J243,0)</f>
        <v>0</v>
      </c>
      <c r="BI243" s="207">
        <f>IF(N243="nulová",J243,0)</f>
        <v>0</v>
      </c>
      <c r="BJ243" s="19" t="s">
        <v>81</v>
      </c>
      <c r="BK243" s="207">
        <f>ROUND(I243*H243,2)</f>
        <v>0</v>
      </c>
      <c r="BL243" s="19" t="s">
        <v>220</v>
      </c>
      <c r="BM243" s="206" t="s">
        <v>433</v>
      </c>
    </row>
    <row r="244" spans="1:65" s="2" customFormat="1" ht="29.25">
      <c r="A244" s="36"/>
      <c r="B244" s="37"/>
      <c r="C244" s="38"/>
      <c r="D244" s="208" t="s">
        <v>222</v>
      </c>
      <c r="E244" s="38"/>
      <c r="F244" s="209" t="s">
        <v>434</v>
      </c>
      <c r="G244" s="38"/>
      <c r="H244" s="38"/>
      <c r="I244" s="118"/>
      <c r="J244" s="38"/>
      <c r="K244" s="38"/>
      <c r="L244" s="41"/>
      <c r="M244" s="210"/>
      <c r="N244" s="211"/>
      <c r="O244" s="66"/>
      <c r="P244" s="66"/>
      <c r="Q244" s="66"/>
      <c r="R244" s="66"/>
      <c r="S244" s="66"/>
      <c r="T244" s="67"/>
      <c r="U244" s="36"/>
      <c r="V244" s="36"/>
      <c r="W244" s="36"/>
      <c r="X244" s="36"/>
      <c r="Y244" s="36"/>
      <c r="Z244" s="36"/>
      <c r="AA244" s="36"/>
      <c r="AB244" s="36"/>
      <c r="AC244" s="36"/>
      <c r="AD244" s="36"/>
      <c r="AE244" s="36"/>
      <c r="AT244" s="19" t="s">
        <v>222</v>
      </c>
      <c r="AU244" s="19" t="s">
        <v>83</v>
      </c>
    </row>
    <row r="245" spans="1:65" s="13" customFormat="1">
      <c r="B245" s="212"/>
      <c r="C245" s="213"/>
      <c r="D245" s="208" t="s">
        <v>233</v>
      </c>
      <c r="E245" s="214" t="s">
        <v>19</v>
      </c>
      <c r="F245" s="215" t="s">
        <v>161</v>
      </c>
      <c r="G245" s="213"/>
      <c r="H245" s="216">
        <v>439.6</v>
      </c>
      <c r="I245" s="217"/>
      <c r="J245" s="213"/>
      <c r="K245" s="213"/>
      <c r="L245" s="218"/>
      <c r="M245" s="219"/>
      <c r="N245" s="220"/>
      <c r="O245" s="220"/>
      <c r="P245" s="220"/>
      <c r="Q245" s="220"/>
      <c r="R245" s="220"/>
      <c r="S245" s="220"/>
      <c r="T245" s="221"/>
      <c r="AT245" s="222" t="s">
        <v>233</v>
      </c>
      <c r="AU245" s="222" t="s">
        <v>83</v>
      </c>
      <c r="AV245" s="13" t="s">
        <v>83</v>
      </c>
      <c r="AW245" s="13" t="s">
        <v>35</v>
      </c>
      <c r="AX245" s="13" t="s">
        <v>74</v>
      </c>
      <c r="AY245" s="222" t="s">
        <v>213</v>
      </c>
    </row>
    <row r="246" spans="1:65" s="14" customFormat="1">
      <c r="B246" s="223"/>
      <c r="C246" s="224"/>
      <c r="D246" s="208" t="s">
        <v>233</v>
      </c>
      <c r="E246" s="225" t="s">
        <v>19</v>
      </c>
      <c r="F246" s="226" t="s">
        <v>234</v>
      </c>
      <c r="G246" s="224"/>
      <c r="H246" s="227">
        <v>439.6</v>
      </c>
      <c r="I246" s="228"/>
      <c r="J246" s="224"/>
      <c r="K246" s="224"/>
      <c r="L246" s="229"/>
      <c r="M246" s="230"/>
      <c r="N246" s="231"/>
      <c r="O246" s="231"/>
      <c r="P246" s="231"/>
      <c r="Q246" s="231"/>
      <c r="R246" s="231"/>
      <c r="S246" s="231"/>
      <c r="T246" s="232"/>
      <c r="AT246" s="233" t="s">
        <v>233</v>
      </c>
      <c r="AU246" s="233" t="s">
        <v>83</v>
      </c>
      <c r="AV246" s="14" t="s">
        <v>220</v>
      </c>
      <c r="AW246" s="14" t="s">
        <v>35</v>
      </c>
      <c r="AX246" s="14" t="s">
        <v>81</v>
      </c>
      <c r="AY246" s="233" t="s">
        <v>213</v>
      </c>
    </row>
    <row r="247" spans="1:65" s="2" customFormat="1" ht="16.5" customHeight="1">
      <c r="A247" s="36"/>
      <c r="B247" s="37"/>
      <c r="C247" s="195" t="s">
        <v>435</v>
      </c>
      <c r="D247" s="195" t="s">
        <v>215</v>
      </c>
      <c r="E247" s="196" t="s">
        <v>436</v>
      </c>
      <c r="F247" s="197" t="s">
        <v>437</v>
      </c>
      <c r="G247" s="198" t="s">
        <v>152</v>
      </c>
      <c r="H247" s="199">
        <v>439.6</v>
      </c>
      <c r="I247" s="200"/>
      <c r="J247" s="201">
        <f>ROUND(I247*H247,2)</f>
        <v>0</v>
      </c>
      <c r="K247" s="197" t="s">
        <v>219</v>
      </c>
      <c r="L247" s="41"/>
      <c r="M247" s="202" t="s">
        <v>19</v>
      </c>
      <c r="N247" s="203" t="s">
        <v>45</v>
      </c>
      <c r="O247" s="66"/>
      <c r="P247" s="204">
        <f>O247*H247</f>
        <v>0</v>
      </c>
      <c r="Q247" s="204">
        <v>1.6449999999999999E-6</v>
      </c>
      <c r="R247" s="204">
        <f>Q247*H247</f>
        <v>7.2314199999999997E-4</v>
      </c>
      <c r="S247" s="204">
        <v>0</v>
      </c>
      <c r="T247" s="205">
        <f>S247*H247</f>
        <v>0</v>
      </c>
      <c r="U247" s="36"/>
      <c r="V247" s="36"/>
      <c r="W247" s="36"/>
      <c r="X247" s="36"/>
      <c r="Y247" s="36"/>
      <c r="Z247" s="36"/>
      <c r="AA247" s="36"/>
      <c r="AB247" s="36"/>
      <c r="AC247" s="36"/>
      <c r="AD247" s="36"/>
      <c r="AE247" s="36"/>
      <c r="AR247" s="206" t="s">
        <v>220</v>
      </c>
      <c r="AT247" s="206" t="s">
        <v>215</v>
      </c>
      <c r="AU247" s="206" t="s">
        <v>83</v>
      </c>
      <c r="AY247" s="19" t="s">
        <v>213</v>
      </c>
      <c r="BE247" s="207">
        <f>IF(N247="základní",J247,0)</f>
        <v>0</v>
      </c>
      <c r="BF247" s="207">
        <f>IF(N247="snížená",J247,0)</f>
        <v>0</v>
      </c>
      <c r="BG247" s="207">
        <f>IF(N247="zákl. přenesená",J247,0)</f>
        <v>0</v>
      </c>
      <c r="BH247" s="207">
        <f>IF(N247="sníž. přenesená",J247,0)</f>
        <v>0</v>
      </c>
      <c r="BI247" s="207">
        <f>IF(N247="nulová",J247,0)</f>
        <v>0</v>
      </c>
      <c r="BJ247" s="19" t="s">
        <v>81</v>
      </c>
      <c r="BK247" s="207">
        <f>ROUND(I247*H247,2)</f>
        <v>0</v>
      </c>
      <c r="BL247" s="19" t="s">
        <v>220</v>
      </c>
      <c r="BM247" s="206" t="s">
        <v>438</v>
      </c>
    </row>
    <row r="248" spans="1:65" s="2" customFormat="1" ht="29.25">
      <c r="A248" s="36"/>
      <c r="B248" s="37"/>
      <c r="C248" s="38"/>
      <c r="D248" s="208" t="s">
        <v>222</v>
      </c>
      <c r="E248" s="38"/>
      <c r="F248" s="209" t="s">
        <v>439</v>
      </c>
      <c r="G248" s="38"/>
      <c r="H248" s="38"/>
      <c r="I248" s="118"/>
      <c r="J248" s="38"/>
      <c r="K248" s="38"/>
      <c r="L248" s="41"/>
      <c r="M248" s="210"/>
      <c r="N248" s="211"/>
      <c r="O248" s="66"/>
      <c r="P248" s="66"/>
      <c r="Q248" s="66"/>
      <c r="R248" s="66"/>
      <c r="S248" s="66"/>
      <c r="T248" s="67"/>
      <c r="U248" s="36"/>
      <c r="V248" s="36"/>
      <c r="W248" s="36"/>
      <c r="X248" s="36"/>
      <c r="Y248" s="36"/>
      <c r="Z248" s="36"/>
      <c r="AA248" s="36"/>
      <c r="AB248" s="36"/>
      <c r="AC248" s="36"/>
      <c r="AD248" s="36"/>
      <c r="AE248" s="36"/>
      <c r="AT248" s="19" t="s">
        <v>222</v>
      </c>
      <c r="AU248" s="19" t="s">
        <v>83</v>
      </c>
    </row>
    <row r="249" spans="1:65" s="15" customFormat="1">
      <c r="B249" s="234"/>
      <c r="C249" s="235"/>
      <c r="D249" s="208" t="s">
        <v>233</v>
      </c>
      <c r="E249" s="236" t="s">
        <v>19</v>
      </c>
      <c r="F249" s="237" t="s">
        <v>440</v>
      </c>
      <c r="G249" s="235"/>
      <c r="H249" s="236" t="s">
        <v>19</v>
      </c>
      <c r="I249" s="238"/>
      <c r="J249" s="235"/>
      <c r="K249" s="235"/>
      <c r="L249" s="239"/>
      <c r="M249" s="240"/>
      <c r="N249" s="241"/>
      <c r="O249" s="241"/>
      <c r="P249" s="241"/>
      <c r="Q249" s="241"/>
      <c r="R249" s="241"/>
      <c r="S249" s="241"/>
      <c r="T249" s="242"/>
      <c r="AT249" s="243" t="s">
        <v>233</v>
      </c>
      <c r="AU249" s="243" t="s">
        <v>83</v>
      </c>
      <c r="AV249" s="15" t="s">
        <v>81</v>
      </c>
      <c r="AW249" s="15" t="s">
        <v>35</v>
      </c>
      <c r="AX249" s="15" t="s">
        <v>74</v>
      </c>
      <c r="AY249" s="243" t="s">
        <v>213</v>
      </c>
    </row>
    <row r="250" spans="1:65" s="13" customFormat="1">
      <c r="B250" s="212"/>
      <c r="C250" s="213"/>
      <c r="D250" s="208" t="s">
        <v>233</v>
      </c>
      <c r="E250" s="214" t="s">
        <v>19</v>
      </c>
      <c r="F250" s="215" t="s">
        <v>441</v>
      </c>
      <c r="G250" s="213"/>
      <c r="H250" s="216">
        <v>439.6</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4" customFormat="1">
      <c r="B251" s="223"/>
      <c r="C251" s="224"/>
      <c r="D251" s="208" t="s">
        <v>233</v>
      </c>
      <c r="E251" s="225" t="s">
        <v>161</v>
      </c>
      <c r="F251" s="226" t="s">
        <v>234</v>
      </c>
      <c r="G251" s="224"/>
      <c r="H251" s="227">
        <v>439.6</v>
      </c>
      <c r="I251" s="228"/>
      <c r="J251" s="224"/>
      <c r="K251" s="224"/>
      <c r="L251" s="229"/>
      <c r="M251" s="230"/>
      <c r="N251" s="231"/>
      <c r="O251" s="231"/>
      <c r="P251" s="231"/>
      <c r="Q251" s="231"/>
      <c r="R251" s="231"/>
      <c r="S251" s="231"/>
      <c r="T251" s="232"/>
      <c r="AT251" s="233" t="s">
        <v>233</v>
      </c>
      <c r="AU251" s="233" t="s">
        <v>83</v>
      </c>
      <c r="AV251" s="14" t="s">
        <v>220</v>
      </c>
      <c r="AW251" s="14" t="s">
        <v>35</v>
      </c>
      <c r="AX251" s="14" t="s">
        <v>81</v>
      </c>
      <c r="AY251" s="233" t="s">
        <v>213</v>
      </c>
    </row>
    <row r="252" spans="1:65" s="2" customFormat="1" ht="16.5" customHeight="1">
      <c r="A252" s="36"/>
      <c r="B252" s="37"/>
      <c r="C252" s="195" t="s">
        <v>442</v>
      </c>
      <c r="D252" s="195" t="s">
        <v>215</v>
      </c>
      <c r="E252" s="196" t="s">
        <v>443</v>
      </c>
      <c r="F252" s="197" t="s">
        <v>444</v>
      </c>
      <c r="G252" s="198" t="s">
        <v>417</v>
      </c>
      <c r="H252" s="199">
        <v>1</v>
      </c>
      <c r="I252" s="200"/>
      <c r="J252" s="201">
        <f>ROUND(I252*H252,2)</f>
        <v>0</v>
      </c>
      <c r="K252" s="197" t="s">
        <v>19</v>
      </c>
      <c r="L252" s="41"/>
      <c r="M252" s="202" t="s">
        <v>19</v>
      </c>
      <c r="N252" s="203" t="s">
        <v>45</v>
      </c>
      <c r="O252" s="66"/>
      <c r="P252" s="204">
        <f>O252*H252</f>
        <v>0</v>
      </c>
      <c r="Q252" s="204">
        <v>5.65</v>
      </c>
      <c r="R252" s="204">
        <f>Q252*H252</f>
        <v>5.65</v>
      </c>
      <c r="S252" s="204">
        <v>0</v>
      </c>
      <c r="T252" s="205">
        <f>S252*H252</f>
        <v>0</v>
      </c>
      <c r="U252" s="36"/>
      <c r="V252" s="36"/>
      <c r="W252" s="36"/>
      <c r="X252" s="36"/>
      <c r="Y252" s="36"/>
      <c r="Z252" s="36"/>
      <c r="AA252" s="36"/>
      <c r="AB252" s="36"/>
      <c r="AC252" s="36"/>
      <c r="AD252" s="36"/>
      <c r="AE252" s="36"/>
      <c r="AR252" s="206" t="s">
        <v>220</v>
      </c>
      <c r="AT252" s="206" t="s">
        <v>215</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445</v>
      </c>
    </row>
    <row r="253" spans="1:65" s="2" customFormat="1" ht="33" customHeight="1">
      <c r="A253" s="36"/>
      <c r="B253" s="37"/>
      <c r="C253" s="195" t="s">
        <v>446</v>
      </c>
      <c r="D253" s="195" t="s">
        <v>215</v>
      </c>
      <c r="E253" s="196" t="s">
        <v>447</v>
      </c>
      <c r="F253" s="197" t="s">
        <v>448</v>
      </c>
      <c r="G253" s="198" t="s">
        <v>152</v>
      </c>
      <c r="H253" s="199">
        <v>90</v>
      </c>
      <c r="I253" s="200"/>
      <c r="J253" s="201">
        <f>ROUND(I253*H253,2)</f>
        <v>0</v>
      </c>
      <c r="K253" s="197" t="s">
        <v>219</v>
      </c>
      <c r="L253" s="41"/>
      <c r="M253" s="202" t="s">
        <v>19</v>
      </c>
      <c r="N253" s="203" t="s">
        <v>45</v>
      </c>
      <c r="O253" s="66"/>
      <c r="P253" s="204">
        <f>O253*H253</f>
        <v>0</v>
      </c>
      <c r="Q253" s="204">
        <v>0</v>
      </c>
      <c r="R253" s="204">
        <f>Q253*H253</f>
        <v>0</v>
      </c>
      <c r="S253" s="204">
        <v>0</v>
      </c>
      <c r="T253" s="205">
        <f>S253*H253</f>
        <v>0</v>
      </c>
      <c r="U253" s="36"/>
      <c r="V253" s="36"/>
      <c r="W253" s="36"/>
      <c r="X253" s="36"/>
      <c r="Y253" s="36"/>
      <c r="Z253" s="36"/>
      <c r="AA253" s="36"/>
      <c r="AB253" s="36"/>
      <c r="AC253" s="36"/>
      <c r="AD253" s="36"/>
      <c r="AE253" s="36"/>
      <c r="AR253" s="206" t="s">
        <v>220</v>
      </c>
      <c r="AT253" s="206" t="s">
        <v>215</v>
      </c>
      <c r="AU253" s="206" t="s">
        <v>83</v>
      </c>
      <c r="AY253" s="19" t="s">
        <v>213</v>
      </c>
      <c r="BE253" s="207">
        <f>IF(N253="základní",J253,0)</f>
        <v>0</v>
      </c>
      <c r="BF253" s="207">
        <f>IF(N253="snížená",J253,0)</f>
        <v>0</v>
      </c>
      <c r="BG253" s="207">
        <f>IF(N253="zákl. přenesená",J253,0)</f>
        <v>0</v>
      </c>
      <c r="BH253" s="207">
        <f>IF(N253="sníž. přenesená",J253,0)</f>
        <v>0</v>
      </c>
      <c r="BI253" s="207">
        <f>IF(N253="nulová",J253,0)</f>
        <v>0</v>
      </c>
      <c r="BJ253" s="19" t="s">
        <v>81</v>
      </c>
      <c r="BK253" s="207">
        <f>ROUND(I253*H253,2)</f>
        <v>0</v>
      </c>
      <c r="BL253" s="19" t="s">
        <v>220</v>
      </c>
      <c r="BM253" s="206" t="s">
        <v>449</v>
      </c>
    </row>
    <row r="254" spans="1:65" s="2" customFormat="1" ht="58.5">
      <c r="A254" s="36"/>
      <c r="B254" s="37"/>
      <c r="C254" s="38"/>
      <c r="D254" s="208" t="s">
        <v>222</v>
      </c>
      <c r="E254" s="38"/>
      <c r="F254" s="209" t="s">
        <v>450</v>
      </c>
      <c r="G254" s="38"/>
      <c r="H254" s="38"/>
      <c r="I254" s="118"/>
      <c r="J254" s="38"/>
      <c r="K254" s="38"/>
      <c r="L254" s="41"/>
      <c r="M254" s="210"/>
      <c r="N254" s="211"/>
      <c r="O254" s="66"/>
      <c r="P254" s="66"/>
      <c r="Q254" s="66"/>
      <c r="R254" s="66"/>
      <c r="S254" s="66"/>
      <c r="T254" s="67"/>
      <c r="U254" s="36"/>
      <c r="V254" s="36"/>
      <c r="W254" s="36"/>
      <c r="X254" s="36"/>
      <c r="Y254" s="36"/>
      <c r="Z254" s="36"/>
      <c r="AA254" s="36"/>
      <c r="AB254" s="36"/>
      <c r="AC254" s="36"/>
      <c r="AD254" s="36"/>
      <c r="AE254" s="36"/>
      <c r="AT254" s="19" t="s">
        <v>222</v>
      </c>
      <c r="AU254" s="19" t="s">
        <v>83</v>
      </c>
    </row>
    <row r="255" spans="1:65" s="13" customFormat="1">
      <c r="B255" s="212"/>
      <c r="C255" s="213"/>
      <c r="D255" s="208" t="s">
        <v>233</v>
      </c>
      <c r="E255" s="214" t="s">
        <v>19</v>
      </c>
      <c r="F255" s="215" t="s">
        <v>150</v>
      </c>
      <c r="G255" s="213"/>
      <c r="H255" s="216">
        <v>90</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4" customFormat="1">
      <c r="B256" s="223"/>
      <c r="C256" s="224"/>
      <c r="D256" s="208" t="s">
        <v>233</v>
      </c>
      <c r="E256" s="225" t="s">
        <v>19</v>
      </c>
      <c r="F256" s="226" t="s">
        <v>234</v>
      </c>
      <c r="G256" s="224"/>
      <c r="H256" s="227">
        <v>90</v>
      </c>
      <c r="I256" s="228"/>
      <c r="J256" s="224"/>
      <c r="K256" s="224"/>
      <c r="L256" s="229"/>
      <c r="M256" s="230"/>
      <c r="N256" s="231"/>
      <c r="O256" s="231"/>
      <c r="P256" s="231"/>
      <c r="Q256" s="231"/>
      <c r="R256" s="231"/>
      <c r="S256" s="231"/>
      <c r="T256" s="232"/>
      <c r="AT256" s="233" t="s">
        <v>233</v>
      </c>
      <c r="AU256" s="233" t="s">
        <v>83</v>
      </c>
      <c r="AV256" s="14" t="s">
        <v>220</v>
      </c>
      <c r="AW256" s="14" t="s">
        <v>35</v>
      </c>
      <c r="AX256" s="14" t="s">
        <v>81</v>
      </c>
      <c r="AY256" s="233" t="s">
        <v>213</v>
      </c>
    </row>
    <row r="257" spans="1:65" s="12" customFormat="1" ht="22.9" customHeight="1">
      <c r="B257" s="179"/>
      <c r="C257" s="180"/>
      <c r="D257" s="181" t="s">
        <v>73</v>
      </c>
      <c r="E257" s="193" t="s">
        <v>451</v>
      </c>
      <c r="F257" s="193" t="s">
        <v>452</v>
      </c>
      <c r="G257" s="180"/>
      <c r="H257" s="180"/>
      <c r="I257" s="183"/>
      <c r="J257" s="194">
        <f>BK257</f>
        <v>0</v>
      </c>
      <c r="K257" s="180"/>
      <c r="L257" s="185"/>
      <c r="M257" s="186"/>
      <c r="N257" s="187"/>
      <c r="O257" s="187"/>
      <c r="P257" s="188">
        <f>SUM(P258:P290)</f>
        <v>0</v>
      </c>
      <c r="Q257" s="187"/>
      <c r="R257" s="188">
        <f>SUM(R258:R290)</f>
        <v>0</v>
      </c>
      <c r="S257" s="187"/>
      <c r="T257" s="189">
        <f>SUM(T258:T290)</f>
        <v>0</v>
      </c>
      <c r="AR257" s="190" t="s">
        <v>81</v>
      </c>
      <c r="AT257" s="191" t="s">
        <v>73</v>
      </c>
      <c r="AU257" s="191" t="s">
        <v>81</v>
      </c>
      <c r="AY257" s="190" t="s">
        <v>213</v>
      </c>
      <c r="BK257" s="192">
        <f>SUM(BK258:BK290)</f>
        <v>0</v>
      </c>
    </row>
    <row r="258" spans="1:65" s="2" customFormat="1" ht="16.5" customHeight="1">
      <c r="A258" s="36"/>
      <c r="B258" s="37"/>
      <c r="C258" s="195" t="s">
        <v>453</v>
      </c>
      <c r="D258" s="195" t="s">
        <v>215</v>
      </c>
      <c r="E258" s="196" t="s">
        <v>454</v>
      </c>
      <c r="F258" s="197" t="s">
        <v>455</v>
      </c>
      <c r="G258" s="198" t="s">
        <v>166</v>
      </c>
      <c r="H258" s="199">
        <v>211.96799999999999</v>
      </c>
      <c r="I258" s="200"/>
      <c r="J258" s="201">
        <f>ROUND(I258*H258,2)</f>
        <v>0</v>
      </c>
      <c r="K258" s="197" t="s">
        <v>219</v>
      </c>
      <c r="L258" s="41"/>
      <c r="M258" s="202" t="s">
        <v>19</v>
      </c>
      <c r="N258" s="203" t="s">
        <v>45</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220</v>
      </c>
      <c r="AT258" s="206" t="s">
        <v>215</v>
      </c>
      <c r="AU258" s="206" t="s">
        <v>83</v>
      </c>
      <c r="AY258" s="19" t="s">
        <v>213</v>
      </c>
      <c r="BE258" s="207">
        <f>IF(N258="základní",J258,0)</f>
        <v>0</v>
      </c>
      <c r="BF258" s="207">
        <f>IF(N258="snížená",J258,0)</f>
        <v>0</v>
      </c>
      <c r="BG258" s="207">
        <f>IF(N258="zákl. přenesená",J258,0)</f>
        <v>0</v>
      </c>
      <c r="BH258" s="207">
        <f>IF(N258="sníž. přenesená",J258,0)</f>
        <v>0</v>
      </c>
      <c r="BI258" s="207">
        <f>IF(N258="nulová",J258,0)</f>
        <v>0</v>
      </c>
      <c r="BJ258" s="19" t="s">
        <v>81</v>
      </c>
      <c r="BK258" s="207">
        <f>ROUND(I258*H258,2)</f>
        <v>0</v>
      </c>
      <c r="BL258" s="19" t="s">
        <v>220</v>
      </c>
      <c r="BM258" s="206" t="s">
        <v>456</v>
      </c>
    </row>
    <row r="259" spans="1:65" s="2" customFormat="1" ht="68.25">
      <c r="A259" s="36"/>
      <c r="B259" s="37"/>
      <c r="C259" s="38"/>
      <c r="D259" s="208" t="s">
        <v>222</v>
      </c>
      <c r="E259" s="38"/>
      <c r="F259" s="209" t="s">
        <v>457</v>
      </c>
      <c r="G259" s="38"/>
      <c r="H259" s="38"/>
      <c r="I259" s="118"/>
      <c r="J259" s="38"/>
      <c r="K259" s="38"/>
      <c r="L259" s="41"/>
      <c r="M259" s="210"/>
      <c r="N259" s="211"/>
      <c r="O259" s="66"/>
      <c r="P259" s="66"/>
      <c r="Q259" s="66"/>
      <c r="R259" s="66"/>
      <c r="S259" s="66"/>
      <c r="T259" s="67"/>
      <c r="U259" s="36"/>
      <c r="V259" s="36"/>
      <c r="W259" s="36"/>
      <c r="X259" s="36"/>
      <c r="Y259" s="36"/>
      <c r="Z259" s="36"/>
      <c r="AA259" s="36"/>
      <c r="AB259" s="36"/>
      <c r="AC259" s="36"/>
      <c r="AD259" s="36"/>
      <c r="AE259" s="36"/>
      <c r="AT259" s="19" t="s">
        <v>222</v>
      </c>
      <c r="AU259" s="19" t="s">
        <v>83</v>
      </c>
    </row>
    <row r="260" spans="1:65" s="2" customFormat="1" ht="19.5">
      <c r="A260" s="36"/>
      <c r="B260" s="37"/>
      <c r="C260" s="38"/>
      <c r="D260" s="208" t="s">
        <v>320</v>
      </c>
      <c r="E260" s="38"/>
      <c r="F260" s="209" t="s">
        <v>321</v>
      </c>
      <c r="G260" s="38"/>
      <c r="H260" s="38"/>
      <c r="I260" s="118"/>
      <c r="J260" s="38"/>
      <c r="K260" s="38"/>
      <c r="L260" s="41"/>
      <c r="M260" s="210"/>
      <c r="N260" s="211"/>
      <c r="O260" s="66"/>
      <c r="P260" s="66"/>
      <c r="Q260" s="66"/>
      <c r="R260" s="66"/>
      <c r="S260" s="66"/>
      <c r="T260" s="67"/>
      <c r="U260" s="36"/>
      <c r="V260" s="36"/>
      <c r="W260" s="36"/>
      <c r="X260" s="36"/>
      <c r="Y260" s="36"/>
      <c r="Z260" s="36"/>
      <c r="AA260" s="36"/>
      <c r="AB260" s="36"/>
      <c r="AC260" s="36"/>
      <c r="AD260" s="36"/>
      <c r="AE260" s="36"/>
      <c r="AT260" s="19" t="s">
        <v>320</v>
      </c>
      <c r="AU260" s="19" t="s">
        <v>83</v>
      </c>
    </row>
    <row r="261" spans="1:65" s="13" customFormat="1">
      <c r="B261" s="212"/>
      <c r="C261" s="213"/>
      <c r="D261" s="208" t="s">
        <v>233</v>
      </c>
      <c r="E261" s="214" t="s">
        <v>19</v>
      </c>
      <c r="F261" s="215" t="s">
        <v>164</v>
      </c>
      <c r="G261" s="213"/>
      <c r="H261" s="216">
        <v>211.96799999999999</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4" customFormat="1">
      <c r="B262" s="223"/>
      <c r="C262" s="224"/>
      <c r="D262" s="208" t="s">
        <v>233</v>
      </c>
      <c r="E262" s="225" t="s">
        <v>19</v>
      </c>
      <c r="F262" s="226" t="s">
        <v>234</v>
      </c>
      <c r="G262" s="224"/>
      <c r="H262" s="227">
        <v>211.96799999999999</v>
      </c>
      <c r="I262" s="228"/>
      <c r="J262" s="224"/>
      <c r="K262" s="224"/>
      <c r="L262" s="229"/>
      <c r="M262" s="230"/>
      <c r="N262" s="231"/>
      <c r="O262" s="231"/>
      <c r="P262" s="231"/>
      <c r="Q262" s="231"/>
      <c r="R262" s="231"/>
      <c r="S262" s="231"/>
      <c r="T262" s="232"/>
      <c r="AT262" s="233" t="s">
        <v>233</v>
      </c>
      <c r="AU262" s="233" t="s">
        <v>83</v>
      </c>
      <c r="AV262" s="14" t="s">
        <v>220</v>
      </c>
      <c r="AW262" s="14" t="s">
        <v>35</v>
      </c>
      <c r="AX262" s="14" t="s">
        <v>81</v>
      </c>
      <c r="AY262" s="233" t="s">
        <v>213</v>
      </c>
    </row>
    <row r="263" spans="1:65" s="2" customFormat="1" ht="21.75" customHeight="1">
      <c r="A263" s="36"/>
      <c r="B263" s="37"/>
      <c r="C263" s="195" t="s">
        <v>458</v>
      </c>
      <c r="D263" s="195" t="s">
        <v>215</v>
      </c>
      <c r="E263" s="196" t="s">
        <v>459</v>
      </c>
      <c r="F263" s="197" t="s">
        <v>460</v>
      </c>
      <c r="G263" s="198" t="s">
        <v>166</v>
      </c>
      <c r="H263" s="199">
        <v>6.89</v>
      </c>
      <c r="I263" s="200"/>
      <c r="J263" s="201">
        <f>ROUND(I263*H263,2)</f>
        <v>0</v>
      </c>
      <c r="K263" s="197" t="s">
        <v>219</v>
      </c>
      <c r="L263" s="41"/>
      <c r="M263" s="202" t="s">
        <v>19</v>
      </c>
      <c r="N263" s="203" t="s">
        <v>45</v>
      </c>
      <c r="O263" s="66"/>
      <c r="P263" s="204">
        <f>O263*H263</f>
        <v>0</v>
      </c>
      <c r="Q263" s="204">
        <v>0</v>
      </c>
      <c r="R263" s="204">
        <f>Q263*H263</f>
        <v>0</v>
      </c>
      <c r="S263" s="204">
        <v>0</v>
      </c>
      <c r="T263" s="205">
        <f>S263*H263</f>
        <v>0</v>
      </c>
      <c r="U263" s="36"/>
      <c r="V263" s="36"/>
      <c r="W263" s="36"/>
      <c r="X263" s="36"/>
      <c r="Y263" s="36"/>
      <c r="Z263" s="36"/>
      <c r="AA263" s="36"/>
      <c r="AB263" s="36"/>
      <c r="AC263" s="36"/>
      <c r="AD263" s="36"/>
      <c r="AE263" s="36"/>
      <c r="AR263" s="206" t="s">
        <v>220</v>
      </c>
      <c r="AT263" s="206" t="s">
        <v>215</v>
      </c>
      <c r="AU263" s="206" t="s">
        <v>83</v>
      </c>
      <c r="AY263" s="19" t="s">
        <v>213</v>
      </c>
      <c r="BE263" s="207">
        <f>IF(N263="základní",J263,0)</f>
        <v>0</v>
      </c>
      <c r="BF263" s="207">
        <f>IF(N263="snížená",J263,0)</f>
        <v>0</v>
      </c>
      <c r="BG263" s="207">
        <f>IF(N263="zákl. přenesená",J263,0)</f>
        <v>0</v>
      </c>
      <c r="BH263" s="207">
        <f>IF(N263="sníž. přenesená",J263,0)</f>
        <v>0</v>
      </c>
      <c r="BI263" s="207">
        <f>IF(N263="nulová",J263,0)</f>
        <v>0</v>
      </c>
      <c r="BJ263" s="19" t="s">
        <v>81</v>
      </c>
      <c r="BK263" s="207">
        <f>ROUND(I263*H263,2)</f>
        <v>0</v>
      </c>
      <c r="BL263" s="19" t="s">
        <v>220</v>
      </c>
      <c r="BM263" s="206" t="s">
        <v>461</v>
      </c>
    </row>
    <row r="264" spans="1:65" s="2" customFormat="1" ht="58.5">
      <c r="A264" s="36"/>
      <c r="B264" s="37"/>
      <c r="C264" s="38"/>
      <c r="D264" s="208" t="s">
        <v>222</v>
      </c>
      <c r="E264" s="38"/>
      <c r="F264" s="209" t="s">
        <v>462</v>
      </c>
      <c r="G264" s="38"/>
      <c r="H264" s="38"/>
      <c r="I264" s="118"/>
      <c r="J264" s="38"/>
      <c r="K264" s="38"/>
      <c r="L264" s="41"/>
      <c r="M264" s="210"/>
      <c r="N264" s="211"/>
      <c r="O264" s="66"/>
      <c r="P264" s="66"/>
      <c r="Q264" s="66"/>
      <c r="R264" s="66"/>
      <c r="S264" s="66"/>
      <c r="T264" s="67"/>
      <c r="U264" s="36"/>
      <c r="V264" s="36"/>
      <c r="W264" s="36"/>
      <c r="X264" s="36"/>
      <c r="Y264" s="36"/>
      <c r="Z264" s="36"/>
      <c r="AA264" s="36"/>
      <c r="AB264" s="36"/>
      <c r="AC264" s="36"/>
      <c r="AD264" s="36"/>
      <c r="AE264" s="36"/>
      <c r="AT264" s="19" t="s">
        <v>222</v>
      </c>
      <c r="AU264" s="19" t="s">
        <v>83</v>
      </c>
    </row>
    <row r="265" spans="1:65" s="2" customFormat="1" ht="19.5">
      <c r="A265" s="36"/>
      <c r="B265" s="37"/>
      <c r="C265" s="38"/>
      <c r="D265" s="208" t="s">
        <v>320</v>
      </c>
      <c r="E265" s="38"/>
      <c r="F265" s="209" t="s">
        <v>321</v>
      </c>
      <c r="G265" s="38"/>
      <c r="H265" s="38"/>
      <c r="I265" s="118"/>
      <c r="J265" s="38"/>
      <c r="K265" s="38"/>
      <c r="L265" s="41"/>
      <c r="M265" s="210"/>
      <c r="N265" s="211"/>
      <c r="O265" s="66"/>
      <c r="P265" s="66"/>
      <c r="Q265" s="66"/>
      <c r="R265" s="66"/>
      <c r="S265" s="66"/>
      <c r="T265" s="67"/>
      <c r="U265" s="36"/>
      <c r="V265" s="36"/>
      <c r="W265" s="36"/>
      <c r="X265" s="36"/>
      <c r="Y265" s="36"/>
      <c r="Z265" s="36"/>
      <c r="AA265" s="36"/>
      <c r="AB265" s="36"/>
      <c r="AC265" s="36"/>
      <c r="AD265" s="36"/>
      <c r="AE265" s="36"/>
      <c r="AT265" s="19" t="s">
        <v>320</v>
      </c>
      <c r="AU265" s="19" t="s">
        <v>83</v>
      </c>
    </row>
    <row r="266" spans="1:65" s="2" customFormat="1" ht="16.5" customHeight="1">
      <c r="A266" s="36"/>
      <c r="B266" s="37"/>
      <c r="C266" s="195" t="s">
        <v>463</v>
      </c>
      <c r="D266" s="195" t="s">
        <v>215</v>
      </c>
      <c r="E266" s="196" t="s">
        <v>464</v>
      </c>
      <c r="F266" s="197" t="s">
        <v>465</v>
      </c>
      <c r="G266" s="198" t="s">
        <v>166</v>
      </c>
      <c r="H266" s="199">
        <v>503.637</v>
      </c>
      <c r="I266" s="200"/>
      <c r="J266" s="201">
        <f>ROUND(I266*H266,2)</f>
        <v>0</v>
      </c>
      <c r="K266" s="197" t="s">
        <v>219</v>
      </c>
      <c r="L266" s="41"/>
      <c r="M266" s="202" t="s">
        <v>19</v>
      </c>
      <c r="N266" s="203" t="s">
        <v>45</v>
      </c>
      <c r="O266" s="66"/>
      <c r="P266" s="204">
        <f>O266*H266</f>
        <v>0</v>
      </c>
      <c r="Q266" s="204">
        <v>0</v>
      </c>
      <c r="R266" s="204">
        <f>Q266*H266</f>
        <v>0</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466</v>
      </c>
    </row>
    <row r="267" spans="1:65" s="2" customFormat="1" ht="39">
      <c r="A267" s="36"/>
      <c r="B267" s="37"/>
      <c r="C267" s="38"/>
      <c r="D267" s="208" t="s">
        <v>222</v>
      </c>
      <c r="E267" s="38"/>
      <c r="F267" s="209" t="s">
        <v>467</v>
      </c>
      <c r="G267" s="38"/>
      <c r="H267" s="38"/>
      <c r="I267" s="118"/>
      <c r="J267" s="38"/>
      <c r="K267" s="38"/>
      <c r="L267" s="41"/>
      <c r="M267" s="210"/>
      <c r="N267" s="211"/>
      <c r="O267" s="66"/>
      <c r="P267" s="66"/>
      <c r="Q267" s="66"/>
      <c r="R267" s="66"/>
      <c r="S267" s="66"/>
      <c r="T267" s="67"/>
      <c r="U267" s="36"/>
      <c r="V267" s="36"/>
      <c r="W267" s="36"/>
      <c r="X267" s="36"/>
      <c r="Y267" s="36"/>
      <c r="Z267" s="36"/>
      <c r="AA267" s="36"/>
      <c r="AB267" s="36"/>
      <c r="AC267" s="36"/>
      <c r="AD267" s="36"/>
      <c r="AE267" s="36"/>
      <c r="AT267" s="19" t="s">
        <v>222</v>
      </c>
      <c r="AU267" s="19" t="s">
        <v>83</v>
      </c>
    </row>
    <row r="268" spans="1:65" s="2" customFormat="1" ht="19.5">
      <c r="A268" s="36"/>
      <c r="B268" s="37"/>
      <c r="C268" s="38"/>
      <c r="D268" s="208" t="s">
        <v>320</v>
      </c>
      <c r="E268" s="38"/>
      <c r="F268" s="209" t="s">
        <v>321</v>
      </c>
      <c r="G268" s="38"/>
      <c r="H268" s="38"/>
      <c r="I268" s="118"/>
      <c r="J268" s="38"/>
      <c r="K268" s="38"/>
      <c r="L268" s="41"/>
      <c r="M268" s="210"/>
      <c r="N268" s="211"/>
      <c r="O268" s="66"/>
      <c r="P268" s="66"/>
      <c r="Q268" s="66"/>
      <c r="R268" s="66"/>
      <c r="S268" s="66"/>
      <c r="T268" s="67"/>
      <c r="U268" s="36"/>
      <c r="V268" s="36"/>
      <c r="W268" s="36"/>
      <c r="X268" s="36"/>
      <c r="Y268" s="36"/>
      <c r="Z268" s="36"/>
      <c r="AA268" s="36"/>
      <c r="AB268" s="36"/>
      <c r="AC268" s="36"/>
      <c r="AD268" s="36"/>
      <c r="AE268" s="36"/>
      <c r="AT268" s="19" t="s">
        <v>320</v>
      </c>
      <c r="AU268" s="19" t="s">
        <v>83</v>
      </c>
    </row>
    <row r="269" spans="1:65" s="13" customFormat="1">
      <c r="B269" s="212"/>
      <c r="C269" s="213"/>
      <c r="D269" s="208" t="s">
        <v>233</v>
      </c>
      <c r="E269" s="214" t="s">
        <v>19</v>
      </c>
      <c r="F269" s="215" t="s">
        <v>168</v>
      </c>
      <c r="G269" s="213"/>
      <c r="H269" s="216">
        <v>503.637</v>
      </c>
      <c r="I269" s="217"/>
      <c r="J269" s="213"/>
      <c r="K269" s="213"/>
      <c r="L269" s="218"/>
      <c r="M269" s="219"/>
      <c r="N269" s="220"/>
      <c r="O269" s="220"/>
      <c r="P269" s="220"/>
      <c r="Q269" s="220"/>
      <c r="R269" s="220"/>
      <c r="S269" s="220"/>
      <c r="T269" s="221"/>
      <c r="AT269" s="222" t="s">
        <v>233</v>
      </c>
      <c r="AU269" s="222" t="s">
        <v>83</v>
      </c>
      <c r="AV269" s="13" t="s">
        <v>83</v>
      </c>
      <c r="AW269" s="13" t="s">
        <v>35</v>
      </c>
      <c r="AX269" s="13" t="s">
        <v>74</v>
      </c>
      <c r="AY269" s="222" t="s">
        <v>213</v>
      </c>
    </row>
    <row r="270" spans="1:65" s="14" customFormat="1">
      <c r="B270" s="223"/>
      <c r="C270" s="224"/>
      <c r="D270" s="208" t="s">
        <v>233</v>
      </c>
      <c r="E270" s="225" t="s">
        <v>19</v>
      </c>
      <c r="F270" s="226" t="s">
        <v>234</v>
      </c>
      <c r="G270" s="224"/>
      <c r="H270" s="227">
        <v>503.637</v>
      </c>
      <c r="I270" s="228"/>
      <c r="J270" s="224"/>
      <c r="K270" s="224"/>
      <c r="L270" s="229"/>
      <c r="M270" s="230"/>
      <c r="N270" s="231"/>
      <c r="O270" s="231"/>
      <c r="P270" s="231"/>
      <c r="Q270" s="231"/>
      <c r="R270" s="231"/>
      <c r="S270" s="231"/>
      <c r="T270" s="232"/>
      <c r="AT270" s="233" t="s">
        <v>233</v>
      </c>
      <c r="AU270" s="233" t="s">
        <v>83</v>
      </c>
      <c r="AV270" s="14" t="s">
        <v>220</v>
      </c>
      <c r="AW270" s="14" t="s">
        <v>35</v>
      </c>
      <c r="AX270" s="14" t="s">
        <v>81</v>
      </c>
      <c r="AY270" s="233" t="s">
        <v>213</v>
      </c>
    </row>
    <row r="271" spans="1:65" s="2" customFormat="1" ht="16.5" customHeight="1">
      <c r="A271" s="36"/>
      <c r="B271" s="37"/>
      <c r="C271" s="195" t="s">
        <v>468</v>
      </c>
      <c r="D271" s="195" t="s">
        <v>215</v>
      </c>
      <c r="E271" s="196" t="s">
        <v>469</v>
      </c>
      <c r="F271" s="197" t="s">
        <v>470</v>
      </c>
      <c r="G271" s="198" t="s">
        <v>166</v>
      </c>
      <c r="H271" s="199">
        <v>125.818</v>
      </c>
      <c r="I271" s="200"/>
      <c r="J271" s="201">
        <f>ROUND(I271*H271,2)</f>
        <v>0</v>
      </c>
      <c r="K271" s="197" t="s">
        <v>219</v>
      </c>
      <c r="L271" s="41"/>
      <c r="M271" s="202" t="s">
        <v>19</v>
      </c>
      <c r="N271" s="203" t="s">
        <v>45</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220</v>
      </c>
      <c r="AT271" s="206" t="s">
        <v>215</v>
      </c>
      <c r="AU271" s="206" t="s">
        <v>83</v>
      </c>
      <c r="AY271" s="19" t="s">
        <v>213</v>
      </c>
      <c r="BE271" s="207">
        <f>IF(N271="základní",J271,0)</f>
        <v>0</v>
      </c>
      <c r="BF271" s="207">
        <f>IF(N271="snížená",J271,0)</f>
        <v>0</v>
      </c>
      <c r="BG271" s="207">
        <f>IF(N271="zákl. přenesená",J271,0)</f>
        <v>0</v>
      </c>
      <c r="BH271" s="207">
        <f>IF(N271="sníž. přenesená",J271,0)</f>
        <v>0</v>
      </c>
      <c r="BI271" s="207">
        <f>IF(N271="nulová",J271,0)</f>
        <v>0</v>
      </c>
      <c r="BJ271" s="19" t="s">
        <v>81</v>
      </c>
      <c r="BK271" s="207">
        <f>ROUND(I271*H271,2)</f>
        <v>0</v>
      </c>
      <c r="BL271" s="19" t="s">
        <v>220</v>
      </c>
      <c r="BM271" s="206" t="s">
        <v>471</v>
      </c>
    </row>
    <row r="272" spans="1:65" s="2" customFormat="1" ht="68.25">
      <c r="A272" s="36"/>
      <c r="B272" s="37"/>
      <c r="C272" s="38"/>
      <c r="D272" s="208" t="s">
        <v>222</v>
      </c>
      <c r="E272" s="38"/>
      <c r="F272" s="209" t="s">
        <v>472</v>
      </c>
      <c r="G272" s="38"/>
      <c r="H272" s="38"/>
      <c r="I272" s="118"/>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222</v>
      </c>
      <c r="AU272" s="19" t="s">
        <v>83</v>
      </c>
    </row>
    <row r="273" spans="1:65" s="2" customFormat="1" ht="19.5">
      <c r="A273" s="36"/>
      <c r="B273" s="37"/>
      <c r="C273" s="38"/>
      <c r="D273" s="208" t="s">
        <v>320</v>
      </c>
      <c r="E273" s="38"/>
      <c r="F273" s="209" t="s">
        <v>321</v>
      </c>
      <c r="G273" s="38"/>
      <c r="H273" s="38"/>
      <c r="I273" s="118"/>
      <c r="J273" s="38"/>
      <c r="K273" s="38"/>
      <c r="L273" s="41"/>
      <c r="M273" s="210"/>
      <c r="N273" s="211"/>
      <c r="O273" s="66"/>
      <c r="P273" s="66"/>
      <c r="Q273" s="66"/>
      <c r="R273" s="66"/>
      <c r="S273" s="66"/>
      <c r="T273" s="67"/>
      <c r="U273" s="36"/>
      <c r="V273" s="36"/>
      <c r="W273" s="36"/>
      <c r="X273" s="36"/>
      <c r="Y273" s="36"/>
      <c r="Z273" s="36"/>
      <c r="AA273" s="36"/>
      <c r="AB273" s="36"/>
      <c r="AC273" s="36"/>
      <c r="AD273" s="36"/>
      <c r="AE273" s="36"/>
      <c r="AT273" s="19" t="s">
        <v>320</v>
      </c>
      <c r="AU273" s="19" t="s">
        <v>83</v>
      </c>
    </row>
    <row r="274" spans="1:65" s="13" customFormat="1">
      <c r="B274" s="212"/>
      <c r="C274" s="213"/>
      <c r="D274" s="208" t="s">
        <v>233</v>
      </c>
      <c r="E274" s="214" t="s">
        <v>19</v>
      </c>
      <c r="F274" s="215" t="s">
        <v>176</v>
      </c>
      <c r="G274" s="213"/>
      <c r="H274" s="216">
        <v>125.818</v>
      </c>
      <c r="I274" s="217"/>
      <c r="J274" s="213"/>
      <c r="K274" s="213"/>
      <c r="L274" s="218"/>
      <c r="M274" s="219"/>
      <c r="N274" s="220"/>
      <c r="O274" s="220"/>
      <c r="P274" s="220"/>
      <c r="Q274" s="220"/>
      <c r="R274" s="220"/>
      <c r="S274" s="220"/>
      <c r="T274" s="221"/>
      <c r="AT274" s="222" t="s">
        <v>233</v>
      </c>
      <c r="AU274" s="222" t="s">
        <v>83</v>
      </c>
      <c r="AV274" s="13" t="s">
        <v>83</v>
      </c>
      <c r="AW274" s="13" t="s">
        <v>35</v>
      </c>
      <c r="AX274" s="13" t="s">
        <v>74</v>
      </c>
      <c r="AY274" s="222" t="s">
        <v>213</v>
      </c>
    </row>
    <row r="275" spans="1:65" s="14" customFormat="1">
      <c r="B275" s="223"/>
      <c r="C275" s="224"/>
      <c r="D275" s="208" t="s">
        <v>233</v>
      </c>
      <c r="E275" s="225" t="s">
        <v>19</v>
      </c>
      <c r="F275" s="226" t="s">
        <v>234</v>
      </c>
      <c r="G275" s="224"/>
      <c r="H275" s="227">
        <v>125.818</v>
      </c>
      <c r="I275" s="228"/>
      <c r="J275" s="224"/>
      <c r="K275" s="224"/>
      <c r="L275" s="229"/>
      <c r="M275" s="230"/>
      <c r="N275" s="231"/>
      <c r="O275" s="231"/>
      <c r="P275" s="231"/>
      <c r="Q275" s="231"/>
      <c r="R275" s="231"/>
      <c r="S275" s="231"/>
      <c r="T275" s="232"/>
      <c r="AT275" s="233" t="s">
        <v>233</v>
      </c>
      <c r="AU275" s="233" t="s">
        <v>83</v>
      </c>
      <c r="AV275" s="14" t="s">
        <v>220</v>
      </c>
      <c r="AW275" s="14" t="s">
        <v>35</v>
      </c>
      <c r="AX275" s="14" t="s">
        <v>81</v>
      </c>
      <c r="AY275" s="233" t="s">
        <v>213</v>
      </c>
    </row>
    <row r="276" spans="1:65" s="2" customFormat="1" ht="16.5" customHeight="1">
      <c r="A276" s="36"/>
      <c r="B276" s="37"/>
      <c r="C276" s="195" t="s">
        <v>473</v>
      </c>
      <c r="D276" s="195" t="s">
        <v>215</v>
      </c>
      <c r="E276" s="196" t="s">
        <v>474</v>
      </c>
      <c r="F276" s="197" t="s">
        <v>475</v>
      </c>
      <c r="G276" s="198" t="s">
        <v>166</v>
      </c>
      <c r="H276" s="199">
        <v>165.851</v>
      </c>
      <c r="I276" s="200"/>
      <c r="J276" s="201">
        <f>ROUND(I276*H276,2)</f>
        <v>0</v>
      </c>
      <c r="K276" s="197" t="s">
        <v>219</v>
      </c>
      <c r="L276" s="41"/>
      <c r="M276" s="202" t="s">
        <v>19</v>
      </c>
      <c r="N276" s="203" t="s">
        <v>45</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220</v>
      </c>
      <c r="AT276" s="206" t="s">
        <v>215</v>
      </c>
      <c r="AU276" s="206" t="s">
        <v>83</v>
      </c>
      <c r="AY276" s="19" t="s">
        <v>213</v>
      </c>
      <c r="BE276" s="207">
        <f>IF(N276="základní",J276,0)</f>
        <v>0</v>
      </c>
      <c r="BF276" s="207">
        <f>IF(N276="snížená",J276,0)</f>
        <v>0</v>
      </c>
      <c r="BG276" s="207">
        <f>IF(N276="zákl. přenesená",J276,0)</f>
        <v>0</v>
      </c>
      <c r="BH276" s="207">
        <f>IF(N276="sníž. přenesená",J276,0)</f>
        <v>0</v>
      </c>
      <c r="BI276" s="207">
        <f>IF(N276="nulová",J276,0)</f>
        <v>0</v>
      </c>
      <c r="BJ276" s="19" t="s">
        <v>81</v>
      </c>
      <c r="BK276" s="207">
        <f>ROUND(I276*H276,2)</f>
        <v>0</v>
      </c>
      <c r="BL276" s="19" t="s">
        <v>220</v>
      </c>
      <c r="BM276" s="206" t="s">
        <v>476</v>
      </c>
    </row>
    <row r="277" spans="1:65" s="2" customFormat="1" ht="68.25">
      <c r="A277" s="36"/>
      <c r="B277" s="37"/>
      <c r="C277" s="38"/>
      <c r="D277" s="208" t="s">
        <v>222</v>
      </c>
      <c r="E277" s="38"/>
      <c r="F277" s="209" t="s">
        <v>472</v>
      </c>
      <c r="G277" s="38"/>
      <c r="H277" s="38"/>
      <c r="I277" s="118"/>
      <c r="J277" s="38"/>
      <c r="K277" s="38"/>
      <c r="L277" s="41"/>
      <c r="M277" s="210"/>
      <c r="N277" s="211"/>
      <c r="O277" s="66"/>
      <c r="P277" s="66"/>
      <c r="Q277" s="66"/>
      <c r="R277" s="66"/>
      <c r="S277" s="66"/>
      <c r="T277" s="67"/>
      <c r="U277" s="36"/>
      <c r="V277" s="36"/>
      <c r="W277" s="36"/>
      <c r="X277" s="36"/>
      <c r="Y277" s="36"/>
      <c r="Z277" s="36"/>
      <c r="AA277" s="36"/>
      <c r="AB277" s="36"/>
      <c r="AC277" s="36"/>
      <c r="AD277" s="36"/>
      <c r="AE277" s="36"/>
      <c r="AT277" s="19" t="s">
        <v>222</v>
      </c>
      <c r="AU277" s="19" t="s">
        <v>83</v>
      </c>
    </row>
    <row r="278" spans="1:65" s="2" customFormat="1" ht="19.5">
      <c r="A278" s="36"/>
      <c r="B278" s="37"/>
      <c r="C278" s="38"/>
      <c r="D278" s="208" t="s">
        <v>320</v>
      </c>
      <c r="E278" s="38"/>
      <c r="F278" s="209" t="s">
        <v>321</v>
      </c>
      <c r="G278" s="38"/>
      <c r="H278" s="38"/>
      <c r="I278" s="118"/>
      <c r="J278" s="38"/>
      <c r="K278" s="38"/>
      <c r="L278" s="41"/>
      <c r="M278" s="210"/>
      <c r="N278" s="211"/>
      <c r="O278" s="66"/>
      <c r="P278" s="66"/>
      <c r="Q278" s="66"/>
      <c r="R278" s="66"/>
      <c r="S278" s="66"/>
      <c r="T278" s="67"/>
      <c r="U278" s="36"/>
      <c r="V278" s="36"/>
      <c r="W278" s="36"/>
      <c r="X278" s="36"/>
      <c r="Y278" s="36"/>
      <c r="Z278" s="36"/>
      <c r="AA278" s="36"/>
      <c r="AB278" s="36"/>
      <c r="AC278" s="36"/>
      <c r="AD278" s="36"/>
      <c r="AE278" s="36"/>
      <c r="AT278" s="19" t="s">
        <v>320</v>
      </c>
      <c r="AU278" s="19" t="s">
        <v>83</v>
      </c>
    </row>
    <row r="279" spans="1:65" s="13" customFormat="1">
      <c r="B279" s="212"/>
      <c r="C279" s="213"/>
      <c r="D279" s="208" t="s">
        <v>233</v>
      </c>
      <c r="E279" s="214" t="s">
        <v>19</v>
      </c>
      <c r="F279" s="215" t="s">
        <v>172</v>
      </c>
      <c r="G279" s="213"/>
      <c r="H279" s="216">
        <v>165.851</v>
      </c>
      <c r="I279" s="217"/>
      <c r="J279" s="213"/>
      <c r="K279" s="213"/>
      <c r="L279" s="218"/>
      <c r="M279" s="219"/>
      <c r="N279" s="220"/>
      <c r="O279" s="220"/>
      <c r="P279" s="220"/>
      <c r="Q279" s="220"/>
      <c r="R279" s="220"/>
      <c r="S279" s="220"/>
      <c r="T279" s="221"/>
      <c r="AT279" s="222" t="s">
        <v>233</v>
      </c>
      <c r="AU279" s="222" t="s">
        <v>83</v>
      </c>
      <c r="AV279" s="13" t="s">
        <v>83</v>
      </c>
      <c r="AW279" s="13" t="s">
        <v>35</v>
      </c>
      <c r="AX279" s="13" t="s">
        <v>74</v>
      </c>
      <c r="AY279" s="222" t="s">
        <v>213</v>
      </c>
    </row>
    <row r="280" spans="1:65" s="14" customFormat="1">
      <c r="B280" s="223"/>
      <c r="C280" s="224"/>
      <c r="D280" s="208" t="s">
        <v>233</v>
      </c>
      <c r="E280" s="225" t="s">
        <v>19</v>
      </c>
      <c r="F280" s="226" t="s">
        <v>234</v>
      </c>
      <c r="G280" s="224"/>
      <c r="H280" s="227">
        <v>165.851</v>
      </c>
      <c r="I280" s="228"/>
      <c r="J280" s="224"/>
      <c r="K280" s="224"/>
      <c r="L280" s="229"/>
      <c r="M280" s="230"/>
      <c r="N280" s="231"/>
      <c r="O280" s="231"/>
      <c r="P280" s="231"/>
      <c r="Q280" s="231"/>
      <c r="R280" s="231"/>
      <c r="S280" s="231"/>
      <c r="T280" s="232"/>
      <c r="AT280" s="233" t="s">
        <v>233</v>
      </c>
      <c r="AU280" s="233" t="s">
        <v>83</v>
      </c>
      <c r="AV280" s="14" t="s">
        <v>220</v>
      </c>
      <c r="AW280" s="14" t="s">
        <v>35</v>
      </c>
      <c r="AX280" s="14" t="s">
        <v>81</v>
      </c>
      <c r="AY280" s="233" t="s">
        <v>213</v>
      </c>
    </row>
    <row r="281" spans="1:65" s="2" customFormat="1" ht="16.5" customHeight="1">
      <c r="A281" s="36"/>
      <c r="B281" s="37"/>
      <c r="C281" s="195" t="s">
        <v>477</v>
      </c>
      <c r="D281" s="195" t="s">
        <v>215</v>
      </c>
      <c r="E281" s="196" t="s">
        <v>478</v>
      </c>
      <c r="F281" s="197" t="s">
        <v>479</v>
      </c>
      <c r="G281" s="198" t="s">
        <v>166</v>
      </c>
      <c r="H281" s="199">
        <v>503.637</v>
      </c>
      <c r="I281" s="200"/>
      <c r="J281" s="201">
        <f>ROUND(I281*H281,2)</f>
        <v>0</v>
      </c>
      <c r="K281" s="197" t="s">
        <v>219</v>
      </c>
      <c r="L281" s="41"/>
      <c r="M281" s="202" t="s">
        <v>19</v>
      </c>
      <c r="N281" s="203" t="s">
        <v>45</v>
      </c>
      <c r="O281" s="66"/>
      <c r="P281" s="204">
        <f>O281*H281</f>
        <v>0</v>
      </c>
      <c r="Q281" s="204">
        <v>0</v>
      </c>
      <c r="R281" s="204">
        <f>Q281*H281</f>
        <v>0</v>
      </c>
      <c r="S281" s="204">
        <v>0</v>
      </c>
      <c r="T281" s="205">
        <f>S281*H281</f>
        <v>0</v>
      </c>
      <c r="U281" s="36"/>
      <c r="V281" s="36"/>
      <c r="W281" s="36"/>
      <c r="X281" s="36"/>
      <c r="Y281" s="36"/>
      <c r="Z281" s="36"/>
      <c r="AA281" s="36"/>
      <c r="AB281" s="36"/>
      <c r="AC281" s="36"/>
      <c r="AD281" s="36"/>
      <c r="AE281" s="36"/>
      <c r="AR281" s="206" t="s">
        <v>220</v>
      </c>
      <c r="AT281" s="206" t="s">
        <v>215</v>
      </c>
      <c r="AU281" s="206" t="s">
        <v>83</v>
      </c>
      <c r="AY281" s="19" t="s">
        <v>213</v>
      </c>
      <c r="BE281" s="207">
        <f>IF(N281="základní",J281,0)</f>
        <v>0</v>
      </c>
      <c r="BF281" s="207">
        <f>IF(N281="snížená",J281,0)</f>
        <v>0</v>
      </c>
      <c r="BG281" s="207">
        <f>IF(N281="zákl. přenesená",J281,0)</f>
        <v>0</v>
      </c>
      <c r="BH281" s="207">
        <f>IF(N281="sníž. přenesená",J281,0)</f>
        <v>0</v>
      </c>
      <c r="BI281" s="207">
        <f>IF(N281="nulová",J281,0)</f>
        <v>0</v>
      </c>
      <c r="BJ281" s="19" t="s">
        <v>81</v>
      </c>
      <c r="BK281" s="207">
        <f>ROUND(I281*H281,2)</f>
        <v>0</v>
      </c>
      <c r="BL281" s="19" t="s">
        <v>220</v>
      </c>
      <c r="BM281" s="206" t="s">
        <v>480</v>
      </c>
    </row>
    <row r="282" spans="1:65" s="2" customFormat="1" ht="117">
      <c r="A282" s="36"/>
      <c r="B282" s="37"/>
      <c r="C282" s="38"/>
      <c r="D282" s="208" t="s">
        <v>222</v>
      </c>
      <c r="E282" s="38"/>
      <c r="F282" s="209" t="s">
        <v>481</v>
      </c>
      <c r="G282" s="38"/>
      <c r="H282" s="38"/>
      <c r="I282" s="118"/>
      <c r="J282" s="38"/>
      <c r="K282" s="38"/>
      <c r="L282" s="41"/>
      <c r="M282" s="210"/>
      <c r="N282" s="211"/>
      <c r="O282" s="66"/>
      <c r="P282" s="66"/>
      <c r="Q282" s="66"/>
      <c r="R282" s="66"/>
      <c r="S282" s="66"/>
      <c r="T282" s="67"/>
      <c r="U282" s="36"/>
      <c r="V282" s="36"/>
      <c r="W282" s="36"/>
      <c r="X282" s="36"/>
      <c r="Y282" s="36"/>
      <c r="Z282" s="36"/>
      <c r="AA282" s="36"/>
      <c r="AB282" s="36"/>
      <c r="AC282" s="36"/>
      <c r="AD282" s="36"/>
      <c r="AE282" s="36"/>
      <c r="AT282" s="19" t="s">
        <v>222</v>
      </c>
      <c r="AU282" s="19" t="s">
        <v>83</v>
      </c>
    </row>
    <row r="283" spans="1:65" s="13" customFormat="1">
      <c r="B283" s="212"/>
      <c r="C283" s="213"/>
      <c r="D283" s="208" t="s">
        <v>233</v>
      </c>
      <c r="E283" s="214" t="s">
        <v>176</v>
      </c>
      <c r="F283" s="215" t="s">
        <v>482</v>
      </c>
      <c r="G283" s="213"/>
      <c r="H283" s="216">
        <v>125.818</v>
      </c>
      <c r="I283" s="217"/>
      <c r="J283" s="213"/>
      <c r="K283" s="213"/>
      <c r="L283" s="218"/>
      <c r="M283" s="219"/>
      <c r="N283" s="220"/>
      <c r="O283" s="220"/>
      <c r="P283" s="220"/>
      <c r="Q283" s="220"/>
      <c r="R283" s="220"/>
      <c r="S283" s="220"/>
      <c r="T283" s="221"/>
      <c r="AT283" s="222" t="s">
        <v>233</v>
      </c>
      <c r="AU283" s="222" t="s">
        <v>83</v>
      </c>
      <c r="AV283" s="13" t="s">
        <v>83</v>
      </c>
      <c r="AW283" s="13" t="s">
        <v>35</v>
      </c>
      <c r="AX283" s="13" t="s">
        <v>74</v>
      </c>
      <c r="AY283" s="222" t="s">
        <v>213</v>
      </c>
    </row>
    <row r="284" spans="1:65" s="13" customFormat="1">
      <c r="B284" s="212"/>
      <c r="C284" s="213"/>
      <c r="D284" s="208" t="s">
        <v>233</v>
      </c>
      <c r="E284" s="214" t="s">
        <v>164</v>
      </c>
      <c r="F284" s="215" t="s">
        <v>483</v>
      </c>
      <c r="G284" s="213"/>
      <c r="H284" s="216">
        <v>211.96799999999999</v>
      </c>
      <c r="I284" s="217"/>
      <c r="J284" s="213"/>
      <c r="K284" s="213"/>
      <c r="L284" s="218"/>
      <c r="M284" s="219"/>
      <c r="N284" s="220"/>
      <c r="O284" s="220"/>
      <c r="P284" s="220"/>
      <c r="Q284" s="220"/>
      <c r="R284" s="220"/>
      <c r="S284" s="220"/>
      <c r="T284" s="221"/>
      <c r="AT284" s="222" t="s">
        <v>233</v>
      </c>
      <c r="AU284" s="222" t="s">
        <v>83</v>
      </c>
      <c r="AV284" s="13" t="s">
        <v>83</v>
      </c>
      <c r="AW284" s="13" t="s">
        <v>35</v>
      </c>
      <c r="AX284" s="13" t="s">
        <v>74</v>
      </c>
      <c r="AY284" s="222" t="s">
        <v>213</v>
      </c>
    </row>
    <row r="285" spans="1:65" s="13" customFormat="1">
      <c r="B285" s="212"/>
      <c r="C285" s="213"/>
      <c r="D285" s="208" t="s">
        <v>233</v>
      </c>
      <c r="E285" s="214" t="s">
        <v>172</v>
      </c>
      <c r="F285" s="215" t="s">
        <v>484</v>
      </c>
      <c r="G285" s="213"/>
      <c r="H285" s="216">
        <v>165.851</v>
      </c>
      <c r="I285" s="217"/>
      <c r="J285" s="213"/>
      <c r="K285" s="213"/>
      <c r="L285" s="218"/>
      <c r="M285" s="219"/>
      <c r="N285" s="220"/>
      <c r="O285" s="220"/>
      <c r="P285" s="220"/>
      <c r="Q285" s="220"/>
      <c r="R285" s="220"/>
      <c r="S285" s="220"/>
      <c r="T285" s="221"/>
      <c r="AT285" s="222" t="s">
        <v>233</v>
      </c>
      <c r="AU285" s="222" t="s">
        <v>83</v>
      </c>
      <c r="AV285" s="13" t="s">
        <v>83</v>
      </c>
      <c r="AW285" s="13" t="s">
        <v>35</v>
      </c>
      <c r="AX285" s="13" t="s">
        <v>74</v>
      </c>
      <c r="AY285" s="222" t="s">
        <v>213</v>
      </c>
    </row>
    <row r="286" spans="1:65" s="14" customFormat="1">
      <c r="B286" s="223"/>
      <c r="C286" s="224"/>
      <c r="D286" s="208" t="s">
        <v>233</v>
      </c>
      <c r="E286" s="225" t="s">
        <v>168</v>
      </c>
      <c r="F286" s="226" t="s">
        <v>234</v>
      </c>
      <c r="G286" s="224"/>
      <c r="H286" s="227">
        <v>503.637</v>
      </c>
      <c r="I286" s="228"/>
      <c r="J286" s="224"/>
      <c r="K286" s="224"/>
      <c r="L286" s="229"/>
      <c r="M286" s="230"/>
      <c r="N286" s="231"/>
      <c r="O286" s="231"/>
      <c r="P286" s="231"/>
      <c r="Q286" s="231"/>
      <c r="R286" s="231"/>
      <c r="S286" s="231"/>
      <c r="T286" s="232"/>
      <c r="AT286" s="233" t="s">
        <v>233</v>
      </c>
      <c r="AU286" s="233" t="s">
        <v>83</v>
      </c>
      <c r="AV286" s="14" t="s">
        <v>220</v>
      </c>
      <c r="AW286" s="14" t="s">
        <v>35</v>
      </c>
      <c r="AX286" s="14" t="s">
        <v>81</v>
      </c>
      <c r="AY286" s="233" t="s">
        <v>213</v>
      </c>
    </row>
    <row r="287" spans="1:65" s="2" customFormat="1" ht="21.75" customHeight="1">
      <c r="A287" s="36"/>
      <c r="B287" s="37"/>
      <c r="C287" s="195" t="s">
        <v>485</v>
      </c>
      <c r="D287" s="195" t="s">
        <v>215</v>
      </c>
      <c r="E287" s="196" t="s">
        <v>486</v>
      </c>
      <c r="F287" s="197" t="s">
        <v>487</v>
      </c>
      <c r="G287" s="198" t="s">
        <v>166</v>
      </c>
      <c r="H287" s="199">
        <v>6547.2809999999999</v>
      </c>
      <c r="I287" s="200"/>
      <c r="J287" s="201">
        <f>ROUND(I287*H287,2)</f>
        <v>0</v>
      </c>
      <c r="K287" s="197" t="s">
        <v>219</v>
      </c>
      <c r="L287" s="41"/>
      <c r="M287" s="202" t="s">
        <v>19</v>
      </c>
      <c r="N287" s="203" t="s">
        <v>45</v>
      </c>
      <c r="O287" s="66"/>
      <c r="P287" s="204">
        <f>O287*H287</f>
        <v>0</v>
      </c>
      <c r="Q287" s="204">
        <v>0</v>
      </c>
      <c r="R287" s="204">
        <f>Q287*H287</f>
        <v>0</v>
      </c>
      <c r="S287" s="204">
        <v>0</v>
      </c>
      <c r="T287" s="205">
        <f>S287*H287</f>
        <v>0</v>
      </c>
      <c r="U287" s="36"/>
      <c r="V287" s="36"/>
      <c r="W287" s="36"/>
      <c r="X287" s="36"/>
      <c r="Y287" s="36"/>
      <c r="Z287" s="36"/>
      <c r="AA287" s="36"/>
      <c r="AB287" s="36"/>
      <c r="AC287" s="36"/>
      <c r="AD287" s="36"/>
      <c r="AE287" s="36"/>
      <c r="AR287" s="206" t="s">
        <v>220</v>
      </c>
      <c r="AT287" s="206" t="s">
        <v>215</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488</v>
      </c>
    </row>
    <row r="288" spans="1:65" s="2" customFormat="1" ht="117">
      <c r="A288" s="36"/>
      <c r="B288" s="37"/>
      <c r="C288" s="38"/>
      <c r="D288" s="208" t="s">
        <v>222</v>
      </c>
      <c r="E288" s="38"/>
      <c r="F288" s="209" t="s">
        <v>481</v>
      </c>
      <c r="G288" s="38"/>
      <c r="H288" s="38"/>
      <c r="I288" s="118"/>
      <c r="J288" s="38"/>
      <c r="K288" s="38"/>
      <c r="L288" s="41"/>
      <c r="M288" s="210"/>
      <c r="N288" s="211"/>
      <c r="O288" s="66"/>
      <c r="P288" s="66"/>
      <c r="Q288" s="66"/>
      <c r="R288" s="66"/>
      <c r="S288" s="66"/>
      <c r="T288" s="67"/>
      <c r="U288" s="36"/>
      <c r="V288" s="36"/>
      <c r="W288" s="36"/>
      <c r="X288" s="36"/>
      <c r="Y288" s="36"/>
      <c r="Z288" s="36"/>
      <c r="AA288" s="36"/>
      <c r="AB288" s="36"/>
      <c r="AC288" s="36"/>
      <c r="AD288" s="36"/>
      <c r="AE288" s="36"/>
      <c r="AT288" s="19" t="s">
        <v>222</v>
      </c>
      <c r="AU288" s="19" t="s">
        <v>83</v>
      </c>
    </row>
    <row r="289" spans="1:65" s="13" customFormat="1">
      <c r="B289" s="212"/>
      <c r="C289" s="213"/>
      <c r="D289" s="208" t="s">
        <v>233</v>
      </c>
      <c r="E289" s="214" t="s">
        <v>19</v>
      </c>
      <c r="F289" s="215" t="s">
        <v>489</v>
      </c>
      <c r="G289" s="213"/>
      <c r="H289" s="216">
        <v>6547.2809999999999</v>
      </c>
      <c r="I289" s="217"/>
      <c r="J289" s="213"/>
      <c r="K289" s="213"/>
      <c r="L289" s="218"/>
      <c r="M289" s="219"/>
      <c r="N289" s="220"/>
      <c r="O289" s="220"/>
      <c r="P289" s="220"/>
      <c r="Q289" s="220"/>
      <c r="R289" s="220"/>
      <c r="S289" s="220"/>
      <c r="T289" s="221"/>
      <c r="AT289" s="222" t="s">
        <v>233</v>
      </c>
      <c r="AU289" s="222" t="s">
        <v>83</v>
      </c>
      <c r="AV289" s="13" t="s">
        <v>83</v>
      </c>
      <c r="AW289" s="13" t="s">
        <v>35</v>
      </c>
      <c r="AX289" s="13" t="s">
        <v>74</v>
      </c>
      <c r="AY289" s="222" t="s">
        <v>213</v>
      </c>
    </row>
    <row r="290" spans="1:65" s="14" customFormat="1">
      <c r="B290" s="223"/>
      <c r="C290" s="224"/>
      <c r="D290" s="208" t="s">
        <v>233</v>
      </c>
      <c r="E290" s="225" t="s">
        <v>19</v>
      </c>
      <c r="F290" s="226" t="s">
        <v>234</v>
      </c>
      <c r="G290" s="224"/>
      <c r="H290" s="227">
        <v>6547.2809999999999</v>
      </c>
      <c r="I290" s="228"/>
      <c r="J290" s="224"/>
      <c r="K290" s="224"/>
      <c r="L290" s="229"/>
      <c r="M290" s="230"/>
      <c r="N290" s="231"/>
      <c r="O290" s="231"/>
      <c r="P290" s="231"/>
      <c r="Q290" s="231"/>
      <c r="R290" s="231"/>
      <c r="S290" s="231"/>
      <c r="T290" s="232"/>
      <c r="AT290" s="233" t="s">
        <v>233</v>
      </c>
      <c r="AU290" s="233" t="s">
        <v>83</v>
      </c>
      <c r="AV290" s="14" t="s">
        <v>220</v>
      </c>
      <c r="AW290" s="14" t="s">
        <v>35</v>
      </c>
      <c r="AX290" s="14" t="s">
        <v>81</v>
      </c>
      <c r="AY290" s="233" t="s">
        <v>213</v>
      </c>
    </row>
    <row r="291" spans="1:65" s="12" customFormat="1" ht="22.9" customHeight="1">
      <c r="B291" s="179"/>
      <c r="C291" s="180"/>
      <c r="D291" s="181" t="s">
        <v>73</v>
      </c>
      <c r="E291" s="193" t="s">
        <v>490</v>
      </c>
      <c r="F291" s="193" t="s">
        <v>491</v>
      </c>
      <c r="G291" s="180"/>
      <c r="H291" s="180"/>
      <c r="I291" s="183"/>
      <c r="J291" s="194">
        <f>BK291</f>
        <v>0</v>
      </c>
      <c r="K291" s="180"/>
      <c r="L291" s="185"/>
      <c r="M291" s="186"/>
      <c r="N291" s="187"/>
      <c r="O291" s="187"/>
      <c r="P291" s="188">
        <f>SUM(P292:P295)</f>
        <v>0</v>
      </c>
      <c r="Q291" s="187"/>
      <c r="R291" s="188">
        <f>SUM(R292:R295)</f>
        <v>0</v>
      </c>
      <c r="S291" s="187"/>
      <c r="T291" s="189">
        <f>SUM(T292:T295)</f>
        <v>0</v>
      </c>
      <c r="AR291" s="190" t="s">
        <v>81</v>
      </c>
      <c r="AT291" s="191" t="s">
        <v>73</v>
      </c>
      <c r="AU291" s="191" t="s">
        <v>81</v>
      </c>
      <c r="AY291" s="190" t="s">
        <v>213</v>
      </c>
      <c r="BK291" s="192">
        <f>SUM(BK292:BK295)</f>
        <v>0</v>
      </c>
    </row>
    <row r="292" spans="1:65" s="2" customFormat="1" ht="21.75" customHeight="1">
      <c r="A292" s="36"/>
      <c r="B292" s="37"/>
      <c r="C292" s="195" t="s">
        <v>492</v>
      </c>
      <c r="D292" s="195" t="s">
        <v>215</v>
      </c>
      <c r="E292" s="196" t="s">
        <v>493</v>
      </c>
      <c r="F292" s="197" t="s">
        <v>494</v>
      </c>
      <c r="G292" s="198" t="s">
        <v>166</v>
      </c>
      <c r="H292" s="199">
        <v>428.08</v>
      </c>
      <c r="I292" s="200"/>
      <c r="J292" s="201">
        <f>ROUND(I292*H292,2)</f>
        <v>0</v>
      </c>
      <c r="K292" s="197" t="s">
        <v>219</v>
      </c>
      <c r="L292" s="41"/>
      <c r="M292" s="202" t="s">
        <v>19</v>
      </c>
      <c r="N292" s="203" t="s">
        <v>45</v>
      </c>
      <c r="O292" s="66"/>
      <c r="P292" s="204">
        <f>O292*H292</f>
        <v>0</v>
      </c>
      <c r="Q292" s="204">
        <v>0</v>
      </c>
      <c r="R292" s="204">
        <f>Q292*H292</f>
        <v>0</v>
      </c>
      <c r="S292" s="204">
        <v>0</v>
      </c>
      <c r="T292" s="205">
        <f>S292*H292</f>
        <v>0</v>
      </c>
      <c r="U292" s="36"/>
      <c r="V292" s="36"/>
      <c r="W292" s="36"/>
      <c r="X292" s="36"/>
      <c r="Y292" s="36"/>
      <c r="Z292" s="36"/>
      <c r="AA292" s="36"/>
      <c r="AB292" s="36"/>
      <c r="AC292" s="36"/>
      <c r="AD292" s="36"/>
      <c r="AE292" s="36"/>
      <c r="AR292" s="206" t="s">
        <v>220</v>
      </c>
      <c r="AT292" s="206" t="s">
        <v>215</v>
      </c>
      <c r="AU292" s="206" t="s">
        <v>83</v>
      </c>
      <c r="AY292" s="19" t="s">
        <v>213</v>
      </c>
      <c r="BE292" s="207">
        <f>IF(N292="základní",J292,0)</f>
        <v>0</v>
      </c>
      <c r="BF292" s="207">
        <f>IF(N292="snížená",J292,0)</f>
        <v>0</v>
      </c>
      <c r="BG292" s="207">
        <f>IF(N292="zákl. přenesená",J292,0)</f>
        <v>0</v>
      </c>
      <c r="BH292" s="207">
        <f>IF(N292="sníž. přenesená",J292,0)</f>
        <v>0</v>
      </c>
      <c r="BI292" s="207">
        <f>IF(N292="nulová",J292,0)</f>
        <v>0</v>
      </c>
      <c r="BJ292" s="19" t="s">
        <v>81</v>
      </c>
      <c r="BK292" s="207">
        <f>ROUND(I292*H292,2)</f>
        <v>0</v>
      </c>
      <c r="BL292" s="19" t="s">
        <v>220</v>
      </c>
      <c r="BM292" s="206" t="s">
        <v>495</v>
      </c>
    </row>
    <row r="293" spans="1:65" s="2" customFormat="1" ht="29.25">
      <c r="A293" s="36"/>
      <c r="B293" s="37"/>
      <c r="C293" s="38"/>
      <c r="D293" s="208" t="s">
        <v>222</v>
      </c>
      <c r="E293" s="38"/>
      <c r="F293" s="209" t="s">
        <v>496</v>
      </c>
      <c r="G293" s="38"/>
      <c r="H293" s="38"/>
      <c r="I293" s="118"/>
      <c r="J293" s="38"/>
      <c r="K293" s="38"/>
      <c r="L293" s="41"/>
      <c r="M293" s="210"/>
      <c r="N293" s="211"/>
      <c r="O293" s="66"/>
      <c r="P293" s="66"/>
      <c r="Q293" s="66"/>
      <c r="R293" s="66"/>
      <c r="S293" s="66"/>
      <c r="T293" s="67"/>
      <c r="U293" s="36"/>
      <c r="V293" s="36"/>
      <c r="W293" s="36"/>
      <c r="X293" s="36"/>
      <c r="Y293" s="36"/>
      <c r="Z293" s="36"/>
      <c r="AA293" s="36"/>
      <c r="AB293" s="36"/>
      <c r="AC293" s="36"/>
      <c r="AD293" s="36"/>
      <c r="AE293" s="36"/>
      <c r="AT293" s="19" t="s">
        <v>222</v>
      </c>
      <c r="AU293" s="19" t="s">
        <v>83</v>
      </c>
    </row>
    <row r="294" spans="1:65" s="2" customFormat="1" ht="21.75" customHeight="1">
      <c r="A294" s="36"/>
      <c r="B294" s="37"/>
      <c r="C294" s="195" t="s">
        <v>497</v>
      </c>
      <c r="D294" s="195" t="s">
        <v>215</v>
      </c>
      <c r="E294" s="196" t="s">
        <v>498</v>
      </c>
      <c r="F294" s="197" t="s">
        <v>499</v>
      </c>
      <c r="G294" s="198" t="s">
        <v>166</v>
      </c>
      <c r="H294" s="199">
        <v>428.08</v>
      </c>
      <c r="I294" s="200"/>
      <c r="J294" s="201">
        <f>ROUND(I294*H294,2)</f>
        <v>0</v>
      </c>
      <c r="K294" s="197" t="s">
        <v>219</v>
      </c>
      <c r="L294" s="41"/>
      <c r="M294" s="202" t="s">
        <v>19</v>
      </c>
      <c r="N294" s="203" t="s">
        <v>45</v>
      </c>
      <c r="O294" s="66"/>
      <c r="P294" s="204">
        <f>O294*H294</f>
        <v>0</v>
      </c>
      <c r="Q294" s="204">
        <v>0</v>
      </c>
      <c r="R294" s="204">
        <f>Q294*H294</f>
        <v>0</v>
      </c>
      <c r="S294" s="204">
        <v>0</v>
      </c>
      <c r="T294" s="205">
        <f>S294*H294</f>
        <v>0</v>
      </c>
      <c r="U294" s="36"/>
      <c r="V294" s="36"/>
      <c r="W294" s="36"/>
      <c r="X294" s="36"/>
      <c r="Y294" s="36"/>
      <c r="Z294" s="36"/>
      <c r="AA294" s="36"/>
      <c r="AB294" s="36"/>
      <c r="AC294" s="36"/>
      <c r="AD294" s="36"/>
      <c r="AE294" s="36"/>
      <c r="AR294" s="206" t="s">
        <v>220</v>
      </c>
      <c r="AT294" s="206" t="s">
        <v>215</v>
      </c>
      <c r="AU294" s="206" t="s">
        <v>83</v>
      </c>
      <c r="AY294" s="19" t="s">
        <v>213</v>
      </c>
      <c r="BE294" s="207">
        <f>IF(N294="základní",J294,0)</f>
        <v>0</v>
      </c>
      <c r="BF294" s="207">
        <f>IF(N294="snížená",J294,0)</f>
        <v>0</v>
      </c>
      <c r="BG294" s="207">
        <f>IF(N294="zákl. přenesená",J294,0)</f>
        <v>0</v>
      </c>
      <c r="BH294" s="207">
        <f>IF(N294="sníž. přenesená",J294,0)</f>
        <v>0</v>
      </c>
      <c r="BI294" s="207">
        <f>IF(N294="nulová",J294,0)</f>
        <v>0</v>
      </c>
      <c r="BJ294" s="19" t="s">
        <v>81</v>
      </c>
      <c r="BK294" s="207">
        <f>ROUND(I294*H294,2)</f>
        <v>0</v>
      </c>
      <c r="BL294" s="19" t="s">
        <v>220</v>
      </c>
      <c r="BM294" s="206" t="s">
        <v>500</v>
      </c>
    </row>
    <row r="295" spans="1:65" s="2" customFormat="1" ht="39">
      <c r="A295" s="36"/>
      <c r="B295" s="37"/>
      <c r="C295" s="38"/>
      <c r="D295" s="208" t="s">
        <v>222</v>
      </c>
      <c r="E295" s="38"/>
      <c r="F295" s="209" t="s">
        <v>501</v>
      </c>
      <c r="G295" s="38"/>
      <c r="H295" s="38"/>
      <c r="I295" s="118"/>
      <c r="J295" s="38"/>
      <c r="K295" s="38"/>
      <c r="L295" s="41"/>
      <c r="M295" s="254"/>
      <c r="N295" s="255"/>
      <c r="O295" s="256"/>
      <c r="P295" s="256"/>
      <c r="Q295" s="256"/>
      <c r="R295" s="256"/>
      <c r="S295" s="256"/>
      <c r="T295" s="257"/>
      <c r="U295" s="36"/>
      <c r="V295" s="36"/>
      <c r="W295" s="36"/>
      <c r="X295" s="36"/>
      <c r="Y295" s="36"/>
      <c r="Z295" s="36"/>
      <c r="AA295" s="36"/>
      <c r="AB295" s="36"/>
      <c r="AC295" s="36"/>
      <c r="AD295" s="36"/>
      <c r="AE295" s="36"/>
      <c r="AT295" s="19" t="s">
        <v>222</v>
      </c>
      <c r="AU295" s="19" t="s">
        <v>83</v>
      </c>
    </row>
    <row r="296" spans="1:65" s="2" customFormat="1" ht="6.95" customHeight="1">
      <c r="A296" s="36"/>
      <c r="B296" s="49"/>
      <c r="C296" s="50"/>
      <c r="D296" s="50"/>
      <c r="E296" s="50"/>
      <c r="F296" s="50"/>
      <c r="G296" s="50"/>
      <c r="H296" s="50"/>
      <c r="I296" s="145"/>
      <c r="J296" s="50"/>
      <c r="K296" s="50"/>
      <c r="L296" s="41"/>
      <c r="M296" s="36"/>
      <c r="O296" s="36"/>
      <c r="P296" s="36"/>
      <c r="Q296" s="36"/>
      <c r="R296" s="36"/>
      <c r="S296" s="36"/>
      <c r="T296" s="36"/>
      <c r="U296" s="36"/>
      <c r="V296" s="36"/>
      <c r="W296" s="36"/>
      <c r="X296" s="36"/>
      <c r="Y296" s="36"/>
      <c r="Z296" s="36"/>
      <c r="AA296" s="36"/>
      <c r="AB296" s="36"/>
      <c r="AC296" s="36"/>
      <c r="AD296" s="36"/>
      <c r="AE296" s="36"/>
    </row>
  </sheetData>
  <sheetProtection password="CC3F" sheet="1" objects="1" scenarios="1" formatColumns="0" formatRows="0" autoFilter="0"/>
  <autoFilter ref="C90:K295"/>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91</v>
      </c>
      <c r="AZ2" s="111" t="s">
        <v>502</v>
      </c>
      <c r="BA2" s="111" t="s">
        <v>503</v>
      </c>
      <c r="BB2" s="111" t="s">
        <v>343</v>
      </c>
      <c r="BC2" s="111" t="s">
        <v>504</v>
      </c>
      <c r="BD2" s="111" t="s">
        <v>83</v>
      </c>
    </row>
    <row r="3" spans="1:56" s="1" customFormat="1" ht="6.95" customHeight="1">
      <c r="B3" s="112"/>
      <c r="C3" s="113"/>
      <c r="D3" s="113"/>
      <c r="E3" s="113"/>
      <c r="F3" s="113"/>
      <c r="G3" s="113"/>
      <c r="H3" s="113"/>
      <c r="I3" s="114"/>
      <c r="J3" s="113"/>
      <c r="K3" s="113"/>
      <c r="L3" s="22"/>
      <c r="AT3" s="19" t="s">
        <v>83</v>
      </c>
      <c r="AZ3" s="111" t="s">
        <v>505</v>
      </c>
      <c r="BA3" s="111" t="s">
        <v>506</v>
      </c>
      <c r="BB3" s="111" t="s">
        <v>253</v>
      </c>
      <c r="BC3" s="111" t="s">
        <v>507</v>
      </c>
      <c r="BD3" s="111" t="s">
        <v>83</v>
      </c>
    </row>
    <row r="4" spans="1:56" s="1" customFormat="1" ht="24.95" customHeight="1">
      <c r="B4" s="22"/>
      <c r="D4" s="115" t="s">
        <v>158</v>
      </c>
      <c r="I4" s="110"/>
      <c r="L4" s="22"/>
      <c r="M4" s="116" t="s">
        <v>10</v>
      </c>
      <c r="AT4" s="19" t="s">
        <v>4</v>
      </c>
      <c r="AZ4" s="111" t="s">
        <v>508</v>
      </c>
      <c r="BA4" s="111" t="s">
        <v>509</v>
      </c>
      <c r="BB4" s="111" t="s">
        <v>253</v>
      </c>
      <c r="BC4" s="111" t="s">
        <v>510</v>
      </c>
      <c r="BD4" s="111" t="s">
        <v>83</v>
      </c>
    </row>
    <row r="5" spans="1:56" s="1" customFormat="1" ht="6.95" customHeight="1">
      <c r="B5" s="22"/>
      <c r="I5" s="110"/>
      <c r="L5" s="22"/>
      <c r="AZ5" s="111" t="s">
        <v>511</v>
      </c>
      <c r="BA5" s="111" t="s">
        <v>512</v>
      </c>
      <c r="BB5" s="111" t="s">
        <v>253</v>
      </c>
      <c r="BC5" s="111" t="s">
        <v>513</v>
      </c>
      <c r="BD5" s="111" t="s">
        <v>83</v>
      </c>
    </row>
    <row r="6" spans="1:56" s="1" customFormat="1" ht="12" customHeight="1">
      <c r="B6" s="22"/>
      <c r="D6" s="117" t="s">
        <v>16</v>
      </c>
      <c r="I6" s="110"/>
      <c r="L6" s="22"/>
      <c r="AZ6" s="111" t="s">
        <v>514</v>
      </c>
      <c r="BA6" s="111" t="s">
        <v>515</v>
      </c>
      <c r="BB6" s="111" t="s">
        <v>253</v>
      </c>
      <c r="BC6" s="111" t="s">
        <v>516</v>
      </c>
      <c r="BD6" s="111" t="s">
        <v>83</v>
      </c>
    </row>
    <row r="7" spans="1:56" s="1" customFormat="1" ht="16.5" customHeight="1">
      <c r="B7" s="22"/>
      <c r="E7" s="412" t="str">
        <f>'Rekapitulace stavby'!K6</f>
        <v>PROJEKT REKONSTRUKCE I.S. A BUĎÁNKA II. ETAPA</v>
      </c>
      <c r="F7" s="413"/>
      <c r="G7" s="413"/>
      <c r="H7" s="413"/>
      <c r="I7" s="110"/>
      <c r="L7" s="22"/>
      <c r="AZ7" s="111" t="s">
        <v>517</v>
      </c>
      <c r="BA7" s="111" t="s">
        <v>518</v>
      </c>
      <c r="BB7" s="111" t="s">
        <v>253</v>
      </c>
      <c r="BC7" s="111" t="s">
        <v>497</v>
      </c>
      <c r="BD7" s="111" t="s">
        <v>83</v>
      </c>
    </row>
    <row r="8" spans="1:56" s="1" customFormat="1" ht="12" customHeight="1">
      <c r="B8" s="22"/>
      <c r="D8" s="117" t="s">
        <v>171</v>
      </c>
      <c r="I8" s="110"/>
      <c r="L8" s="22"/>
      <c r="AZ8" s="111" t="s">
        <v>519</v>
      </c>
      <c r="BA8" s="111" t="s">
        <v>520</v>
      </c>
      <c r="BB8" s="111" t="s">
        <v>253</v>
      </c>
      <c r="BC8" s="111" t="s">
        <v>521</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522</v>
      </c>
      <c r="BA9" s="111" t="s">
        <v>523</v>
      </c>
      <c r="BB9" s="111" t="s">
        <v>253</v>
      </c>
      <c r="BC9" s="111" t="s">
        <v>524</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525</v>
      </c>
      <c r="BA10" s="111" t="s">
        <v>526</v>
      </c>
      <c r="BB10" s="111" t="s">
        <v>253</v>
      </c>
      <c r="BC10" s="111" t="s">
        <v>527</v>
      </c>
      <c r="BD10" s="111" t="s">
        <v>83</v>
      </c>
    </row>
    <row r="11" spans="1:56" s="2" customFormat="1" ht="16.5" customHeight="1">
      <c r="A11" s="36"/>
      <c r="B11" s="41"/>
      <c r="C11" s="36"/>
      <c r="D11" s="36"/>
      <c r="E11" s="415" t="s">
        <v>528</v>
      </c>
      <c r="F11" s="414"/>
      <c r="G11" s="414"/>
      <c r="H11" s="414"/>
      <c r="I11" s="118"/>
      <c r="J11" s="36"/>
      <c r="K11" s="36"/>
      <c r="L11" s="119"/>
      <c r="S11" s="36"/>
      <c r="T11" s="36"/>
      <c r="U11" s="36"/>
      <c r="V11" s="36"/>
      <c r="W11" s="36"/>
      <c r="X11" s="36"/>
      <c r="Y11" s="36"/>
      <c r="Z11" s="36"/>
      <c r="AA11" s="36"/>
      <c r="AB11" s="36"/>
      <c r="AC11" s="36"/>
      <c r="AD11" s="36"/>
      <c r="AE11" s="36"/>
      <c r="AZ11" s="111" t="s">
        <v>529</v>
      </c>
      <c r="BA11" s="111" t="s">
        <v>530</v>
      </c>
      <c r="BB11" s="111" t="s">
        <v>343</v>
      </c>
      <c r="BC11" s="111" t="s">
        <v>531</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532</v>
      </c>
      <c r="BA12" s="111" t="s">
        <v>533</v>
      </c>
      <c r="BB12" s="111" t="s">
        <v>152</v>
      </c>
      <c r="BC12" s="111" t="s">
        <v>534</v>
      </c>
      <c r="BD12" s="111" t="s">
        <v>83</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c r="AZ13" s="111" t="s">
        <v>535</v>
      </c>
      <c r="BA13" s="111" t="s">
        <v>536</v>
      </c>
      <c r="BB13" s="111" t="s">
        <v>156</v>
      </c>
      <c r="BC13" s="111" t="s">
        <v>537</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c r="AZ14" s="111" t="s">
        <v>538</v>
      </c>
      <c r="BA14" s="111" t="s">
        <v>539</v>
      </c>
      <c r="BB14" s="111" t="s">
        <v>253</v>
      </c>
      <c r="BC14" s="111" t="s">
        <v>540</v>
      </c>
      <c r="BD14" s="111" t="s">
        <v>83</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541</v>
      </c>
      <c r="BA15" s="111" t="s">
        <v>542</v>
      </c>
      <c r="BB15" s="111" t="s">
        <v>253</v>
      </c>
      <c r="BC15" s="111" t="s">
        <v>543</v>
      </c>
      <c r="BD15" s="111" t="s">
        <v>83</v>
      </c>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c r="AZ16" s="111" t="s">
        <v>544</v>
      </c>
      <c r="BA16" s="111" t="s">
        <v>545</v>
      </c>
      <c r="BB16" s="111" t="s">
        <v>253</v>
      </c>
      <c r="BC16" s="111" t="s">
        <v>546</v>
      </c>
      <c r="BD16" s="111" t="s">
        <v>83</v>
      </c>
    </row>
    <row r="17" spans="1:56"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c r="AZ17" s="111" t="s">
        <v>547</v>
      </c>
      <c r="BA17" s="111" t="s">
        <v>548</v>
      </c>
      <c r="BB17" s="111" t="s">
        <v>343</v>
      </c>
      <c r="BC17" s="111" t="s">
        <v>549</v>
      </c>
      <c r="BD17" s="111" t="s">
        <v>83</v>
      </c>
    </row>
    <row r="18" spans="1:56"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550</v>
      </c>
      <c r="BA18" s="111" t="s">
        <v>551</v>
      </c>
      <c r="BB18" s="111" t="s">
        <v>156</v>
      </c>
      <c r="BC18" s="111" t="s">
        <v>552</v>
      </c>
      <c r="BD18" s="111" t="s">
        <v>83</v>
      </c>
    </row>
    <row r="19" spans="1:56"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c r="AZ19" s="111" t="s">
        <v>553</v>
      </c>
      <c r="BA19" s="111" t="s">
        <v>554</v>
      </c>
      <c r="BB19" s="111" t="s">
        <v>156</v>
      </c>
      <c r="BC19" s="111" t="s">
        <v>555</v>
      </c>
      <c r="BD19" s="111" t="s">
        <v>83</v>
      </c>
    </row>
    <row r="20" spans="1:56"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c r="AZ20" s="111" t="s">
        <v>556</v>
      </c>
      <c r="BA20" s="111" t="s">
        <v>557</v>
      </c>
      <c r="BB20" s="111" t="s">
        <v>253</v>
      </c>
      <c r="BC20" s="111" t="s">
        <v>558</v>
      </c>
      <c r="BD20" s="111" t="s">
        <v>83</v>
      </c>
    </row>
    <row r="21" spans="1:56"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559</v>
      </c>
      <c r="BA21" s="111" t="s">
        <v>560</v>
      </c>
      <c r="BB21" s="111" t="s">
        <v>343</v>
      </c>
      <c r="BC21" s="111" t="s">
        <v>561</v>
      </c>
      <c r="BD21" s="111" t="s">
        <v>83</v>
      </c>
    </row>
    <row r="22" spans="1:56"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c r="AZ22" s="111" t="s">
        <v>562</v>
      </c>
      <c r="BA22" s="111" t="s">
        <v>563</v>
      </c>
      <c r="BB22" s="111" t="s">
        <v>343</v>
      </c>
      <c r="BC22" s="111" t="s">
        <v>564</v>
      </c>
      <c r="BD22" s="111" t="s">
        <v>83</v>
      </c>
    </row>
    <row r="23" spans="1:56"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c r="AZ23" s="111" t="s">
        <v>565</v>
      </c>
      <c r="BA23" s="111" t="s">
        <v>566</v>
      </c>
      <c r="BB23" s="111" t="s">
        <v>253</v>
      </c>
      <c r="BC23" s="111" t="s">
        <v>567</v>
      </c>
      <c r="BD23" s="111" t="s">
        <v>83</v>
      </c>
    </row>
    <row r="24" spans="1:56"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c r="AZ24" s="111" t="s">
        <v>568</v>
      </c>
      <c r="BA24" s="111" t="s">
        <v>569</v>
      </c>
      <c r="BB24" s="111" t="s">
        <v>253</v>
      </c>
      <c r="BC24" s="111" t="s">
        <v>570</v>
      </c>
      <c r="BD24" s="111" t="s">
        <v>83</v>
      </c>
    </row>
    <row r="25" spans="1:56"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c r="AZ25" s="111" t="s">
        <v>571</v>
      </c>
      <c r="BA25" s="111" t="s">
        <v>572</v>
      </c>
      <c r="BB25" s="111" t="s">
        <v>253</v>
      </c>
      <c r="BC25" s="111" t="s">
        <v>573</v>
      </c>
      <c r="BD25" s="111" t="s">
        <v>83</v>
      </c>
    </row>
    <row r="26" spans="1:56"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c r="AZ26" s="111" t="s">
        <v>574</v>
      </c>
      <c r="BA26" s="111" t="s">
        <v>575</v>
      </c>
      <c r="BB26" s="111" t="s">
        <v>253</v>
      </c>
      <c r="BC26" s="111" t="s">
        <v>576</v>
      </c>
      <c r="BD26" s="111" t="s">
        <v>83</v>
      </c>
    </row>
    <row r="27" spans="1:56"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c r="AZ27" s="111" t="s">
        <v>577</v>
      </c>
      <c r="BA27" s="111" t="s">
        <v>578</v>
      </c>
      <c r="BB27" s="111" t="s">
        <v>253</v>
      </c>
      <c r="BC27" s="111" t="s">
        <v>579</v>
      </c>
      <c r="BD27" s="111" t="s">
        <v>83</v>
      </c>
    </row>
    <row r="28" spans="1:56"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56"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c r="A32" s="36"/>
      <c r="B32" s="41"/>
      <c r="C32" s="36"/>
      <c r="D32" s="128" t="s">
        <v>40</v>
      </c>
      <c r="E32" s="36"/>
      <c r="F32" s="36"/>
      <c r="G32" s="36"/>
      <c r="H32" s="36"/>
      <c r="I32" s="118"/>
      <c r="J32" s="129">
        <f>ROUND(J92,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ROUND((SUM(BE92:BE516)),  2)</f>
        <v>0</v>
      </c>
      <c r="G35" s="36"/>
      <c r="H35" s="36"/>
      <c r="I35" s="134">
        <v>0.21</v>
      </c>
      <c r="J35" s="133">
        <f>ROUND(((SUM(BE92:BE516))*I35),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ROUND((SUM(BF92:BF516)),  2)</f>
        <v>0</v>
      </c>
      <c r="G36" s="36"/>
      <c r="H36" s="36"/>
      <c r="I36" s="134">
        <v>0.15</v>
      </c>
      <c r="J36" s="133">
        <f>ROUND(((SUM(BF92:BF516))*I36),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ROUND((SUM(BG92:BG516)),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ROUND((SUM(BH92:BH516)),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ROUND((SUM(BI92:BI516)),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02 - Splašková kanalizace</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J92</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J93</f>
        <v>0</v>
      </c>
      <c r="K64" s="155"/>
      <c r="L64" s="160"/>
    </row>
    <row r="65" spans="1:31" s="10" customFormat="1" ht="19.899999999999999" customHeight="1">
      <c r="B65" s="161"/>
      <c r="C65" s="99"/>
      <c r="D65" s="162" t="s">
        <v>193</v>
      </c>
      <c r="E65" s="163"/>
      <c r="F65" s="163"/>
      <c r="G65" s="163"/>
      <c r="H65" s="163"/>
      <c r="I65" s="164"/>
      <c r="J65" s="165">
        <f>J94</f>
        <v>0</v>
      </c>
      <c r="K65" s="99"/>
      <c r="L65" s="166"/>
    </row>
    <row r="66" spans="1:31" s="10" customFormat="1" ht="19.899999999999999" customHeight="1">
      <c r="B66" s="161"/>
      <c r="C66" s="99"/>
      <c r="D66" s="162" t="s">
        <v>581</v>
      </c>
      <c r="E66" s="163"/>
      <c r="F66" s="163"/>
      <c r="G66" s="163"/>
      <c r="H66" s="163"/>
      <c r="I66" s="164"/>
      <c r="J66" s="165">
        <f>J359</f>
        <v>0</v>
      </c>
      <c r="K66" s="99"/>
      <c r="L66" s="166"/>
    </row>
    <row r="67" spans="1:31" s="10" customFormat="1" ht="19.899999999999999" customHeight="1">
      <c r="B67" s="161"/>
      <c r="C67" s="99"/>
      <c r="D67" s="162" t="s">
        <v>582</v>
      </c>
      <c r="E67" s="163"/>
      <c r="F67" s="163"/>
      <c r="G67" s="163"/>
      <c r="H67" s="163"/>
      <c r="I67" s="164"/>
      <c r="J67" s="165">
        <f>J372</f>
        <v>0</v>
      </c>
      <c r="K67" s="99"/>
      <c r="L67" s="166"/>
    </row>
    <row r="68" spans="1:31" s="10" customFormat="1" ht="19.899999999999999" customHeight="1">
      <c r="B68" s="161"/>
      <c r="C68" s="99"/>
      <c r="D68" s="162" t="s">
        <v>583</v>
      </c>
      <c r="E68" s="163"/>
      <c r="F68" s="163"/>
      <c r="G68" s="163"/>
      <c r="H68" s="163"/>
      <c r="I68" s="164"/>
      <c r="J68" s="165">
        <f>J414</f>
        <v>0</v>
      </c>
      <c r="K68" s="99"/>
      <c r="L68" s="166"/>
    </row>
    <row r="69" spans="1:31" s="10" customFormat="1" ht="19.899999999999999" customHeight="1">
      <c r="B69" s="161"/>
      <c r="C69" s="99"/>
      <c r="D69" s="162" t="s">
        <v>195</v>
      </c>
      <c r="E69" s="163"/>
      <c r="F69" s="163"/>
      <c r="G69" s="163"/>
      <c r="H69" s="163"/>
      <c r="I69" s="164"/>
      <c r="J69" s="165">
        <f>J510</f>
        <v>0</v>
      </c>
      <c r="K69" s="99"/>
      <c r="L69" s="166"/>
    </row>
    <row r="70" spans="1:31" s="10" customFormat="1" ht="19.899999999999999" customHeight="1">
      <c r="B70" s="161"/>
      <c r="C70" s="99"/>
      <c r="D70" s="162" t="s">
        <v>197</v>
      </c>
      <c r="E70" s="163"/>
      <c r="F70" s="163"/>
      <c r="G70" s="163"/>
      <c r="H70" s="163"/>
      <c r="I70" s="164"/>
      <c r="J70" s="165">
        <f>J512</f>
        <v>0</v>
      </c>
      <c r="K70" s="99"/>
      <c r="L70" s="166"/>
    </row>
    <row r="71" spans="1:31"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19"/>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19"/>
      <c r="S76" s="36"/>
      <c r="T76" s="36"/>
      <c r="U76" s="36"/>
      <c r="V76" s="36"/>
      <c r="W76" s="36"/>
      <c r="X76" s="36"/>
      <c r="Y76" s="36"/>
      <c r="Z76" s="36"/>
      <c r="AA76" s="36"/>
      <c r="AB76" s="36"/>
      <c r="AC76" s="36"/>
      <c r="AD76" s="36"/>
      <c r="AE76" s="36"/>
    </row>
    <row r="77" spans="1:31" s="2" customFormat="1" ht="24.95" customHeight="1">
      <c r="A77" s="36"/>
      <c r="B77" s="37"/>
      <c r="C77" s="25" t="s">
        <v>198</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c r="A80" s="36"/>
      <c r="B80" s="37"/>
      <c r="C80" s="38"/>
      <c r="D80" s="38"/>
      <c r="E80" s="410" t="str">
        <f>E7</f>
        <v>PROJEKT REKONSTRUKCE I.S. A BUĎÁNKA II. ETAPA</v>
      </c>
      <c r="F80" s="411"/>
      <c r="G80" s="411"/>
      <c r="H80" s="411"/>
      <c r="I80" s="118"/>
      <c r="J80" s="38"/>
      <c r="K80" s="38"/>
      <c r="L80" s="119"/>
      <c r="S80" s="36"/>
      <c r="T80" s="36"/>
      <c r="U80" s="36"/>
      <c r="V80" s="36"/>
      <c r="W80" s="36"/>
      <c r="X80" s="36"/>
      <c r="Y80" s="36"/>
      <c r="Z80" s="36"/>
      <c r="AA80" s="36"/>
      <c r="AB80" s="36"/>
      <c r="AC80" s="36"/>
      <c r="AD80" s="36"/>
      <c r="AE80" s="36"/>
    </row>
    <row r="81" spans="1:65" s="1" customFormat="1" ht="12" customHeight="1">
      <c r="B81" s="23"/>
      <c r="C81" s="31" t="s">
        <v>171</v>
      </c>
      <c r="D81" s="24"/>
      <c r="E81" s="24"/>
      <c r="F81" s="24"/>
      <c r="G81" s="24"/>
      <c r="H81" s="24"/>
      <c r="I81" s="110"/>
      <c r="J81" s="24"/>
      <c r="K81" s="24"/>
      <c r="L81" s="22"/>
    </row>
    <row r="82" spans="1:65" s="2" customFormat="1" ht="16.5" customHeight="1">
      <c r="A82" s="36"/>
      <c r="B82" s="37"/>
      <c r="C82" s="38"/>
      <c r="D82" s="38"/>
      <c r="E82" s="410" t="s">
        <v>175</v>
      </c>
      <c r="F82" s="409"/>
      <c r="G82" s="409"/>
      <c r="H82" s="409"/>
      <c r="I82" s="118"/>
      <c r="J82" s="38"/>
      <c r="K82" s="38"/>
      <c r="L82" s="119"/>
      <c r="S82" s="36"/>
      <c r="T82" s="36"/>
      <c r="U82" s="36"/>
      <c r="V82" s="36"/>
      <c r="W82" s="36"/>
      <c r="X82" s="36"/>
      <c r="Y82" s="36"/>
      <c r="Z82" s="36"/>
      <c r="AA82" s="36"/>
      <c r="AB82" s="36"/>
      <c r="AC82" s="36"/>
      <c r="AD82" s="36"/>
      <c r="AE82" s="36"/>
    </row>
    <row r="83" spans="1:65" s="2" customFormat="1" ht="12" customHeight="1">
      <c r="A83" s="36"/>
      <c r="B83" s="37"/>
      <c r="C83" s="31" t="s">
        <v>179</v>
      </c>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6.5" customHeight="1">
      <c r="A84" s="36"/>
      <c r="B84" s="37"/>
      <c r="C84" s="38"/>
      <c r="D84" s="38"/>
      <c r="E84" s="397" t="str">
        <f>E11</f>
        <v>SO 02 - Splašková kanalizace</v>
      </c>
      <c r="F84" s="409"/>
      <c r="G84" s="409"/>
      <c r="H84" s="409"/>
      <c r="I84" s="118"/>
      <c r="J84" s="38"/>
      <c r="K84" s="38"/>
      <c r="L84" s="119"/>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památková zóna Buďánka</v>
      </c>
      <c r="G86" s="38"/>
      <c r="H86" s="38"/>
      <c r="I86" s="120" t="s">
        <v>23</v>
      </c>
      <c r="J86" s="61" t="str">
        <f>IF(J14="","",J14)</f>
        <v>30. 8. 2019</v>
      </c>
      <c r="K86" s="38"/>
      <c r="L86" s="119"/>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Městská část Praha 5</v>
      </c>
      <c r="G88" s="38"/>
      <c r="H88" s="38"/>
      <c r="I88" s="120" t="s">
        <v>33</v>
      </c>
      <c r="J88" s="34" t="str">
        <f>E23</f>
        <v>Provokap s.r.o.</v>
      </c>
      <c r="K88" s="38"/>
      <c r="L88" s="119"/>
      <c r="S88" s="36"/>
      <c r="T88" s="36"/>
      <c r="U88" s="36"/>
      <c r="V88" s="36"/>
      <c r="W88" s="36"/>
      <c r="X88" s="36"/>
      <c r="Y88" s="36"/>
      <c r="Z88" s="36"/>
      <c r="AA88" s="36"/>
      <c r="AB88" s="36"/>
      <c r="AC88" s="36"/>
      <c r="AD88" s="36"/>
      <c r="AE88" s="36"/>
    </row>
    <row r="89" spans="1:65" s="2" customFormat="1" ht="15.2" customHeight="1">
      <c r="A89" s="36"/>
      <c r="B89" s="37"/>
      <c r="C89" s="31" t="s">
        <v>31</v>
      </c>
      <c r="D89" s="38"/>
      <c r="E89" s="38"/>
      <c r="F89" s="29" t="str">
        <f>IF(E20="","",E20)</f>
        <v>Vyplň údaj</v>
      </c>
      <c r="G89" s="38"/>
      <c r="H89" s="38"/>
      <c r="I89" s="120" t="s">
        <v>36</v>
      </c>
      <c r="J89" s="34" t="str">
        <f>E26</f>
        <v>TMI Building s.r.o.</v>
      </c>
      <c r="K89" s="38"/>
      <c r="L89" s="119"/>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5" s="11" customFormat="1" ht="29.25" customHeight="1">
      <c r="A91" s="167"/>
      <c r="B91" s="168"/>
      <c r="C91" s="169" t="s">
        <v>199</v>
      </c>
      <c r="D91" s="170" t="s">
        <v>59</v>
      </c>
      <c r="E91" s="170" t="s">
        <v>55</v>
      </c>
      <c r="F91" s="170" t="s">
        <v>56</v>
      </c>
      <c r="G91" s="170" t="s">
        <v>200</v>
      </c>
      <c r="H91" s="170" t="s">
        <v>201</v>
      </c>
      <c r="I91" s="171" t="s">
        <v>202</v>
      </c>
      <c r="J91" s="170" t="s">
        <v>190</v>
      </c>
      <c r="K91" s="172" t="s">
        <v>203</v>
      </c>
      <c r="L91" s="173"/>
      <c r="M91" s="70" t="s">
        <v>19</v>
      </c>
      <c r="N91" s="71" t="s">
        <v>44</v>
      </c>
      <c r="O91" s="71" t="s">
        <v>204</v>
      </c>
      <c r="P91" s="71" t="s">
        <v>205</v>
      </c>
      <c r="Q91" s="71" t="s">
        <v>206</v>
      </c>
      <c r="R91" s="71" t="s">
        <v>207</v>
      </c>
      <c r="S91" s="71" t="s">
        <v>208</v>
      </c>
      <c r="T91" s="72" t="s">
        <v>209</v>
      </c>
      <c r="U91" s="167"/>
      <c r="V91" s="167"/>
      <c r="W91" s="167"/>
      <c r="X91" s="167"/>
      <c r="Y91" s="167"/>
      <c r="Z91" s="167"/>
      <c r="AA91" s="167"/>
      <c r="AB91" s="167"/>
      <c r="AC91" s="167"/>
      <c r="AD91" s="167"/>
      <c r="AE91" s="167"/>
    </row>
    <row r="92" spans="1:65" s="2" customFormat="1" ht="22.9" customHeight="1">
      <c r="A92" s="36"/>
      <c r="B92" s="37"/>
      <c r="C92" s="77" t="s">
        <v>210</v>
      </c>
      <c r="D92" s="38"/>
      <c r="E92" s="38"/>
      <c r="F92" s="38"/>
      <c r="G92" s="38"/>
      <c r="H92" s="38"/>
      <c r="I92" s="118"/>
      <c r="J92" s="174">
        <f>BK92</f>
        <v>0</v>
      </c>
      <c r="K92" s="38"/>
      <c r="L92" s="41"/>
      <c r="M92" s="73"/>
      <c r="N92" s="175"/>
      <c r="O92" s="74"/>
      <c r="P92" s="176">
        <f>P93</f>
        <v>0</v>
      </c>
      <c r="Q92" s="74"/>
      <c r="R92" s="176">
        <f>R93</f>
        <v>79.630087899285996</v>
      </c>
      <c r="S92" s="74"/>
      <c r="T92" s="177">
        <f>T93</f>
        <v>0</v>
      </c>
      <c r="U92" s="36"/>
      <c r="V92" s="36"/>
      <c r="W92" s="36"/>
      <c r="X92" s="36"/>
      <c r="Y92" s="36"/>
      <c r="Z92" s="36"/>
      <c r="AA92" s="36"/>
      <c r="AB92" s="36"/>
      <c r="AC92" s="36"/>
      <c r="AD92" s="36"/>
      <c r="AE92" s="36"/>
      <c r="AT92" s="19" t="s">
        <v>73</v>
      </c>
      <c r="AU92" s="19" t="s">
        <v>191</v>
      </c>
      <c r="BK92" s="178">
        <f>BK93</f>
        <v>0</v>
      </c>
    </row>
    <row r="93" spans="1:65" s="12" customFormat="1" ht="25.9" customHeight="1">
      <c r="B93" s="179"/>
      <c r="C93" s="180"/>
      <c r="D93" s="181" t="s">
        <v>73</v>
      </c>
      <c r="E93" s="182" t="s">
        <v>211</v>
      </c>
      <c r="F93" s="182" t="s">
        <v>212</v>
      </c>
      <c r="G93" s="180"/>
      <c r="H93" s="180"/>
      <c r="I93" s="183"/>
      <c r="J93" s="184">
        <f>BK93</f>
        <v>0</v>
      </c>
      <c r="K93" s="180"/>
      <c r="L93" s="185"/>
      <c r="M93" s="186"/>
      <c r="N93" s="187"/>
      <c r="O93" s="187"/>
      <c r="P93" s="188">
        <f>P94+P359+P372+P414+P510+P512</f>
        <v>0</v>
      </c>
      <c r="Q93" s="187"/>
      <c r="R93" s="188">
        <f>R94+R359+R372+R414+R510+R512</f>
        <v>79.630087899285996</v>
      </c>
      <c r="S93" s="187"/>
      <c r="T93" s="189">
        <f>T94+T359+T372+T414+T510+T512</f>
        <v>0</v>
      </c>
      <c r="AR93" s="190" t="s">
        <v>81</v>
      </c>
      <c r="AT93" s="191" t="s">
        <v>73</v>
      </c>
      <c r="AU93" s="191" t="s">
        <v>74</v>
      </c>
      <c r="AY93" s="190" t="s">
        <v>213</v>
      </c>
      <c r="BK93" s="192">
        <f>BK94+BK359+BK372+BK414+BK510+BK512</f>
        <v>0</v>
      </c>
    </row>
    <row r="94" spans="1:65" s="12" customFormat="1" ht="22.9" customHeight="1">
      <c r="B94" s="179"/>
      <c r="C94" s="180"/>
      <c r="D94" s="181" t="s">
        <v>73</v>
      </c>
      <c r="E94" s="193" t="s">
        <v>81</v>
      </c>
      <c r="F94" s="193" t="s">
        <v>214</v>
      </c>
      <c r="G94" s="180"/>
      <c r="H94" s="180"/>
      <c r="I94" s="183"/>
      <c r="J94" s="194">
        <f>BK94</f>
        <v>0</v>
      </c>
      <c r="K94" s="180"/>
      <c r="L94" s="185"/>
      <c r="M94" s="186"/>
      <c r="N94" s="187"/>
      <c r="O94" s="187"/>
      <c r="P94" s="188">
        <f>SUM(P95:P358)</f>
        <v>0</v>
      </c>
      <c r="Q94" s="187"/>
      <c r="R94" s="188">
        <f>SUM(R95:R358)</f>
        <v>12.243075619286</v>
      </c>
      <c r="S94" s="187"/>
      <c r="T94" s="189">
        <f>SUM(T95:T358)</f>
        <v>0</v>
      </c>
      <c r="AR94" s="190" t="s">
        <v>81</v>
      </c>
      <c r="AT94" s="191" t="s">
        <v>73</v>
      </c>
      <c r="AU94" s="191" t="s">
        <v>81</v>
      </c>
      <c r="AY94" s="190" t="s">
        <v>213</v>
      </c>
      <c r="BK94" s="192">
        <f>SUM(BK95:BK358)</f>
        <v>0</v>
      </c>
    </row>
    <row r="95" spans="1:65" s="2" customFormat="1" ht="16.5" customHeight="1">
      <c r="A95" s="36"/>
      <c r="B95" s="37"/>
      <c r="C95" s="195" t="s">
        <v>81</v>
      </c>
      <c r="D95" s="195" t="s">
        <v>215</v>
      </c>
      <c r="E95" s="196" t="s">
        <v>584</v>
      </c>
      <c r="F95" s="197" t="s">
        <v>585</v>
      </c>
      <c r="G95" s="198" t="s">
        <v>586</v>
      </c>
      <c r="H95" s="199">
        <v>2400</v>
      </c>
      <c r="I95" s="200"/>
      <c r="J95" s="201">
        <f>ROUND(I95*H95,2)</f>
        <v>0</v>
      </c>
      <c r="K95" s="197" t="s">
        <v>219</v>
      </c>
      <c r="L95" s="41"/>
      <c r="M95" s="202" t="s">
        <v>19</v>
      </c>
      <c r="N95" s="203" t="s">
        <v>45</v>
      </c>
      <c r="O95" s="66"/>
      <c r="P95" s="204">
        <f>O95*H95</f>
        <v>0</v>
      </c>
      <c r="Q95" s="204">
        <v>0</v>
      </c>
      <c r="R95" s="204">
        <f>Q95*H95</f>
        <v>0</v>
      </c>
      <c r="S95" s="204">
        <v>0</v>
      </c>
      <c r="T95" s="205">
        <f>S95*H95</f>
        <v>0</v>
      </c>
      <c r="U95" s="36"/>
      <c r="V95" s="36"/>
      <c r="W95" s="36"/>
      <c r="X95" s="36"/>
      <c r="Y95" s="36"/>
      <c r="Z95" s="36"/>
      <c r="AA95" s="36"/>
      <c r="AB95" s="36"/>
      <c r="AC95" s="36"/>
      <c r="AD95" s="36"/>
      <c r="AE95" s="36"/>
      <c r="AR95" s="206" t="s">
        <v>220</v>
      </c>
      <c r="AT95" s="206" t="s">
        <v>215</v>
      </c>
      <c r="AU95" s="206" t="s">
        <v>83</v>
      </c>
      <c r="AY95" s="19" t="s">
        <v>213</v>
      </c>
      <c r="BE95" s="207">
        <f>IF(N95="základní",J95,0)</f>
        <v>0</v>
      </c>
      <c r="BF95" s="207">
        <f>IF(N95="snížená",J95,0)</f>
        <v>0</v>
      </c>
      <c r="BG95" s="207">
        <f>IF(N95="zákl. přenesená",J95,0)</f>
        <v>0</v>
      </c>
      <c r="BH95" s="207">
        <f>IF(N95="sníž. přenesená",J95,0)</f>
        <v>0</v>
      </c>
      <c r="BI95" s="207">
        <f>IF(N95="nulová",J95,0)</f>
        <v>0</v>
      </c>
      <c r="BJ95" s="19" t="s">
        <v>81</v>
      </c>
      <c r="BK95" s="207">
        <f>ROUND(I95*H95,2)</f>
        <v>0</v>
      </c>
      <c r="BL95" s="19" t="s">
        <v>220</v>
      </c>
      <c r="BM95" s="206" t="s">
        <v>587</v>
      </c>
    </row>
    <row r="96" spans="1:65" s="2" customFormat="1" ht="234">
      <c r="A96" s="36"/>
      <c r="B96" s="37"/>
      <c r="C96" s="38"/>
      <c r="D96" s="208" t="s">
        <v>222</v>
      </c>
      <c r="E96" s="38"/>
      <c r="F96" s="209" t="s">
        <v>588</v>
      </c>
      <c r="G96" s="38"/>
      <c r="H96" s="38"/>
      <c r="I96" s="118"/>
      <c r="J96" s="38"/>
      <c r="K96" s="38"/>
      <c r="L96" s="41"/>
      <c r="M96" s="210"/>
      <c r="N96" s="211"/>
      <c r="O96" s="66"/>
      <c r="P96" s="66"/>
      <c r="Q96" s="66"/>
      <c r="R96" s="66"/>
      <c r="S96" s="66"/>
      <c r="T96" s="67"/>
      <c r="U96" s="36"/>
      <c r="V96" s="36"/>
      <c r="W96" s="36"/>
      <c r="X96" s="36"/>
      <c r="Y96" s="36"/>
      <c r="Z96" s="36"/>
      <c r="AA96" s="36"/>
      <c r="AB96" s="36"/>
      <c r="AC96" s="36"/>
      <c r="AD96" s="36"/>
      <c r="AE96" s="36"/>
      <c r="AT96" s="19" t="s">
        <v>222</v>
      </c>
      <c r="AU96" s="19" t="s">
        <v>83</v>
      </c>
    </row>
    <row r="97" spans="1:65" s="13" customFormat="1">
      <c r="B97" s="212"/>
      <c r="C97" s="213"/>
      <c r="D97" s="208" t="s">
        <v>233</v>
      </c>
      <c r="E97" s="214" t="s">
        <v>19</v>
      </c>
      <c r="F97" s="215" t="s">
        <v>589</v>
      </c>
      <c r="G97" s="213"/>
      <c r="H97" s="216">
        <v>2400</v>
      </c>
      <c r="I97" s="217"/>
      <c r="J97" s="213"/>
      <c r="K97" s="213"/>
      <c r="L97" s="218"/>
      <c r="M97" s="219"/>
      <c r="N97" s="220"/>
      <c r="O97" s="220"/>
      <c r="P97" s="220"/>
      <c r="Q97" s="220"/>
      <c r="R97" s="220"/>
      <c r="S97" s="220"/>
      <c r="T97" s="221"/>
      <c r="AT97" s="222" t="s">
        <v>233</v>
      </c>
      <c r="AU97" s="222" t="s">
        <v>83</v>
      </c>
      <c r="AV97" s="13" t="s">
        <v>83</v>
      </c>
      <c r="AW97" s="13" t="s">
        <v>35</v>
      </c>
      <c r="AX97" s="13" t="s">
        <v>74</v>
      </c>
      <c r="AY97" s="222" t="s">
        <v>213</v>
      </c>
    </row>
    <row r="98" spans="1:65" s="14" customFormat="1">
      <c r="B98" s="223"/>
      <c r="C98" s="224"/>
      <c r="D98" s="208" t="s">
        <v>233</v>
      </c>
      <c r="E98" s="225" t="s">
        <v>19</v>
      </c>
      <c r="F98" s="226" t="s">
        <v>234</v>
      </c>
      <c r="G98" s="224"/>
      <c r="H98" s="227">
        <v>2400</v>
      </c>
      <c r="I98" s="228"/>
      <c r="J98" s="224"/>
      <c r="K98" s="224"/>
      <c r="L98" s="229"/>
      <c r="M98" s="230"/>
      <c r="N98" s="231"/>
      <c r="O98" s="231"/>
      <c r="P98" s="231"/>
      <c r="Q98" s="231"/>
      <c r="R98" s="231"/>
      <c r="S98" s="231"/>
      <c r="T98" s="232"/>
      <c r="AT98" s="233" t="s">
        <v>233</v>
      </c>
      <c r="AU98" s="233" t="s">
        <v>83</v>
      </c>
      <c r="AV98" s="14" t="s">
        <v>220</v>
      </c>
      <c r="AW98" s="14" t="s">
        <v>35</v>
      </c>
      <c r="AX98" s="14" t="s">
        <v>81</v>
      </c>
      <c r="AY98" s="233" t="s">
        <v>213</v>
      </c>
    </row>
    <row r="99" spans="1:65" s="2" customFormat="1" ht="21.75" customHeight="1">
      <c r="A99" s="36"/>
      <c r="B99" s="37"/>
      <c r="C99" s="195" t="s">
        <v>83</v>
      </c>
      <c r="D99" s="195" t="s">
        <v>215</v>
      </c>
      <c r="E99" s="196" t="s">
        <v>590</v>
      </c>
      <c r="F99" s="197" t="s">
        <v>591</v>
      </c>
      <c r="G99" s="198" t="s">
        <v>592</v>
      </c>
      <c r="H99" s="199">
        <v>40</v>
      </c>
      <c r="I99" s="200"/>
      <c r="J99" s="201">
        <f>ROUND(I99*H99,2)</f>
        <v>0</v>
      </c>
      <c r="K99" s="197" t="s">
        <v>219</v>
      </c>
      <c r="L99" s="41"/>
      <c r="M99" s="202" t="s">
        <v>19</v>
      </c>
      <c r="N99" s="203" t="s">
        <v>45</v>
      </c>
      <c r="O99" s="66"/>
      <c r="P99" s="204">
        <f>O99*H99</f>
        <v>0</v>
      </c>
      <c r="Q99" s="204">
        <v>0</v>
      </c>
      <c r="R99" s="204">
        <f>Q99*H99</f>
        <v>0</v>
      </c>
      <c r="S99" s="204">
        <v>0</v>
      </c>
      <c r="T99" s="205">
        <f>S99*H99</f>
        <v>0</v>
      </c>
      <c r="U99" s="36"/>
      <c r="V99" s="36"/>
      <c r="W99" s="36"/>
      <c r="X99" s="36"/>
      <c r="Y99" s="36"/>
      <c r="Z99" s="36"/>
      <c r="AA99" s="36"/>
      <c r="AB99" s="36"/>
      <c r="AC99" s="36"/>
      <c r="AD99" s="36"/>
      <c r="AE99" s="36"/>
      <c r="AR99" s="206" t="s">
        <v>220</v>
      </c>
      <c r="AT99" s="206" t="s">
        <v>215</v>
      </c>
      <c r="AU99" s="206" t="s">
        <v>83</v>
      </c>
      <c r="AY99" s="19" t="s">
        <v>213</v>
      </c>
      <c r="BE99" s="207">
        <f>IF(N99="základní",J99,0)</f>
        <v>0</v>
      </c>
      <c r="BF99" s="207">
        <f>IF(N99="snížená",J99,0)</f>
        <v>0</v>
      </c>
      <c r="BG99" s="207">
        <f>IF(N99="zákl. přenesená",J99,0)</f>
        <v>0</v>
      </c>
      <c r="BH99" s="207">
        <f>IF(N99="sníž. přenesená",J99,0)</f>
        <v>0</v>
      </c>
      <c r="BI99" s="207">
        <f>IF(N99="nulová",J99,0)</f>
        <v>0</v>
      </c>
      <c r="BJ99" s="19" t="s">
        <v>81</v>
      </c>
      <c r="BK99" s="207">
        <f>ROUND(I99*H99,2)</f>
        <v>0</v>
      </c>
      <c r="BL99" s="19" t="s">
        <v>220</v>
      </c>
      <c r="BM99" s="206" t="s">
        <v>593</v>
      </c>
    </row>
    <row r="100" spans="1:65" s="2" customFormat="1" ht="126.75">
      <c r="A100" s="36"/>
      <c r="B100" s="37"/>
      <c r="C100" s="38"/>
      <c r="D100" s="208" t="s">
        <v>222</v>
      </c>
      <c r="E100" s="38"/>
      <c r="F100" s="209" t="s">
        <v>594</v>
      </c>
      <c r="G100" s="38"/>
      <c r="H100" s="38"/>
      <c r="I100" s="118"/>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222</v>
      </c>
      <c r="AU100" s="19" t="s">
        <v>83</v>
      </c>
    </row>
    <row r="101" spans="1:65" s="13" customFormat="1">
      <c r="B101" s="212"/>
      <c r="C101" s="213"/>
      <c r="D101" s="208" t="s">
        <v>233</v>
      </c>
      <c r="E101" s="214" t="s">
        <v>19</v>
      </c>
      <c r="F101" s="215" t="s">
        <v>414</v>
      </c>
      <c r="G101" s="213"/>
      <c r="H101" s="216">
        <v>40</v>
      </c>
      <c r="I101" s="217"/>
      <c r="J101" s="213"/>
      <c r="K101" s="213"/>
      <c r="L101" s="218"/>
      <c r="M101" s="219"/>
      <c r="N101" s="220"/>
      <c r="O101" s="220"/>
      <c r="P101" s="220"/>
      <c r="Q101" s="220"/>
      <c r="R101" s="220"/>
      <c r="S101" s="220"/>
      <c r="T101" s="221"/>
      <c r="AT101" s="222" t="s">
        <v>233</v>
      </c>
      <c r="AU101" s="222" t="s">
        <v>83</v>
      </c>
      <c r="AV101" s="13" t="s">
        <v>83</v>
      </c>
      <c r="AW101" s="13" t="s">
        <v>35</v>
      </c>
      <c r="AX101" s="13" t="s">
        <v>74</v>
      </c>
      <c r="AY101" s="222" t="s">
        <v>213</v>
      </c>
    </row>
    <row r="102" spans="1:65" s="14" customFormat="1">
      <c r="B102" s="223"/>
      <c r="C102" s="224"/>
      <c r="D102" s="208" t="s">
        <v>233</v>
      </c>
      <c r="E102" s="225" t="s">
        <v>19</v>
      </c>
      <c r="F102" s="226" t="s">
        <v>234</v>
      </c>
      <c r="G102" s="224"/>
      <c r="H102" s="227">
        <v>40</v>
      </c>
      <c r="I102" s="228"/>
      <c r="J102" s="224"/>
      <c r="K102" s="224"/>
      <c r="L102" s="229"/>
      <c r="M102" s="230"/>
      <c r="N102" s="231"/>
      <c r="O102" s="231"/>
      <c r="P102" s="231"/>
      <c r="Q102" s="231"/>
      <c r="R102" s="231"/>
      <c r="S102" s="231"/>
      <c r="T102" s="232"/>
      <c r="AT102" s="233" t="s">
        <v>233</v>
      </c>
      <c r="AU102" s="233" t="s">
        <v>83</v>
      </c>
      <c r="AV102" s="14" t="s">
        <v>220</v>
      </c>
      <c r="AW102" s="14" t="s">
        <v>35</v>
      </c>
      <c r="AX102" s="14" t="s">
        <v>81</v>
      </c>
      <c r="AY102" s="233" t="s">
        <v>213</v>
      </c>
    </row>
    <row r="103" spans="1:65" s="2" customFormat="1" ht="44.25" customHeight="1">
      <c r="A103" s="36"/>
      <c r="B103" s="37"/>
      <c r="C103" s="195" t="s">
        <v>228</v>
      </c>
      <c r="D103" s="195" t="s">
        <v>215</v>
      </c>
      <c r="E103" s="196" t="s">
        <v>595</v>
      </c>
      <c r="F103" s="197" t="s">
        <v>596</v>
      </c>
      <c r="G103" s="198" t="s">
        <v>152</v>
      </c>
      <c r="H103" s="199">
        <v>12</v>
      </c>
      <c r="I103" s="200"/>
      <c r="J103" s="201">
        <f>ROUND(I103*H103,2)</f>
        <v>0</v>
      </c>
      <c r="K103" s="197" t="s">
        <v>219</v>
      </c>
      <c r="L103" s="41"/>
      <c r="M103" s="202" t="s">
        <v>19</v>
      </c>
      <c r="N103" s="203" t="s">
        <v>45</v>
      </c>
      <c r="O103" s="66"/>
      <c r="P103" s="204">
        <f>O103*H103</f>
        <v>0</v>
      </c>
      <c r="Q103" s="204">
        <v>8.6767000000000007E-3</v>
      </c>
      <c r="R103" s="204">
        <f>Q103*H103</f>
        <v>0.1041204</v>
      </c>
      <c r="S103" s="204">
        <v>0</v>
      </c>
      <c r="T103" s="205">
        <f>S103*H103</f>
        <v>0</v>
      </c>
      <c r="U103" s="36"/>
      <c r="V103" s="36"/>
      <c r="W103" s="36"/>
      <c r="X103" s="36"/>
      <c r="Y103" s="36"/>
      <c r="Z103" s="36"/>
      <c r="AA103" s="36"/>
      <c r="AB103" s="36"/>
      <c r="AC103" s="36"/>
      <c r="AD103" s="36"/>
      <c r="AE103" s="36"/>
      <c r="AR103" s="206" t="s">
        <v>220</v>
      </c>
      <c r="AT103" s="206" t="s">
        <v>215</v>
      </c>
      <c r="AU103" s="206" t="s">
        <v>83</v>
      </c>
      <c r="AY103" s="19" t="s">
        <v>213</v>
      </c>
      <c r="BE103" s="207">
        <f>IF(N103="základní",J103,0)</f>
        <v>0</v>
      </c>
      <c r="BF103" s="207">
        <f>IF(N103="snížená",J103,0)</f>
        <v>0</v>
      </c>
      <c r="BG103" s="207">
        <f>IF(N103="zákl. přenesená",J103,0)</f>
        <v>0</v>
      </c>
      <c r="BH103" s="207">
        <f>IF(N103="sníž. přenesená",J103,0)</f>
        <v>0</v>
      </c>
      <c r="BI103" s="207">
        <f>IF(N103="nulová",J103,0)</f>
        <v>0</v>
      </c>
      <c r="BJ103" s="19" t="s">
        <v>81</v>
      </c>
      <c r="BK103" s="207">
        <f>ROUND(I103*H103,2)</f>
        <v>0</v>
      </c>
      <c r="BL103" s="19" t="s">
        <v>220</v>
      </c>
      <c r="BM103" s="206" t="s">
        <v>597</v>
      </c>
    </row>
    <row r="104" spans="1:65" s="2" customFormat="1" ht="68.25">
      <c r="A104" s="36"/>
      <c r="B104" s="37"/>
      <c r="C104" s="38"/>
      <c r="D104" s="208" t="s">
        <v>222</v>
      </c>
      <c r="E104" s="38"/>
      <c r="F104" s="209" t="s">
        <v>598</v>
      </c>
      <c r="G104" s="38"/>
      <c r="H104" s="38"/>
      <c r="I104" s="118"/>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222</v>
      </c>
      <c r="AU104" s="19" t="s">
        <v>83</v>
      </c>
    </row>
    <row r="105" spans="1:65" s="13" customFormat="1">
      <c r="B105" s="212"/>
      <c r="C105" s="213"/>
      <c r="D105" s="208" t="s">
        <v>233</v>
      </c>
      <c r="E105" s="214" t="s">
        <v>19</v>
      </c>
      <c r="F105" s="215" t="s">
        <v>599</v>
      </c>
      <c r="G105" s="213"/>
      <c r="H105" s="216">
        <v>12</v>
      </c>
      <c r="I105" s="217"/>
      <c r="J105" s="213"/>
      <c r="K105" s="213"/>
      <c r="L105" s="218"/>
      <c r="M105" s="219"/>
      <c r="N105" s="220"/>
      <c r="O105" s="220"/>
      <c r="P105" s="220"/>
      <c r="Q105" s="220"/>
      <c r="R105" s="220"/>
      <c r="S105" s="220"/>
      <c r="T105" s="221"/>
      <c r="AT105" s="222" t="s">
        <v>233</v>
      </c>
      <c r="AU105" s="222" t="s">
        <v>83</v>
      </c>
      <c r="AV105" s="13" t="s">
        <v>83</v>
      </c>
      <c r="AW105" s="13" t="s">
        <v>35</v>
      </c>
      <c r="AX105" s="13" t="s">
        <v>74</v>
      </c>
      <c r="AY105" s="222" t="s">
        <v>213</v>
      </c>
    </row>
    <row r="106" spans="1:65" s="14" customFormat="1">
      <c r="B106" s="223"/>
      <c r="C106" s="224"/>
      <c r="D106" s="208" t="s">
        <v>233</v>
      </c>
      <c r="E106" s="225" t="s">
        <v>19</v>
      </c>
      <c r="F106" s="226" t="s">
        <v>234</v>
      </c>
      <c r="G106" s="224"/>
      <c r="H106" s="227">
        <v>12</v>
      </c>
      <c r="I106" s="228"/>
      <c r="J106" s="224"/>
      <c r="K106" s="224"/>
      <c r="L106" s="229"/>
      <c r="M106" s="230"/>
      <c r="N106" s="231"/>
      <c r="O106" s="231"/>
      <c r="P106" s="231"/>
      <c r="Q106" s="231"/>
      <c r="R106" s="231"/>
      <c r="S106" s="231"/>
      <c r="T106" s="232"/>
      <c r="AT106" s="233" t="s">
        <v>233</v>
      </c>
      <c r="AU106" s="233" t="s">
        <v>83</v>
      </c>
      <c r="AV106" s="14" t="s">
        <v>220</v>
      </c>
      <c r="AW106" s="14" t="s">
        <v>35</v>
      </c>
      <c r="AX106" s="14" t="s">
        <v>81</v>
      </c>
      <c r="AY106" s="233" t="s">
        <v>213</v>
      </c>
    </row>
    <row r="107" spans="1:65" s="2" customFormat="1" ht="44.25" customHeight="1">
      <c r="A107" s="36"/>
      <c r="B107" s="37"/>
      <c r="C107" s="195" t="s">
        <v>220</v>
      </c>
      <c r="D107" s="195" t="s">
        <v>215</v>
      </c>
      <c r="E107" s="196" t="s">
        <v>600</v>
      </c>
      <c r="F107" s="197" t="s">
        <v>601</v>
      </c>
      <c r="G107" s="198" t="s">
        <v>152</v>
      </c>
      <c r="H107" s="199">
        <v>7.5</v>
      </c>
      <c r="I107" s="200"/>
      <c r="J107" s="201">
        <f>ROUND(I107*H107,2)</f>
        <v>0</v>
      </c>
      <c r="K107" s="197" t="s">
        <v>219</v>
      </c>
      <c r="L107" s="41"/>
      <c r="M107" s="202" t="s">
        <v>19</v>
      </c>
      <c r="N107" s="203" t="s">
        <v>45</v>
      </c>
      <c r="O107" s="66"/>
      <c r="P107" s="204">
        <f>O107*H107</f>
        <v>0</v>
      </c>
      <c r="Q107" s="204">
        <v>1.06826E-2</v>
      </c>
      <c r="R107" s="204">
        <f>Q107*H107</f>
        <v>8.011950000000001E-2</v>
      </c>
      <c r="S107" s="204">
        <v>0</v>
      </c>
      <c r="T107" s="205">
        <f>S107*H107</f>
        <v>0</v>
      </c>
      <c r="U107" s="36"/>
      <c r="V107" s="36"/>
      <c r="W107" s="36"/>
      <c r="X107" s="36"/>
      <c r="Y107" s="36"/>
      <c r="Z107" s="36"/>
      <c r="AA107" s="36"/>
      <c r="AB107" s="36"/>
      <c r="AC107" s="36"/>
      <c r="AD107" s="36"/>
      <c r="AE107" s="36"/>
      <c r="AR107" s="206" t="s">
        <v>220</v>
      </c>
      <c r="AT107" s="206" t="s">
        <v>215</v>
      </c>
      <c r="AU107" s="206" t="s">
        <v>83</v>
      </c>
      <c r="AY107" s="19" t="s">
        <v>213</v>
      </c>
      <c r="BE107" s="207">
        <f>IF(N107="základní",J107,0)</f>
        <v>0</v>
      </c>
      <c r="BF107" s="207">
        <f>IF(N107="snížená",J107,0)</f>
        <v>0</v>
      </c>
      <c r="BG107" s="207">
        <f>IF(N107="zákl. přenesená",J107,0)</f>
        <v>0</v>
      </c>
      <c r="BH107" s="207">
        <f>IF(N107="sníž. přenesená",J107,0)</f>
        <v>0</v>
      </c>
      <c r="BI107" s="207">
        <f>IF(N107="nulová",J107,0)</f>
        <v>0</v>
      </c>
      <c r="BJ107" s="19" t="s">
        <v>81</v>
      </c>
      <c r="BK107" s="207">
        <f>ROUND(I107*H107,2)</f>
        <v>0</v>
      </c>
      <c r="BL107" s="19" t="s">
        <v>220</v>
      </c>
      <c r="BM107" s="206" t="s">
        <v>602</v>
      </c>
    </row>
    <row r="108" spans="1:65" s="2" customFormat="1" ht="68.25">
      <c r="A108" s="36"/>
      <c r="B108" s="37"/>
      <c r="C108" s="38"/>
      <c r="D108" s="208" t="s">
        <v>222</v>
      </c>
      <c r="E108" s="38"/>
      <c r="F108" s="209" t="s">
        <v>598</v>
      </c>
      <c r="G108" s="38"/>
      <c r="H108" s="38"/>
      <c r="I108" s="118"/>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222</v>
      </c>
      <c r="AU108" s="19" t="s">
        <v>83</v>
      </c>
    </row>
    <row r="109" spans="1:65" s="13" customFormat="1">
      <c r="B109" s="212"/>
      <c r="C109" s="213"/>
      <c r="D109" s="208" t="s">
        <v>233</v>
      </c>
      <c r="E109" s="214" t="s">
        <v>19</v>
      </c>
      <c r="F109" s="215" t="s">
        <v>603</v>
      </c>
      <c r="G109" s="213"/>
      <c r="H109" s="216">
        <v>7.5</v>
      </c>
      <c r="I109" s="217"/>
      <c r="J109" s="213"/>
      <c r="K109" s="213"/>
      <c r="L109" s="218"/>
      <c r="M109" s="219"/>
      <c r="N109" s="220"/>
      <c r="O109" s="220"/>
      <c r="P109" s="220"/>
      <c r="Q109" s="220"/>
      <c r="R109" s="220"/>
      <c r="S109" s="220"/>
      <c r="T109" s="221"/>
      <c r="AT109" s="222" t="s">
        <v>233</v>
      </c>
      <c r="AU109" s="222" t="s">
        <v>83</v>
      </c>
      <c r="AV109" s="13" t="s">
        <v>83</v>
      </c>
      <c r="AW109" s="13" t="s">
        <v>35</v>
      </c>
      <c r="AX109" s="13" t="s">
        <v>74</v>
      </c>
      <c r="AY109" s="222" t="s">
        <v>213</v>
      </c>
    </row>
    <row r="110" spans="1:65" s="14" customFormat="1">
      <c r="B110" s="223"/>
      <c r="C110" s="224"/>
      <c r="D110" s="208" t="s">
        <v>233</v>
      </c>
      <c r="E110" s="225" t="s">
        <v>19</v>
      </c>
      <c r="F110" s="226" t="s">
        <v>234</v>
      </c>
      <c r="G110" s="224"/>
      <c r="H110" s="227">
        <v>7.5</v>
      </c>
      <c r="I110" s="228"/>
      <c r="J110" s="224"/>
      <c r="K110" s="224"/>
      <c r="L110" s="229"/>
      <c r="M110" s="230"/>
      <c r="N110" s="231"/>
      <c r="O110" s="231"/>
      <c r="P110" s="231"/>
      <c r="Q110" s="231"/>
      <c r="R110" s="231"/>
      <c r="S110" s="231"/>
      <c r="T110" s="232"/>
      <c r="AT110" s="233" t="s">
        <v>233</v>
      </c>
      <c r="AU110" s="233" t="s">
        <v>83</v>
      </c>
      <c r="AV110" s="14" t="s">
        <v>220</v>
      </c>
      <c r="AW110" s="14" t="s">
        <v>35</v>
      </c>
      <c r="AX110" s="14" t="s">
        <v>81</v>
      </c>
      <c r="AY110" s="233" t="s">
        <v>213</v>
      </c>
    </row>
    <row r="111" spans="1:65" s="2" customFormat="1" ht="44.25" customHeight="1">
      <c r="A111" s="36"/>
      <c r="B111" s="37"/>
      <c r="C111" s="195" t="s">
        <v>238</v>
      </c>
      <c r="D111" s="195" t="s">
        <v>215</v>
      </c>
      <c r="E111" s="196" t="s">
        <v>604</v>
      </c>
      <c r="F111" s="197" t="s">
        <v>605</v>
      </c>
      <c r="G111" s="198" t="s">
        <v>152</v>
      </c>
      <c r="H111" s="199">
        <v>22.5</v>
      </c>
      <c r="I111" s="200"/>
      <c r="J111" s="201">
        <f>ROUND(I111*H111,2)</f>
        <v>0</v>
      </c>
      <c r="K111" s="197" t="s">
        <v>219</v>
      </c>
      <c r="L111" s="41"/>
      <c r="M111" s="202" t="s">
        <v>19</v>
      </c>
      <c r="N111" s="203" t="s">
        <v>45</v>
      </c>
      <c r="O111" s="66"/>
      <c r="P111" s="204">
        <f>O111*H111</f>
        <v>0</v>
      </c>
      <c r="Q111" s="204">
        <v>6.0526700000000003E-2</v>
      </c>
      <c r="R111" s="204">
        <f>Q111*H111</f>
        <v>1.3618507500000001</v>
      </c>
      <c r="S111" s="204">
        <v>0</v>
      </c>
      <c r="T111" s="205">
        <f>S111*H111</f>
        <v>0</v>
      </c>
      <c r="U111" s="36"/>
      <c r="V111" s="36"/>
      <c r="W111" s="36"/>
      <c r="X111" s="36"/>
      <c r="Y111" s="36"/>
      <c r="Z111" s="36"/>
      <c r="AA111" s="36"/>
      <c r="AB111" s="36"/>
      <c r="AC111" s="36"/>
      <c r="AD111" s="36"/>
      <c r="AE111" s="36"/>
      <c r="AR111" s="206" t="s">
        <v>220</v>
      </c>
      <c r="AT111" s="206" t="s">
        <v>215</v>
      </c>
      <c r="AU111" s="206" t="s">
        <v>83</v>
      </c>
      <c r="AY111" s="19" t="s">
        <v>213</v>
      </c>
      <c r="BE111" s="207">
        <f>IF(N111="základní",J111,0)</f>
        <v>0</v>
      </c>
      <c r="BF111" s="207">
        <f>IF(N111="snížená",J111,0)</f>
        <v>0</v>
      </c>
      <c r="BG111" s="207">
        <f>IF(N111="zákl. přenesená",J111,0)</f>
        <v>0</v>
      </c>
      <c r="BH111" s="207">
        <f>IF(N111="sníž. přenesená",J111,0)</f>
        <v>0</v>
      </c>
      <c r="BI111" s="207">
        <f>IF(N111="nulová",J111,0)</f>
        <v>0</v>
      </c>
      <c r="BJ111" s="19" t="s">
        <v>81</v>
      </c>
      <c r="BK111" s="207">
        <f>ROUND(I111*H111,2)</f>
        <v>0</v>
      </c>
      <c r="BL111" s="19" t="s">
        <v>220</v>
      </c>
      <c r="BM111" s="206" t="s">
        <v>606</v>
      </c>
    </row>
    <row r="112" spans="1:65" s="2" customFormat="1" ht="68.25">
      <c r="A112" s="36"/>
      <c r="B112" s="37"/>
      <c r="C112" s="38"/>
      <c r="D112" s="208" t="s">
        <v>222</v>
      </c>
      <c r="E112" s="38"/>
      <c r="F112" s="209" t="s">
        <v>598</v>
      </c>
      <c r="G112" s="38"/>
      <c r="H112" s="38"/>
      <c r="I112" s="118"/>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222</v>
      </c>
      <c r="AU112" s="19" t="s">
        <v>83</v>
      </c>
    </row>
    <row r="113" spans="1:65" s="13" customFormat="1">
      <c r="B113" s="212"/>
      <c r="C113" s="213"/>
      <c r="D113" s="208" t="s">
        <v>233</v>
      </c>
      <c r="E113" s="214" t="s">
        <v>19</v>
      </c>
      <c r="F113" s="215" t="s">
        <v>607</v>
      </c>
      <c r="G113" s="213"/>
      <c r="H113" s="216">
        <v>22.5</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4" customFormat="1">
      <c r="B114" s="223"/>
      <c r="C114" s="224"/>
      <c r="D114" s="208" t="s">
        <v>233</v>
      </c>
      <c r="E114" s="225" t="s">
        <v>19</v>
      </c>
      <c r="F114" s="226" t="s">
        <v>234</v>
      </c>
      <c r="G114" s="224"/>
      <c r="H114" s="227">
        <v>22.5</v>
      </c>
      <c r="I114" s="228"/>
      <c r="J114" s="224"/>
      <c r="K114" s="224"/>
      <c r="L114" s="229"/>
      <c r="M114" s="230"/>
      <c r="N114" s="231"/>
      <c r="O114" s="231"/>
      <c r="P114" s="231"/>
      <c r="Q114" s="231"/>
      <c r="R114" s="231"/>
      <c r="S114" s="231"/>
      <c r="T114" s="232"/>
      <c r="AT114" s="233" t="s">
        <v>233</v>
      </c>
      <c r="AU114" s="233" t="s">
        <v>83</v>
      </c>
      <c r="AV114" s="14" t="s">
        <v>220</v>
      </c>
      <c r="AW114" s="14" t="s">
        <v>35</v>
      </c>
      <c r="AX114" s="14" t="s">
        <v>81</v>
      </c>
      <c r="AY114" s="233" t="s">
        <v>213</v>
      </c>
    </row>
    <row r="115" spans="1:65" s="2" customFormat="1" ht="21.75" customHeight="1">
      <c r="A115" s="36"/>
      <c r="B115" s="37"/>
      <c r="C115" s="195" t="s">
        <v>244</v>
      </c>
      <c r="D115" s="195" t="s">
        <v>215</v>
      </c>
      <c r="E115" s="196" t="s">
        <v>608</v>
      </c>
      <c r="F115" s="197" t="s">
        <v>609</v>
      </c>
      <c r="G115" s="198" t="s">
        <v>253</v>
      </c>
      <c r="H115" s="199">
        <v>307.94299999999998</v>
      </c>
      <c r="I115" s="200"/>
      <c r="J115" s="201">
        <f>ROUND(I115*H115,2)</f>
        <v>0</v>
      </c>
      <c r="K115" s="197" t="s">
        <v>219</v>
      </c>
      <c r="L115" s="41"/>
      <c r="M115" s="202" t="s">
        <v>19</v>
      </c>
      <c r="N115" s="203" t="s">
        <v>45</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220</v>
      </c>
      <c r="AT115" s="206" t="s">
        <v>215</v>
      </c>
      <c r="AU115" s="206" t="s">
        <v>83</v>
      </c>
      <c r="AY115" s="19" t="s">
        <v>213</v>
      </c>
      <c r="BE115" s="207">
        <f>IF(N115="základní",J115,0)</f>
        <v>0</v>
      </c>
      <c r="BF115" s="207">
        <f>IF(N115="snížená",J115,0)</f>
        <v>0</v>
      </c>
      <c r="BG115" s="207">
        <f>IF(N115="zákl. přenesená",J115,0)</f>
        <v>0</v>
      </c>
      <c r="BH115" s="207">
        <f>IF(N115="sníž. přenesená",J115,0)</f>
        <v>0</v>
      </c>
      <c r="BI115" s="207">
        <f>IF(N115="nulová",J115,0)</f>
        <v>0</v>
      </c>
      <c r="BJ115" s="19" t="s">
        <v>81</v>
      </c>
      <c r="BK115" s="207">
        <f>ROUND(I115*H115,2)</f>
        <v>0</v>
      </c>
      <c r="BL115" s="19" t="s">
        <v>220</v>
      </c>
      <c r="BM115" s="206" t="s">
        <v>610</v>
      </c>
    </row>
    <row r="116" spans="1:65" s="2" customFormat="1" ht="341.25">
      <c r="A116" s="36"/>
      <c r="B116" s="37"/>
      <c r="C116" s="38"/>
      <c r="D116" s="208" t="s">
        <v>222</v>
      </c>
      <c r="E116" s="38"/>
      <c r="F116" s="209" t="s">
        <v>611</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222</v>
      </c>
      <c r="AU116" s="19" t="s">
        <v>83</v>
      </c>
    </row>
    <row r="117" spans="1:65" s="13" customFormat="1">
      <c r="B117" s="212"/>
      <c r="C117" s="213"/>
      <c r="D117" s="208" t="s">
        <v>233</v>
      </c>
      <c r="E117" s="214" t="s">
        <v>19</v>
      </c>
      <c r="F117" s="215" t="s">
        <v>612</v>
      </c>
      <c r="G117" s="213"/>
      <c r="H117" s="216">
        <v>307.94299999999998</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14" customFormat="1">
      <c r="B118" s="223"/>
      <c r="C118" s="224"/>
      <c r="D118" s="208" t="s">
        <v>233</v>
      </c>
      <c r="E118" s="225" t="s">
        <v>19</v>
      </c>
      <c r="F118" s="226" t="s">
        <v>234</v>
      </c>
      <c r="G118" s="224"/>
      <c r="H118" s="227">
        <v>307.94299999999998</v>
      </c>
      <c r="I118" s="228"/>
      <c r="J118" s="224"/>
      <c r="K118" s="224"/>
      <c r="L118" s="229"/>
      <c r="M118" s="230"/>
      <c r="N118" s="231"/>
      <c r="O118" s="231"/>
      <c r="P118" s="231"/>
      <c r="Q118" s="231"/>
      <c r="R118" s="231"/>
      <c r="S118" s="231"/>
      <c r="T118" s="232"/>
      <c r="AT118" s="233" t="s">
        <v>233</v>
      </c>
      <c r="AU118" s="233" t="s">
        <v>83</v>
      </c>
      <c r="AV118" s="14" t="s">
        <v>220</v>
      </c>
      <c r="AW118" s="14" t="s">
        <v>35</v>
      </c>
      <c r="AX118" s="14" t="s">
        <v>81</v>
      </c>
      <c r="AY118" s="233" t="s">
        <v>213</v>
      </c>
    </row>
    <row r="119" spans="1:65" s="2" customFormat="1" ht="21.75" customHeight="1">
      <c r="A119" s="36"/>
      <c r="B119" s="37"/>
      <c r="C119" s="195" t="s">
        <v>250</v>
      </c>
      <c r="D119" s="195" t="s">
        <v>215</v>
      </c>
      <c r="E119" s="196" t="s">
        <v>613</v>
      </c>
      <c r="F119" s="197" t="s">
        <v>614</v>
      </c>
      <c r="G119" s="198" t="s">
        <v>253</v>
      </c>
      <c r="H119" s="199">
        <v>100.96</v>
      </c>
      <c r="I119" s="200"/>
      <c r="J119" s="201">
        <f>ROUND(I119*H119,2)</f>
        <v>0</v>
      </c>
      <c r="K119" s="197" t="s">
        <v>219</v>
      </c>
      <c r="L119" s="41"/>
      <c r="M119" s="202" t="s">
        <v>19</v>
      </c>
      <c r="N119" s="203" t="s">
        <v>45</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220</v>
      </c>
      <c r="AT119" s="206" t="s">
        <v>215</v>
      </c>
      <c r="AU119" s="206" t="s">
        <v>83</v>
      </c>
      <c r="AY119" s="19" t="s">
        <v>213</v>
      </c>
      <c r="BE119" s="207">
        <f>IF(N119="základní",J119,0)</f>
        <v>0</v>
      </c>
      <c r="BF119" s="207">
        <f>IF(N119="snížená",J119,0)</f>
        <v>0</v>
      </c>
      <c r="BG119" s="207">
        <f>IF(N119="zákl. přenesená",J119,0)</f>
        <v>0</v>
      </c>
      <c r="BH119" s="207">
        <f>IF(N119="sníž. přenesená",J119,0)</f>
        <v>0</v>
      </c>
      <c r="BI119" s="207">
        <f>IF(N119="nulová",J119,0)</f>
        <v>0</v>
      </c>
      <c r="BJ119" s="19" t="s">
        <v>81</v>
      </c>
      <c r="BK119" s="207">
        <f>ROUND(I119*H119,2)</f>
        <v>0</v>
      </c>
      <c r="BL119" s="19" t="s">
        <v>220</v>
      </c>
      <c r="BM119" s="206" t="s">
        <v>615</v>
      </c>
    </row>
    <row r="120" spans="1:65" s="2" customFormat="1" ht="185.25">
      <c r="A120" s="36"/>
      <c r="B120" s="37"/>
      <c r="C120" s="38"/>
      <c r="D120" s="208" t="s">
        <v>222</v>
      </c>
      <c r="E120" s="38"/>
      <c r="F120" s="209" t="s">
        <v>616</v>
      </c>
      <c r="G120" s="38"/>
      <c r="H120" s="38"/>
      <c r="I120" s="118"/>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222</v>
      </c>
      <c r="AU120" s="19" t="s">
        <v>83</v>
      </c>
    </row>
    <row r="121" spans="1:65" s="15" customFormat="1">
      <c r="B121" s="234"/>
      <c r="C121" s="235"/>
      <c r="D121" s="208" t="s">
        <v>233</v>
      </c>
      <c r="E121" s="236" t="s">
        <v>19</v>
      </c>
      <c r="F121" s="237" t="s">
        <v>617</v>
      </c>
      <c r="G121" s="235"/>
      <c r="H121" s="236" t="s">
        <v>19</v>
      </c>
      <c r="I121" s="238"/>
      <c r="J121" s="235"/>
      <c r="K121" s="235"/>
      <c r="L121" s="239"/>
      <c r="M121" s="240"/>
      <c r="N121" s="241"/>
      <c r="O121" s="241"/>
      <c r="P121" s="241"/>
      <c r="Q121" s="241"/>
      <c r="R121" s="241"/>
      <c r="S121" s="241"/>
      <c r="T121" s="242"/>
      <c r="AT121" s="243" t="s">
        <v>233</v>
      </c>
      <c r="AU121" s="243" t="s">
        <v>83</v>
      </c>
      <c r="AV121" s="15" t="s">
        <v>81</v>
      </c>
      <c r="AW121" s="15" t="s">
        <v>35</v>
      </c>
      <c r="AX121" s="15" t="s">
        <v>74</v>
      </c>
      <c r="AY121" s="243" t="s">
        <v>213</v>
      </c>
    </row>
    <row r="122" spans="1:65" s="13" customFormat="1">
      <c r="B122" s="212"/>
      <c r="C122" s="213"/>
      <c r="D122" s="208" t="s">
        <v>233</v>
      </c>
      <c r="E122" s="214" t="s">
        <v>19</v>
      </c>
      <c r="F122" s="215" t="s">
        <v>618</v>
      </c>
      <c r="G122" s="213"/>
      <c r="H122" s="216">
        <v>225.42500000000001</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3" customFormat="1">
      <c r="B123" s="212"/>
      <c r="C123" s="213"/>
      <c r="D123" s="208" t="s">
        <v>233</v>
      </c>
      <c r="E123" s="214" t="s">
        <v>19</v>
      </c>
      <c r="F123" s="215" t="s">
        <v>619</v>
      </c>
      <c r="G123" s="213"/>
      <c r="H123" s="216">
        <v>18.663</v>
      </c>
      <c r="I123" s="217"/>
      <c r="J123" s="213"/>
      <c r="K123" s="213"/>
      <c r="L123" s="218"/>
      <c r="M123" s="219"/>
      <c r="N123" s="220"/>
      <c r="O123" s="220"/>
      <c r="P123" s="220"/>
      <c r="Q123" s="220"/>
      <c r="R123" s="220"/>
      <c r="S123" s="220"/>
      <c r="T123" s="221"/>
      <c r="AT123" s="222" t="s">
        <v>233</v>
      </c>
      <c r="AU123" s="222" t="s">
        <v>83</v>
      </c>
      <c r="AV123" s="13" t="s">
        <v>83</v>
      </c>
      <c r="AW123" s="13" t="s">
        <v>35</v>
      </c>
      <c r="AX123" s="13" t="s">
        <v>74</v>
      </c>
      <c r="AY123" s="222" t="s">
        <v>213</v>
      </c>
    </row>
    <row r="124" spans="1:65" s="13" customFormat="1">
      <c r="B124" s="212"/>
      <c r="C124" s="213"/>
      <c r="D124" s="208" t="s">
        <v>233</v>
      </c>
      <c r="E124" s="214" t="s">
        <v>19</v>
      </c>
      <c r="F124" s="215" t="s">
        <v>620</v>
      </c>
      <c r="G124" s="213"/>
      <c r="H124" s="216">
        <v>0</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3" customFormat="1">
      <c r="B125" s="212"/>
      <c r="C125" s="213"/>
      <c r="D125" s="208" t="s">
        <v>233</v>
      </c>
      <c r="E125" s="214" t="s">
        <v>19</v>
      </c>
      <c r="F125" s="215" t="s">
        <v>621</v>
      </c>
      <c r="G125" s="213"/>
      <c r="H125" s="216">
        <v>59.584000000000003</v>
      </c>
      <c r="I125" s="217"/>
      <c r="J125" s="213"/>
      <c r="K125" s="213"/>
      <c r="L125" s="218"/>
      <c r="M125" s="219"/>
      <c r="N125" s="220"/>
      <c r="O125" s="220"/>
      <c r="P125" s="220"/>
      <c r="Q125" s="220"/>
      <c r="R125" s="220"/>
      <c r="S125" s="220"/>
      <c r="T125" s="221"/>
      <c r="AT125" s="222" t="s">
        <v>233</v>
      </c>
      <c r="AU125" s="222" t="s">
        <v>83</v>
      </c>
      <c r="AV125" s="13" t="s">
        <v>83</v>
      </c>
      <c r="AW125" s="13" t="s">
        <v>35</v>
      </c>
      <c r="AX125" s="13" t="s">
        <v>74</v>
      </c>
      <c r="AY125" s="222" t="s">
        <v>213</v>
      </c>
    </row>
    <row r="126" spans="1:65" s="13" customFormat="1">
      <c r="B126" s="212"/>
      <c r="C126" s="213"/>
      <c r="D126" s="208" t="s">
        <v>233</v>
      </c>
      <c r="E126" s="214" t="s">
        <v>19</v>
      </c>
      <c r="F126" s="215" t="s">
        <v>622</v>
      </c>
      <c r="G126" s="213"/>
      <c r="H126" s="216">
        <v>25.201000000000001</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5" customFormat="1">
      <c r="B127" s="234"/>
      <c r="C127" s="235"/>
      <c r="D127" s="208" t="s">
        <v>233</v>
      </c>
      <c r="E127" s="236" t="s">
        <v>19</v>
      </c>
      <c r="F127" s="237" t="s">
        <v>623</v>
      </c>
      <c r="G127" s="235"/>
      <c r="H127" s="236" t="s">
        <v>19</v>
      </c>
      <c r="I127" s="238"/>
      <c r="J127" s="235"/>
      <c r="K127" s="235"/>
      <c r="L127" s="239"/>
      <c r="M127" s="240"/>
      <c r="N127" s="241"/>
      <c r="O127" s="241"/>
      <c r="P127" s="241"/>
      <c r="Q127" s="241"/>
      <c r="R127" s="241"/>
      <c r="S127" s="241"/>
      <c r="T127" s="242"/>
      <c r="AT127" s="243" t="s">
        <v>233</v>
      </c>
      <c r="AU127" s="243" t="s">
        <v>83</v>
      </c>
      <c r="AV127" s="15" t="s">
        <v>81</v>
      </c>
      <c r="AW127" s="15" t="s">
        <v>35</v>
      </c>
      <c r="AX127" s="15" t="s">
        <v>74</v>
      </c>
      <c r="AY127" s="243" t="s">
        <v>213</v>
      </c>
    </row>
    <row r="128" spans="1:65" s="13" customFormat="1">
      <c r="B128" s="212"/>
      <c r="C128" s="213"/>
      <c r="D128" s="208" t="s">
        <v>233</v>
      </c>
      <c r="E128" s="214" t="s">
        <v>19</v>
      </c>
      <c r="F128" s="215" t="s">
        <v>624</v>
      </c>
      <c r="G128" s="213"/>
      <c r="H128" s="216">
        <v>218.36199999999999</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3" customFormat="1">
      <c r="B129" s="212"/>
      <c r="C129" s="213"/>
      <c r="D129" s="208" t="s">
        <v>233</v>
      </c>
      <c r="E129" s="214" t="s">
        <v>19</v>
      </c>
      <c r="F129" s="215" t="s">
        <v>625</v>
      </c>
      <c r="G129" s="213"/>
      <c r="H129" s="216">
        <v>2.0299999999999998</v>
      </c>
      <c r="I129" s="217"/>
      <c r="J129" s="213"/>
      <c r="K129" s="213"/>
      <c r="L129" s="218"/>
      <c r="M129" s="219"/>
      <c r="N129" s="220"/>
      <c r="O129" s="220"/>
      <c r="P129" s="220"/>
      <c r="Q129" s="220"/>
      <c r="R129" s="220"/>
      <c r="S129" s="220"/>
      <c r="T129" s="221"/>
      <c r="AT129" s="222" t="s">
        <v>233</v>
      </c>
      <c r="AU129" s="222" t="s">
        <v>83</v>
      </c>
      <c r="AV129" s="13" t="s">
        <v>83</v>
      </c>
      <c r="AW129" s="13" t="s">
        <v>35</v>
      </c>
      <c r="AX129" s="13" t="s">
        <v>74</v>
      </c>
      <c r="AY129" s="222" t="s">
        <v>213</v>
      </c>
    </row>
    <row r="130" spans="1:65" s="13" customFormat="1">
      <c r="B130" s="212"/>
      <c r="C130" s="213"/>
      <c r="D130" s="208" t="s">
        <v>233</v>
      </c>
      <c r="E130" s="214" t="s">
        <v>19</v>
      </c>
      <c r="F130" s="215" t="s">
        <v>626</v>
      </c>
      <c r="G130" s="213"/>
      <c r="H130" s="216">
        <v>2.38</v>
      </c>
      <c r="I130" s="217"/>
      <c r="J130" s="213"/>
      <c r="K130" s="213"/>
      <c r="L130" s="218"/>
      <c r="M130" s="219"/>
      <c r="N130" s="220"/>
      <c r="O130" s="220"/>
      <c r="P130" s="220"/>
      <c r="Q130" s="220"/>
      <c r="R130" s="220"/>
      <c r="S130" s="220"/>
      <c r="T130" s="221"/>
      <c r="AT130" s="222" t="s">
        <v>233</v>
      </c>
      <c r="AU130" s="222" t="s">
        <v>83</v>
      </c>
      <c r="AV130" s="13" t="s">
        <v>83</v>
      </c>
      <c r="AW130" s="13" t="s">
        <v>35</v>
      </c>
      <c r="AX130" s="13" t="s">
        <v>74</v>
      </c>
      <c r="AY130" s="222" t="s">
        <v>213</v>
      </c>
    </row>
    <row r="131" spans="1:65" s="13" customFormat="1">
      <c r="B131" s="212"/>
      <c r="C131" s="213"/>
      <c r="D131" s="208" t="s">
        <v>233</v>
      </c>
      <c r="E131" s="214" t="s">
        <v>19</v>
      </c>
      <c r="F131" s="215" t="s">
        <v>627</v>
      </c>
      <c r="G131" s="213"/>
      <c r="H131" s="216">
        <v>9.24</v>
      </c>
      <c r="I131" s="217"/>
      <c r="J131" s="213"/>
      <c r="K131" s="213"/>
      <c r="L131" s="218"/>
      <c r="M131" s="219"/>
      <c r="N131" s="220"/>
      <c r="O131" s="220"/>
      <c r="P131" s="220"/>
      <c r="Q131" s="220"/>
      <c r="R131" s="220"/>
      <c r="S131" s="220"/>
      <c r="T131" s="221"/>
      <c r="AT131" s="222" t="s">
        <v>233</v>
      </c>
      <c r="AU131" s="222" t="s">
        <v>83</v>
      </c>
      <c r="AV131" s="13" t="s">
        <v>83</v>
      </c>
      <c r="AW131" s="13" t="s">
        <v>35</v>
      </c>
      <c r="AX131" s="13" t="s">
        <v>74</v>
      </c>
      <c r="AY131" s="222" t="s">
        <v>213</v>
      </c>
    </row>
    <row r="132" spans="1:65" s="14" customFormat="1">
      <c r="B132" s="223"/>
      <c r="C132" s="224"/>
      <c r="D132" s="208" t="s">
        <v>233</v>
      </c>
      <c r="E132" s="225" t="s">
        <v>505</v>
      </c>
      <c r="F132" s="226" t="s">
        <v>234</v>
      </c>
      <c r="G132" s="224"/>
      <c r="H132" s="227">
        <v>560.88499999999999</v>
      </c>
      <c r="I132" s="228"/>
      <c r="J132" s="224"/>
      <c r="K132" s="224"/>
      <c r="L132" s="229"/>
      <c r="M132" s="230"/>
      <c r="N132" s="231"/>
      <c r="O132" s="231"/>
      <c r="P132" s="231"/>
      <c r="Q132" s="231"/>
      <c r="R132" s="231"/>
      <c r="S132" s="231"/>
      <c r="T132" s="232"/>
      <c r="AT132" s="233" t="s">
        <v>233</v>
      </c>
      <c r="AU132" s="233" t="s">
        <v>83</v>
      </c>
      <c r="AV132" s="14" t="s">
        <v>220</v>
      </c>
      <c r="AW132" s="14" t="s">
        <v>35</v>
      </c>
      <c r="AX132" s="14" t="s">
        <v>74</v>
      </c>
      <c r="AY132" s="233" t="s">
        <v>213</v>
      </c>
    </row>
    <row r="133" spans="1:65" s="13" customFormat="1">
      <c r="B133" s="212"/>
      <c r="C133" s="213"/>
      <c r="D133" s="208" t="s">
        <v>233</v>
      </c>
      <c r="E133" s="214" t="s">
        <v>508</v>
      </c>
      <c r="F133" s="215" t="s">
        <v>628</v>
      </c>
      <c r="G133" s="213"/>
      <c r="H133" s="216">
        <v>168.26599999999999</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3" customFormat="1">
      <c r="B134" s="212"/>
      <c r="C134" s="213"/>
      <c r="D134" s="208" t="s">
        <v>233</v>
      </c>
      <c r="E134" s="214" t="s">
        <v>511</v>
      </c>
      <c r="F134" s="215" t="s">
        <v>629</v>
      </c>
      <c r="G134" s="213"/>
      <c r="H134" s="216">
        <v>252.398</v>
      </c>
      <c r="I134" s="217"/>
      <c r="J134" s="213"/>
      <c r="K134" s="213"/>
      <c r="L134" s="218"/>
      <c r="M134" s="219"/>
      <c r="N134" s="220"/>
      <c r="O134" s="220"/>
      <c r="P134" s="220"/>
      <c r="Q134" s="220"/>
      <c r="R134" s="220"/>
      <c r="S134" s="220"/>
      <c r="T134" s="221"/>
      <c r="AT134" s="222" t="s">
        <v>233</v>
      </c>
      <c r="AU134" s="222" t="s">
        <v>83</v>
      </c>
      <c r="AV134" s="13" t="s">
        <v>83</v>
      </c>
      <c r="AW134" s="13" t="s">
        <v>35</v>
      </c>
      <c r="AX134" s="13" t="s">
        <v>74</v>
      </c>
      <c r="AY134" s="222" t="s">
        <v>213</v>
      </c>
    </row>
    <row r="135" spans="1:65" s="13" customFormat="1">
      <c r="B135" s="212"/>
      <c r="C135" s="213"/>
      <c r="D135" s="208" t="s">
        <v>233</v>
      </c>
      <c r="E135" s="214" t="s">
        <v>514</v>
      </c>
      <c r="F135" s="215" t="s">
        <v>630</v>
      </c>
      <c r="G135" s="213"/>
      <c r="H135" s="216">
        <v>140.221</v>
      </c>
      <c r="I135" s="217"/>
      <c r="J135" s="213"/>
      <c r="K135" s="213"/>
      <c r="L135" s="218"/>
      <c r="M135" s="219"/>
      <c r="N135" s="220"/>
      <c r="O135" s="220"/>
      <c r="P135" s="220"/>
      <c r="Q135" s="220"/>
      <c r="R135" s="220"/>
      <c r="S135" s="220"/>
      <c r="T135" s="221"/>
      <c r="AT135" s="222" t="s">
        <v>233</v>
      </c>
      <c r="AU135" s="222" t="s">
        <v>83</v>
      </c>
      <c r="AV135" s="13" t="s">
        <v>83</v>
      </c>
      <c r="AW135" s="13" t="s">
        <v>35</v>
      </c>
      <c r="AX135" s="13" t="s">
        <v>74</v>
      </c>
      <c r="AY135" s="222" t="s">
        <v>213</v>
      </c>
    </row>
    <row r="136" spans="1:65" s="14" customFormat="1">
      <c r="B136" s="223"/>
      <c r="C136" s="224"/>
      <c r="D136" s="208" t="s">
        <v>233</v>
      </c>
      <c r="E136" s="225" t="s">
        <v>19</v>
      </c>
      <c r="F136" s="226" t="s">
        <v>234</v>
      </c>
      <c r="G136" s="224"/>
      <c r="H136" s="227">
        <v>560.88499999999999</v>
      </c>
      <c r="I136" s="228"/>
      <c r="J136" s="224"/>
      <c r="K136" s="224"/>
      <c r="L136" s="229"/>
      <c r="M136" s="230"/>
      <c r="N136" s="231"/>
      <c r="O136" s="231"/>
      <c r="P136" s="231"/>
      <c r="Q136" s="231"/>
      <c r="R136" s="231"/>
      <c r="S136" s="231"/>
      <c r="T136" s="232"/>
      <c r="AT136" s="233" t="s">
        <v>233</v>
      </c>
      <c r="AU136" s="233" t="s">
        <v>83</v>
      </c>
      <c r="AV136" s="14" t="s">
        <v>220</v>
      </c>
      <c r="AW136" s="14" t="s">
        <v>35</v>
      </c>
      <c r="AX136" s="14" t="s">
        <v>74</v>
      </c>
      <c r="AY136" s="233" t="s">
        <v>213</v>
      </c>
    </row>
    <row r="137" spans="1:65" s="13" customFormat="1">
      <c r="B137" s="212"/>
      <c r="C137" s="213"/>
      <c r="D137" s="208" t="s">
        <v>233</v>
      </c>
      <c r="E137" s="214" t="s">
        <v>19</v>
      </c>
      <c r="F137" s="215" t="s">
        <v>631</v>
      </c>
      <c r="G137" s="213"/>
      <c r="H137" s="216">
        <v>100.96</v>
      </c>
      <c r="I137" s="217"/>
      <c r="J137" s="213"/>
      <c r="K137" s="213"/>
      <c r="L137" s="218"/>
      <c r="M137" s="219"/>
      <c r="N137" s="220"/>
      <c r="O137" s="220"/>
      <c r="P137" s="220"/>
      <c r="Q137" s="220"/>
      <c r="R137" s="220"/>
      <c r="S137" s="220"/>
      <c r="T137" s="221"/>
      <c r="AT137" s="222" t="s">
        <v>233</v>
      </c>
      <c r="AU137" s="222" t="s">
        <v>83</v>
      </c>
      <c r="AV137" s="13" t="s">
        <v>83</v>
      </c>
      <c r="AW137" s="13" t="s">
        <v>35</v>
      </c>
      <c r="AX137" s="13" t="s">
        <v>74</v>
      </c>
      <c r="AY137" s="222" t="s">
        <v>213</v>
      </c>
    </row>
    <row r="138" spans="1:65" s="14" customFormat="1">
      <c r="B138" s="223"/>
      <c r="C138" s="224"/>
      <c r="D138" s="208" t="s">
        <v>233</v>
      </c>
      <c r="E138" s="225" t="s">
        <v>19</v>
      </c>
      <c r="F138" s="226" t="s">
        <v>234</v>
      </c>
      <c r="G138" s="224"/>
      <c r="H138" s="227">
        <v>100.96</v>
      </c>
      <c r="I138" s="228"/>
      <c r="J138" s="224"/>
      <c r="K138" s="224"/>
      <c r="L138" s="229"/>
      <c r="M138" s="230"/>
      <c r="N138" s="231"/>
      <c r="O138" s="231"/>
      <c r="P138" s="231"/>
      <c r="Q138" s="231"/>
      <c r="R138" s="231"/>
      <c r="S138" s="231"/>
      <c r="T138" s="232"/>
      <c r="AT138" s="233" t="s">
        <v>233</v>
      </c>
      <c r="AU138" s="233" t="s">
        <v>83</v>
      </c>
      <c r="AV138" s="14" t="s">
        <v>220</v>
      </c>
      <c r="AW138" s="14" t="s">
        <v>35</v>
      </c>
      <c r="AX138" s="14" t="s">
        <v>81</v>
      </c>
      <c r="AY138" s="233" t="s">
        <v>213</v>
      </c>
    </row>
    <row r="139" spans="1:65" s="2" customFormat="1" ht="21.75" customHeight="1">
      <c r="A139" s="36"/>
      <c r="B139" s="37"/>
      <c r="C139" s="195" t="s">
        <v>257</v>
      </c>
      <c r="D139" s="195" t="s">
        <v>215</v>
      </c>
      <c r="E139" s="196" t="s">
        <v>632</v>
      </c>
      <c r="F139" s="197" t="s">
        <v>633</v>
      </c>
      <c r="G139" s="198" t="s">
        <v>253</v>
      </c>
      <c r="H139" s="199">
        <v>50.48</v>
      </c>
      <c r="I139" s="200"/>
      <c r="J139" s="201">
        <f>ROUND(I139*H139,2)</f>
        <v>0</v>
      </c>
      <c r="K139" s="197" t="s">
        <v>219</v>
      </c>
      <c r="L139" s="41"/>
      <c r="M139" s="202" t="s">
        <v>19</v>
      </c>
      <c r="N139" s="203" t="s">
        <v>45</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634</v>
      </c>
    </row>
    <row r="140" spans="1:65" s="2" customFormat="1" ht="185.25">
      <c r="A140" s="36"/>
      <c r="B140" s="37"/>
      <c r="C140" s="38"/>
      <c r="D140" s="208" t="s">
        <v>222</v>
      </c>
      <c r="E140" s="38"/>
      <c r="F140" s="209" t="s">
        <v>616</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222</v>
      </c>
      <c r="AU140" s="19" t="s">
        <v>83</v>
      </c>
    </row>
    <row r="141" spans="1:65" s="13" customFormat="1">
      <c r="B141" s="212"/>
      <c r="C141" s="213"/>
      <c r="D141" s="208" t="s">
        <v>233</v>
      </c>
      <c r="E141" s="214" t="s">
        <v>19</v>
      </c>
      <c r="F141" s="215" t="s">
        <v>635</v>
      </c>
      <c r="G141" s="213"/>
      <c r="H141" s="216">
        <v>50.48</v>
      </c>
      <c r="I141" s="217"/>
      <c r="J141" s="213"/>
      <c r="K141" s="213"/>
      <c r="L141" s="218"/>
      <c r="M141" s="219"/>
      <c r="N141" s="220"/>
      <c r="O141" s="220"/>
      <c r="P141" s="220"/>
      <c r="Q141" s="220"/>
      <c r="R141" s="220"/>
      <c r="S141" s="220"/>
      <c r="T141" s="221"/>
      <c r="AT141" s="222" t="s">
        <v>233</v>
      </c>
      <c r="AU141" s="222" t="s">
        <v>83</v>
      </c>
      <c r="AV141" s="13" t="s">
        <v>83</v>
      </c>
      <c r="AW141" s="13" t="s">
        <v>35</v>
      </c>
      <c r="AX141" s="13" t="s">
        <v>74</v>
      </c>
      <c r="AY141" s="222" t="s">
        <v>213</v>
      </c>
    </row>
    <row r="142" spans="1:65" s="14" customFormat="1">
      <c r="B142" s="223"/>
      <c r="C142" s="224"/>
      <c r="D142" s="208" t="s">
        <v>233</v>
      </c>
      <c r="E142" s="225" t="s">
        <v>19</v>
      </c>
      <c r="F142" s="226" t="s">
        <v>234</v>
      </c>
      <c r="G142" s="224"/>
      <c r="H142" s="227">
        <v>50.48</v>
      </c>
      <c r="I142" s="228"/>
      <c r="J142" s="224"/>
      <c r="K142" s="224"/>
      <c r="L142" s="229"/>
      <c r="M142" s="230"/>
      <c r="N142" s="231"/>
      <c r="O142" s="231"/>
      <c r="P142" s="231"/>
      <c r="Q142" s="231"/>
      <c r="R142" s="231"/>
      <c r="S142" s="231"/>
      <c r="T142" s="232"/>
      <c r="AT142" s="233" t="s">
        <v>233</v>
      </c>
      <c r="AU142" s="233" t="s">
        <v>83</v>
      </c>
      <c r="AV142" s="14" t="s">
        <v>220</v>
      </c>
      <c r="AW142" s="14" t="s">
        <v>35</v>
      </c>
      <c r="AX142" s="14" t="s">
        <v>81</v>
      </c>
      <c r="AY142" s="233" t="s">
        <v>213</v>
      </c>
    </row>
    <row r="143" spans="1:65" s="2" customFormat="1" ht="21.75" customHeight="1">
      <c r="A143" s="36"/>
      <c r="B143" s="37"/>
      <c r="C143" s="195" t="s">
        <v>262</v>
      </c>
      <c r="D143" s="195" t="s">
        <v>215</v>
      </c>
      <c r="E143" s="196" t="s">
        <v>636</v>
      </c>
      <c r="F143" s="197" t="s">
        <v>637</v>
      </c>
      <c r="G143" s="198" t="s">
        <v>253</v>
      </c>
      <c r="H143" s="199">
        <v>67.305999999999997</v>
      </c>
      <c r="I143" s="200"/>
      <c r="J143" s="201">
        <f>ROUND(I143*H143,2)</f>
        <v>0</v>
      </c>
      <c r="K143" s="197" t="s">
        <v>219</v>
      </c>
      <c r="L143" s="41"/>
      <c r="M143" s="202" t="s">
        <v>19</v>
      </c>
      <c r="N143" s="203" t="s">
        <v>45</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638</v>
      </c>
    </row>
    <row r="144" spans="1:65" s="2" customFormat="1" ht="48.75">
      <c r="A144" s="36"/>
      <c r="B144" s="37"/>
      <c r="C144" s="38"/>
      <c r="D144" s="208" t="s">
        <v>222</v>
      </c>
      <c r="E144" s="38"/>
      <c r="F144" s="209" t="s">
        <v>639</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222</v>
      </c>
      <c r="AU144" s="19" t="s">
        <v>83</v>
      </c>
    </row>
    <row r="145" spans="1:65" s="13" customFormat="1">
      <c r="B145" s="212"/>
      <c r="C145" s="213"/>
      <c r="D145" s="208" t="s">
        <v>233</v>
      </c>
      <c r="E145" s="214" t="s">
        <v>19</v>
      </c>
      <c r="F145" s="215" t="s">
        <v>640</v>
      </c>
      <c r="G145" s="213"/>
      <c r="H145" s="216">
        <v>67.305999999999997</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19</v>
      </c>
      <c r="F146" s="226" t="s">
        <v>234</v>
      </c>
      <c r="G146" s="224"/>
      <c r="H146" s="227">
        <v>67.305999999999997</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21.75" customHeight="1">
      <c r="A147" s="36"/>
      <c r="B147" s="37"/>
      <c r="C147" s="195" t="s">
        <v>267</v>
      </c>
      <c r="D147" s="195" t="s">
        <v>215</v>
      </c>
      <c r="E147" s="196" t="s">
        <v>641</v>
      </c>
      <c r="F147" s="197" t="s">
        <v>642</v>
      </c>
      <c r="G147" s="198" t="s">
        <v>253</v>
      </c>
      <c r="H147" s="199">
        <v>33.652999999999999</v>
      </c>
      <c r="I147" s="200"/>
      <c r="J147" s="201">
        <f>ROUND(I147*H147,2)</f>
        <v>0</v>
      </c>
      <c r="K147" s="197" t="s">
        <v>219</v>
      </c>
      <c r="L147" s="41"/>
      <c r="M147" s="202" t="s">
        <v>19</v>
      </c>
      <c r="N147" s="203" t="s">
        <v>45</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220</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220</v>
      </c>
      <c r="BM147" s="206" t="s">
        <v>643</v>
      </c>
    </row>
    <row r="148" spans="1:65" s="2" customFormat="1" ht="48.75">
      <c r="A148" s="36"/>
      <c r="B148" s="37"/>
      <c r="C148" s="38"/>
      <c r="D148" s="208" t="s">
        <v>222</v>
      </c>
      <c r="E148" s="38"/>
      <c r="F148" s="209" t="s">
        <v>639</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222</v>
      </c>
      <c r="AU148" s="19" t="s">
        <v>83</v>
      </c>
    </row>
    <row r="149" spans="1:65" s="13" customFormat="1">
      <c r="B149" s="212"/>
      <c r="C149" s="213"/>
      <c r="D149" s="208" t="s">
        <v>233</v>
      </c>
      <c r="E149" s="214" t="s">
        <v>19</v>
      </c>
      <c r="F149" s="215" t="s">
        <v>644</v>
      </c>
      <c r="G149" s="213"/>
      <c r="H149" s="216">
        <v>33.652999999999999</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4" customFormat="1">
      <c r="B150" s="223"/>
      <c r="C150" s="224"/>
      <c r="D150" s="208" t="s">
        <v>233</v>
      </c>
      <c r="E150" s="225" t="s">
        <v>19</v>
      </c>
      <c r="F150" s="226" t="s">
        <v>234</v>
      </c>
      <c r="G150" s="224"/>
      <c r="H150" s="227">
        <v>33.652999999999999</v>
      </c>
      <c r="I150" s="228"/>
      <c r="J150" s="224"/>
      <c r="K150" s="224"/>
      <c r="L150" s="229"/>
      <c r="M150" s="230"/>
      <c r="N150" s="231"/>
      <c r="O150" s="231"/>
      <c r="P150" s="231"/>
      <c r="Q150" s="231"/>
      <c r="R150" s="231"/>
      <c r="S150" s="231"/>
      <c r="T150" s="232"/>
      <c r="AT150" s="233" t="s">
        <v>233</v>
      </c>
      <c r="AU150" s="233" t="s">
        <v>83</v>
      </c>
      <c r="AV150" s="14" t="s">
        <v>220</v>
      </c>
      <c r="AW150" s="14" t="s">
        <v>35</v>
      </c>
      <c r="AX150" s="14" t="s">
        <v>81</v>
      </c>
      <c r="AY150" s="233" t="s">
        <v>213</v>
      </c>
    </row>
    <row r="151" spans="1:65" s="2" customFormat="1" ht="21.75" customHeight="1">
      <c r="A151" s="36"/>
      <c r="B151" s="37"/>
      <c r="C151" s="195" t="s">
        <v>272</v>
      </c>
      <c r="D151" s="195" t="s">
        <v>215</v>
      </c>
      <c r="E151" s="196" t="s">
        <v>645</v>
      </c>
      <c r="F151" s="197" t="s">
        <v>646</v>
      </c>
      <c r="G151" s="198" t="s">
        <v>253</v>
      </c>
      <c r="H151" s="199">
        <v>151.43899999999999</v>
      </c>
      <c r="I151" s="200"/>
      <c r="J151" s="201">
        <f>ROUND(I151*H151,2)</f>
        <v>0</v>
      </c>
      <c r="K151" s="197" t="s">
        <v>219</v>
      </c>
      <c r="L151" s="41"/>
      <c r="M151" s="202" t="s">
        <v>19</v>
      </c>
      <c r="N151" s="203" t="s">
        <v>45</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220</v>
      </c>
      <c r="AT151" s="206" t="s">
        <v>215</v>
      </c>
      <c r="AU151" s="206" t="s">
        <v>83</v>
      </c>
      <c r="AY151" s="19" t="s">
        <v>213</v>
      </c>
      <c r="BE151" s="207">
        <f>IF(N151="základní",J151,0)</f>
        <v>0</v>
      </c>
      <c r="BF151" s="207">
        <f>IF(N151="snížená",J151,0)</f>
        <v>0</v>
      </c>
      <c r="BG151" s="207">
        <f>IF(N151="zákl. přenesená",J151,0)</f>
        <v>0</v>
      </c>
      <c r="BH151" s="207">
        <f>IF(N151="sníž. přenesená",J151,0)</f>
        <v>0</v>
      </c>
      <c r="BI151" s="207">
        <f>IF(N151="nulová",J151,0)</f>
        <v>0</v>
      </c>
      <c r="BJ151" s="19" t="s">
        <v>81</v>
      </c>
      <c r="BK151" s="207">
        <f>ROUND(I151*H151,2)</f>
        <v>0</v>
      </c>
      <c r="BL151" s="19" t="s">
        <v>220</v>
      </c>
      <c r="BM151" s="206" t="s">
        <v>647</v>
      </c>
    </row>
    <row r="152" spans="1:65" s="2" customFormat="1" ht="185.25">
      <c r="A152" s="36"/>
      <c r="B152" s="37"/>
      <c r="C152" s="38"/>
      <c r="D152" s="208" t="s">
        <v>222</v>
      </c>
      <c r="E152" s="38"/>
      <c r="F152" s="209" t="s">
        <v>616</v>
      </c>
      <c r="G152" s="38"/>
      <c r="H152" s="38"/>
      <c r="I152" s="118"/>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222</v>
      </c>
      <c r="AU152" s="19" t="s">
        <v>83</v>
      </c>
    </row>
    <row r="153" spans="1:65" s="13" customFormat="1">
      <c r="B153" s="212"/>
      <c r="C153" s="213"/>
      <c r="D153" s="208" t="s">
        <v>233</v>
      </c>
      <c r="E153" s="214" t="s">
        <v>19</v>
      </c>
      <c r="F153" s="215" t="s">
        <v>648</v>
      </c>
      <c r="G153" s="213"/>
      <c r="H153" s="216">
        <v>151.43899999999999</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4" customFormat="1">
      <c r="B154" s="223"/>
      <c r="C154" s="224"/>
      <c r="D154" s="208" t="s">
        <v>233</v>
      </c>
      <c r="E154" s="225" t="s">
        <v>19</v>
      </c>
      <c r="F154" s="226" t="s">
        <v>234</v>
      </c>
      <c r="G154" s="224"/>
      <c r="H154" s="227">
        <v>151.43899999999999</v>
      </c>
      <c r="I154" s="228"/>
      <c r="J154" s="224"/>
      <c r="K154" s="224"/>
      <c r="L154" s="229"/>
      <c r="M154" s="230"/>
      <c r="N154" s="231"/>
      <c r="O154" s="231"/>
      <c r="P154" s="231"/>
      <c r="Q154" s="231"/>
      <c r="R154" s="231"/>
      <c r="S154" s="231"/>
      <c r="T154" s="232"/>
      <c r="AT154" s="233" t="s">
        <v>233</v>
      </c>
      <c r="AU154" s="233" t="s">
        <v>83</v>
      </c>
      <c r="AV154" s="14" t="s">
        <v>220</v>
      </c>
      <c r="AW154" s="14" t="s">
        <v>35</v>
      </c>
      <c r="AX154" s="14" t="s">
        <v>81</v>
      </c>
      <c r="AY154" s="233" t="s">
        <v>213</v>
      </c>
    </row>
    <row r="155" spans="1:65" s="2" customFormat="1" ht="21.75" customHeight="1">
      <c r="A155" s="36"/>
      <c r="B155" s="37"/>
      <c r="C155" s="195" t="s">
        <v>277</v>
      </c>
      <c r="D155" s="195" t="s">
        <v>215</v>
      </c>
      <c r="E155" s="196" t="s">
        <v>649</v>
      </c>
      <c r="F155" s="197" t="s">
        <v>650</v>
      </c>
      <c r="G155" s="198" t="s">
        <v>253</v>
      </c>
      <c r="H155" s="199">
        <v>75.718999999999994</v>
      </c>
      <c r="I155" s="200"/>
      <c r="J155" s="201">
        <f>ROUND(I155*H155,2)</f>
        <v>0</v>
      </c>
      <c r="K155" s="197" t="s">
        <v>219</v>
      </c>
      <c r="L155" s="41"/>
      <c r="M155" s="202" t="s">
        <v>19</v>
      </c>
      <c r="N155" s="203" t="s">
        <v>45</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220</v>
      </c>
      <c r="AT155" s="206" t="s">
        <v>215</v>
      </c>
      <c r="AU155" s="206" t="s">
        <v>83</v>
      </c>
      <c r="AY155" s="19" t="s">
        <v>213</v>
      </c>
      <c r="BE155" s="207">
        <f>IF(N155="základní",J155,0)</f>
        <v>0</v>
      </c>
      <c r="BF155" s="207">
        <f>IF(N155="snížená",J155,0)</f>
        <v>0</v>
      </c>
      <c r="BG155" s="207">
        <f>IF(N155="zákl. přenesená",J155,0)</f>
        <v>0</v>
      </c>
      <c r="BH155" s="207">
        <f>IF(N155="sníž. přenesená",J155,0)</f>
        <v>0</v>
      </c>
      <c r="BI155" s="207">
        <f>IF(N155="nulová",J155,0)</f>
        <v>0</v>
      </c>
      <c r="BJ155" s="19" t="s">
        <v>81</v>
      </c>
      <c r="BK155" s="207">
        <f>ROUND(I155*H155,2)</f>
        <v>0</v>
      </c>
      <c r="BL155" s="19" t="s">
        <v>220</v>
      </c>
      <c r="BM155" s="206" t="s">
        <v>651</v>
      </c>
    </row>
    <row r="156" spans="1:65" s="2" customFormat="1" ht="185.25">
      <c r="A156" s="36"/>
      <c r="B156" s="37"/>
      <c r="C156" s="38"/>
      <c r="D156" s="208" t="s">
        <v>222</v>
      </c>
      <c r="E156" s="38"/>
      <c r="F156" s="209" t="s">
        <v>616</v>
      </c>
      <c r="G156" s="38"/>
      <c r="H156" s="38"/>
      <c r="I156" s="118"/>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222</v>
      </c>
      <c r="AU156" s="19" t="s">
        <v>83</v>
      </c>
    </row>
    <row r="157" spans="1:65" s="13" customFormat="1">
      <c r="B157" s="212"/>
      <c r="C157" s="213"/>
      <c r="D157" s="208" t="s">
        <v>233</v>
      </c>
      <c r="E157" s="214" t="s">
        <v>19</v>
      </c>
      <c r="F157" s="215" t="s">
        <v>652</v>
      </c>
      <c r="G157" s="213"/>
      <c r="H157" s="216">
        <v>75.718999999999994</v>
      </c>
      <c r="I157" s="217"/>
      <c r="J157" s="213"/>
      <c r="K157" s="213"/>
      <c r="L157" s="218"/>
      <c r="M157" s="219"/>
      <c r="N157" s="220"/>
      <c r="O157" s="220"/>
      <c r="P157" s="220"/>
      <c r="Q157" s="220"/>
      <c r="R157" s="220"/>
      <c r="S157" s="220"/>
      <c r="T157" s="221"/>
      <c r="AT157" s="222" t="s">
        <v>233</v>
      </c>
      <c r="AU157" s="222" t="s">
        <v>83</v>
      </c>
      <c r="AV157" s="13" t="s">
        <v>83</v>
      </c>
      <c r="AW157" s="13" t="s">
        <v>35</v>
      </c>
      <c r="AX157" s="13" t="s">
        <v>74</v>
      </c>
      <c r="AY157" s="222" t="s">
        <v>213</v>
      </c>
    </row>
    <row r="158" spans="1:65" s="14" customFormat="1">
      <c r="B158" s="223"/>
      <c r="C158" s="224"/>
      <c r="D158" s="208" t="s">
        <v>233</v>
      </c>
      <c r="E158" s="225" t="s">
        <v>19</v>
      </c>
      <c r="F158" s="226" t="s">
        <v>234</v>
      </c>
      <c r="G158" s="224"/>
      <c r="H158" s="227">
        <v>75.718999999999994</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21.75" customHeight="1">
      <c r="A159" s="36"/>
      <c r="B159" s="37"/>
      <c r="C159" s="195" t="s">
        <v>281</v>
      </c>
      <c r="D159" s="195" t="s">
        <v>215</v>
      </c>
      <c r="E159" s="196" t="s">
        <v>653</v>
      </c>
      <c r="F159" s="197" t="s">
        <v>654</v>
      </c>
      <c r="G159" s="198" t="s">
        <v>253</v>
      </c>
      <c r="H159" s="199">
        <v>100.959</v>
      </c>
      <c r="I159" s="200"/>
      <c r="J159" s="201">
        <f>ROUND(I159*H159,2)</f>
        <v>0</v>
      </c>
      <c r="K159" s="197" t="s">
        <v>219</v>
      </c>
      <c r="L159" s="41"/>
      <c r="M159" s="202" t="s">
        <v>19</v>
      </c>
      <c r="N159" s="203" t="s">
        <v>45</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655</v>
      </c>
    </row>
    <row r="160" spans="1:65" s="2" customFormat="1" ht="48.75">
      <c r="A160" s="36"/>
      <c r="B160" s="37"/>
      <c r="C160" s="38"/>
      <c r="D160" s="208" t="s">
        <v>222</v>
      </c>
      <c r="E160" s="38"/>
      <c r="F160" s="209" t="s">
        <v>639</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222</v>
      </c>
      <c r="AU160" s="19" t="s">
        <v>83</v>
      </c>
    </row>
    <row r="161" spans="1:65" s="13" customFormat="1">
      <c r="B161" s="212"/>
      <c r="C161" s="213"/>
      <c r="D161" s="208" t="s">
        <v>233</v>
      </c>
      <c r="E161" s="214" t="s">
        <v>19</v>
      </c>
      <c r="F161" s="215" t="s">
        <v>656</v>
      </c>
      <c r="G161" s="213"/>
      <c r="H161" s="216">
        <v>100.959</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1:65" s="14" customFormat="1">
      <c r="B162" s="223"/>
      <c r="C162" s="224"/>
      <c r="D162" s="208" t="s">
        <v>233</v>
      </c>
      <c r="E162" s="225" t="s">
        <v>19</v>
      </c>
      <c r="F162" s="226" t="s">
        <v>234</v>
      </c>
      <c r="G162" s="224"/>
      <c r="H162" s="227">
        <v>100.959</v>
      </c>
      <c r="I162" s="228"/>
      <c r="J162" s="224"/>
      <c r="K162" s="224"/>
      <c r="L162" s="229"/>
      <c r="M162" s="230"/>
      <c r="N162" s="231"/>
      <c r="O162" s="231"/>
      <c r="P162" s="231"/>
      <c r="Q162" s="231"/>
      <c r="R162" s="231"/>
      <c r="S162" s="231"/>
      <c r="T162" s="232"/>
      <c r="AT162" s="233" t="s">
        <v>233</v>
      </c>
      <c r="AU162" s="233" t="s">
        <v>83</v>
      </c>
      <c r="AV162" s="14" t="s">
        <v>220</v>
      </c>
      <c r="AW162" s="14" t="s">
        <v>35</v>
      </c>
      <c r="AX162" s="14" t="s">
        <v>81</v>
      </c>
      <c r="AY162" s="233" t="s">
        <v>213</v>
      </c>
    </row>
    <row r="163" spans="1:65" s="2" customFormat="1" ht="21.75" customHeight="1">
      <c r="A163" s="36"/>
      <c r="B163" s="37"/>
      <c r="C163" s="195" t="s">
        <v>285</v>
      </c>
      <c r="D163" s="195" t="s">
        <v>215</v>
      </c>
      <c r="E163" s="196" t="s">
        <v>657</v>
      </c>
      <c r="F163" s="197" t="s">
        <v>658</v>
      </c>
      <c r="G163" s="198" t="s">
        <v>253</v>
      </c>
      <c r="H163" s="199">
        <v>50.48</v>
      </c>
      <c r="I163" s="200"/>
      <c r="J163" s="201">
        <f>ROUND(I163*H163,2)</f>
        <v>0</v>
      </c>
      <c r="K163" s="197" t="s">
        <v>219</v>
      </c>
      <c r="L163" s="41"/>
      <c r="M163" s="202" t="s">
        <v>19</v>
      </c>
      <c r="N163" s="203" t="s">
        <v>45</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220</v>
      </c>
      <c r="AT163" s="206" t="s">
        <v>215</v>
      </c>
      <c r="AU163" s="206" t="s">
        <v>83</v>
      </c>
      <c r="AY163" s="19" t="s">
        <v>213</v>
      </c>
      <c r="BE163" s="207">
        <f>IF(N163="základní",J163,0)</f>
        <v>0</v>
      </c>
      <c r="BF163" s="207">
        <f>IF(N163="snížená",J163,0)</f>
        <v>0</v>
      </c>
      <c r="BG163" s="207">
        <f>IF(N163="zákl. přenesená",J163,0)</f>
        <v>0</v>
      </c>
      <c r="BH163" s="207">
        <f>IF(N163="sníž. přenesená",J163,0)</f>
        <v>0</v>
      </c>
      <c r="BI163" s="207">
        <f>IF(N163="nulová",J163,0)</f>
        <v>0</v>
      </c>
      <c r="BJ163" s="19" t="s">
        <v>81</v>
      </c>
      <c r="BK163" s="207">
        <f>ROUND(I163*H163,2)</f>
        <v>0</v>
      </c>
      <c r="BL163" s="19" t="s">
        <v>220</v>
      </c>
      <c r="BM163" s="206" t="s">
        <v>659</v>
      </c>
    </row>
    <row r="164" spans="1:65" s="2" customFormat="1" ht="48.75">
      <c r="A164" s="36"/>
      <c r="B164" s="37"/>
      <c r="C164" s="38"/>
      <c r="D164" s="208" t="s">
        <v>222</v>
      </c>
      <c r="E164" s="38"/>
      <c r="F164" s="209" t="s">
        <v>639</v>
      </c>
      <c r="G164" s="38"/>
      <c r="H164" s="38"/>
      <c r="I164" s="118"/>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222</v>
      </c>
      <c r="AU164" s="19" t="s">
        <v>83</v>
      </c>
    </row>
    <row r="165" spans="1:65" s="13" customFormat="1">
      <c r="B165" s="212"/>
      <c r="C165" s="213"/>
      <c r="D165" s="208" t="s">
        <v>233</v>
      </c>
      <c r="E165" s="214" t="s">
        <v>19</v>
      </c>
      <c r="F165" s="215" t="s">
        <v>660</v>
      </c>
      <c r="G165" s="213"/>
      <c r="H165" s="216">
        <v>50.48</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4" customFormat="1">
      <c r="B166" s="223"/>
      <c r="C166" s="224"/>
      <c r="D166" s="208" t="s">
        <v>233</v>
      </c>
      <c r="E166" s="225" t="s">
        <v>19</v>
      </c>
      <c r="F166" s="226" t="s">
        <v>234</v>
      </c>
      <c r="G166" s="224"/>
      <c r="H166" s="227">
        <v>50.48</v>
      </c>
      <c r="I166" s="228"/>
      <c r="J166" s="224"/>
      <c r="K166" s="224"/>
      <c r="L166" s="229"/>
      <c r="M166" s="230"/>
      <c r="N166" s="231"/>
      <c r="O166" s="231"/>
      <c r="P166" s="231"/>
      <c r="Q166" s="231"/>
      <c r="R166" s="231"/>
      <c r="S166" s="231"/>
      <c r="T166" s="232"/>
      <c r="AT166" s="233" t="s">
        <v>233</v>
      </c>
      <c r="AU166" s="233" t="s">
        <v>83</v>
      </c>
      <c r="AV166" s="14" t="s">
        <v>220</v>
      </c>
      <c r="AW166" s="14" t="s">
        <v>35</v>
      </c>
      <c r="AX166" s="14" t="s">
        <v>81</v>
      </c>
      <c r="AY166" s="233" t="s">
        <v>213</v>
      </c>
    </row>
    <row r="167" spans="1:65" s="2" customFormat="1" ht="21.75" customHeight="1">
      <c r="A167" s="36"/>
      <c r="B167" s="37"/>
      <c r="C167" s="195" t="s">
        <v>8</v>
      </c>
      <c r="D167" s="195" t="s">
        <v>215</v>
      </c>
      <c r="E167" s="196" t="s">
        <v>661</v>
      </c>
      <c r="F167" s="197" t="s">
        <v>662</v>
      </c>
      <c r="G167" s="198" t="s">
        <v>253</v>
      </c>
      <c r="H167" s="199">
        <v>16.5</v>
      </c>
      <c r="I167" s="200"/>
      <c r="J167" s="201">
        <f>ROUND(I167*H167,2)</f>
        <v>0</v>
      </c>
      <c r="K167" s="197" t="s">
        <v>219</v>
      </c>
      <c r="L167" s="41"/>
      <c r="M167" s="202" t="s">
        <v>19</v>
      </c>
      <c r="N167" s="203" t="s">
        <v>45</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220</v>
      </c>
      <c r="AT167" s="206" t="s">
        <v>215</v>
      </c>
      <c r="AU167" s="206" t="s">
        <v>83</v>
      </c>
      <c r="AY167" s="19" t="s">
        <v>213</v>
      </c>
      <c r="BE167" s="207">
        <f>IF(N167="základní",J167,0)</f>
        <v>0</v>
      </c>
      <c r="BF167" s="207">
        <f>IF(N167="snížená",J167,0)</f>
        <v>0</v>
      </c>
      <c r="BG167" s="207">
        <f>IF(N167="zákl. přenesená",J167,0)</f>
        <v>0</v>
      </c>
      <c r="BH167" s="207">
        <f>IF(N167="sníž. přenesená",J167,0)</f>
        <v>0</v>
      </c>
      <c r="BI167" s="207">
        <f>IF(N167="nulová",J167,0)</f>
        <v>0</v>
      </c>
      <c r="BJ167" s="19" t="s">
        <v>81</v>
      </c>
      <c r="BK167" s="207">
        <f>ROUND(I167*H167,2)</f>
        <v>0</v>
      </c>
      <c r="BL167" s="19" t="s">
        <v>220</v>
      </c>
      <c r="BM167" s="206" t="s">
        <v>663</v>
      </c>
    </row>
    <row r="168" spans="1:65" s="2" customFormat="1" ht="195">
      <c r="A168" s="36"/>
      <c r="B168" s="37"/>
      <c r="C168" s="38"/>
      <c r="D168" s="208" t="s">
        <v>222</v>
      </c>
      <c r="E168" s="38"/>
      <c r="F168" s="209" t="s">
        <v>664</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222</v>
      </c>
      <c r="AU168" s="19" t="s">
        <v>83</v>
      </c>
    </row>
    <row r="169" spans="1:65" s="13" customFormat="1">
      <c r="B169" s="212"/>
      <c r="C169" s="213"/>
      <c r="D169" s="208" t="s">
        <v>233</v>
      </c>
      <c r="E169" s="214" t="s">
        <v>19</v>
      </c>
      <c r="F169" s="215" t="s">
        <v>665</v>
      </c>
      <c r="G169" s="213"/>
      <c r="H169" s="216">
        <v>16</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3" customFormat="1">
      <c r="B170" s="212"/>
      <c r="C170" s="213"/>
      <c r="D170" s="208" t="s">
        <v>233</v>
      </c>
      <c r="E170" s="214" t="s">
        <v>19</v>
      </c>
      <c r="F170" s="215" t="s">
        <v>666</v>
      </c>
      <c r="G170" s="213"/>
      <c r="H170" s="216">
        <v>39</v>
      </c>
      <c r="I170" s="217"/>
      <c r="J170" s="213"/>
      <c r="K170" s="213"/>
      <c r="L170" s="218"/>
      <c r="M170" s="219"/>
      <c r="N170" s="220"/>
      <c r="O170" s="220"/>
      <c r="P170" s="220"/>
      <c r="Q170" s="220"/>
      <c r="R170" s="220"/>
      <c r="S170" s="220"/>
      <c r="T170" s="221"/>
      <c r="AT170" s="222" t="s">
        <v>233</v>
      </c>
      <c r="AU170" s="222" t="s">
        <v>83</v>
      </c>
      <c r="AV170" s="13" t="s">
        <v>83</v>
      </c>
      <c r="AW170" s="13" t="s">
        <v>35</v>
      </c>
      <c r="AX170" s="13" t="s">
        <v>74</v>
      </c>
      <c r="AY170" s="222" t="s">
        <v>213</v>
      </c>
    </row>
    <row r="171" spans="1:65" s="14" customFormat="1">
      <c r="B171" s="223"/>
      <c r="C171" s="224"/>
      <c r="D171" s="208" t="s">
        <v>233</v>
      </c>
      <c r="E171" s="225" t="s">
        <v>517</v>
      </c>
      <c r="F171" s="226" t="s">
        <v>234</v>
      </c>
      <c r="G171" s="224"/>
      <c r="H171" s="227">
        <v>55</v>
      </c>
      <c r="I171" s="228"/>
      <c r="J171" s="224"/>
      <c r="K171" s="224"/>
      <c r="L171" s="229"/>
      <c r="M171" s="230"/>
      <c r="N171" s="231"/>
      <c r="O171" s="231"/>
      <c r="P171" s="231"/>
      <c r="Q171" s="231"/>
      <c r="R171" s="231"/>
      <c r="S171" s="231"/>
      <c r="T171" s="232"/>
      <c r="AT171" s="233" t="s">
        <v>233</v>
      </c>
      <c r="AU171" s="233" t="s">
        <v>83</v>
      </c>
      <c r="AV171" s="14" t="s">
        <v>220</v>
      </c>
      <c r="AW171" s="14" t="s">
        <v>35</v>
      </c>
      <c r="AX171" s="14" t="s">
        <v>74</v>
      </c>
      <c r="AY171" s="233" t="s">
        <v>213</v>
      </c>
    </row>
    <row r="172" spans="1:65" s="13" customFormat="1">
      <c r="B172" s="212"/>
      <c r="C172" s="213"/>
      <c r="D172" s="208" t="s">
        <v>233</v>
      </c>
      <c r="E172" s="214" t="s">
        <v>519</v>
      </c>
      <c r="F172" s="215" t="s">
        <v>667</v>
      </c>
      <c r="G172" s="213"/>
      <c r="H172" s="216">
        <v>16.5</v>
      </c>
      <c r="I172" s="217"/>
      <c r="J172" s="213"/>
      <c r="K172" s="213"/>
      <c r="L172" s="218"/>
      <c r="M172" s="219"/>
      <c r="N172" s="220"/>
      <c r="O172" s="220"/>
      <c r="P172" s="220"/>
      <c r="Q172" s="220"/>
      <c r="R172" s="220"/>
      <c r="S172" s="220"/>
      <c r="T172" s="221"/>
      <c r="AT172" s="222" t="s">
        <v>233</v>
      </c>
      <c r="AU172" s="222" t="s">
        <v>83</v>
      </c>
      <c r="AV172" s="13" t="s">
        <v>83</v>
      </c>
      <c r="AW172" s="13" t="s">
        <v>35</v>
      </c>
      <c r="AX172" s="13" t="s">
        <v>81</v>
      </c>
      <c r="AY172" s="222" t="s">
        <v>213</v>
      </c>
    </row>
    <row r="173" spans="1:65" s="13" customFormat="1">
      <c r="B173" s="212"/>
      <c r="C173" s="213"/>
      <c r="D173" s="208" t="s">
        <v>233</v>
      </c>
      <c r="E173" s="214" t="s">
        <v>522</v>
      </c>
      <c r="F173" s="215" t="s">
        <v>668</v>
      </c>
      <c r="G173" s="213"/>
      <c r="H173" s="216">
        <v>24.75</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3" customFormat="1">
      <c r="B174" s="212"/>
      <c r="C174" s="213"/>
      <c r="D174" s="208" t="s">
        <v>233</v>
      </c>
      <c r="E174" s="214" t="s">
        <v>525</v>
      </c>
      <c r="F174" s="215" t="s">
        <v>669</v>
      </c>
      <c r="G174" s="213"/>
      <c r="H174" s="216">
        <v>13.75</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2" customFormat="1" ht="21.75" customHeight="1">
      <c r="A175" s="36"/>
      <c r="B175" s="37"/>
      <c r="C175" s="195" t="s">
        <v>293</v>
      </c>
      <c r="D175" s="195" t="s">
        <v>215</v>
      </c>
      <c r="E175" s="196" t="s">
        <v>670</v>
      </c>
      <c r="F175" s="197" t="s">
        <v>671</v>
      </c>
      <c r="G175" s="198" t="s">
        <v>253</v>
      </c>
      <c r="H175" s="199">
        <v>8.25</v>
      </c>
      <c r="I175" s="200"/>
      <c r="J175" s="201">
        <f>ROUND(I175*H175,2)</f>
        <v>0</v>
      </c>
      <c r="K175" s="197" t="s">
        <v>219</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672</v>
      </c>
    </row>
    <row r="176" spans="1:65" s="2" customFormat="1" ht="195">
      <c r="A176" s="36"/>
      <c r="B176" s="37"/>
      <c r="C176" s="38"/>
      <c r="D176" s="208" t="s">
        <v>222</v>
      </c>
      <c r="E176" s="38"/>
      <c r="F176" s="209" t="s">
        <v>664</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3" customFormat="1">
      <c r="B177" s="212"/>
      <c r="C177" s="213"/>
      <c r="D177" s="208" t="s">
        <v>233</v>
      </c>
      <c r="E177" s="214" t="s">
        <v>19</v>
      </c>
      <c r="F177" s="215" t="s">
        <v>673</v>
      </c>
      <c r="G177" s="213"/>
      <c r="H177" s="216">
        <v>8.25</v>
      </c>
      <c r="I177" s="217"/>
      <c r="J177" s="213"/>
      <c r="K177" s="213"/>
      <c r="L177" s="218"/>
      <c r="M177" s="219"/>
      <c r="N177" s="220"/>
      <c r="O177" s="220"/>
      <c r="P177" s="220"/>
      <c r="Q177" s="220"/>
      <c r="R177" s="220"/>
      <c r="S177" s="220"/>
      <c r="T177" s="221"/>
      <c r="AT177" s="222" t="s">
        <v>233</v>
      </c>
      <c r="AU177" s="222" t="s">
        <v>83</v>
      </c>
      <c r="AV177" s="13" t="s">
        <v>83</v>
      </c>
      <c r="AW177" s="13" t="s">
        <v>35</v>
      </c>
      <c r="AX177" s="13" t="s">
        <v>74</v>
      </c>
      <c r="AY177" s="222" t="s">
        <v>213</v>
      </c>
    </row>
    <row r="178" spans="1:65" s="14" customFormat="1">
      <c r="B178" s="223"/>
      <c r="C178" s="224"/>
      <c r="D178" s="208" t="s">
        <v>233</v>
      </c>
      <c r="E178" s="225" t="s">
        <v>19</v>
      </c>
      <c r="F178" s="226" t="s">
        <v>234</v>
      </c>
      <c r="G178" s="224"/>
      <c r="H178" s="227">
        <v>8.25</v>
      </c>
      <c r="I178" s="228"/>
      <c r="J178" s="224"/>
      <c r="K178" s="224"/>
      <c r="L178" s="229"/>
      <c r="M178" s="230"/>
      <c r="N178" s="231"/>
      <c r="O178" s="231"/>
      <c r="P178" s="231"/>
      <c r="Q178" s="231"/>
      <c r="R178" s="231"/>
      <c r="S178" s="231"/>
      <c r="T178" s="232"/>
      <c r="AT178" s="233" t="s">
        <v>233</v>
      </c>
      <c r="AU178" s="233" t="s">
        <v>83</v>
      </c>
      <c r="AV178" s="14" t="s">
        <v>220</v>
      </c>
      <c r="AW178" s="14" t="s">
        <v>35</v>
      </c>
      <c r="AX178" s="14" t="s">
        <v>81</v>
      </c>
      <c r="AY178" s="233" t="s">
        <v>213</v>
      </c>
    </row>
    <row r="179" spans="1:65" s="2" customFormat="1" ht="21.75" customHeight="1">
      <c r="A179" s="36"/>
      <c r="B179" s="37"/>
      <c r="C179" s="195" t="s">
        <v>297</v>
      </c>
      <c r="D179" s="195" t="s">
        <v>215</v>
      </c>
      <c r="E179" s="196" t="s">
        <v>674</v>
      </c>
      <c r="F179" s="197" t="s">
        <v>675</v>
      </c>
      <c r="G179" s="198" t="s">
        <v>253</v>
      </c>
      <c r="H179" s="199">
        <v>24.75</v>
      </c>
      <c r="I179" s="200"/>
      <c r="J179" s="201">
        <f>ROUND(I179*H179,2)</f>
        <v>0</v>
      </c>
      <c r="K179" s="197" t="s">
        <v>219</v>
      </c>
      <c r="L179" s="41"/>
      <c r="M179" s="202" t="s">
        <v>19</v>
      </c>
      <c r="N179" s="203" t="s">
        <v>45</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220</v>
      </c>
      <c r="AT179" s="206" t="s">
        <v>215</v>
      </c>
      <c r="AU179" s="206" t="s">
        <v>83</v>
      </c>
      <c r="AY179" s="19" t="s">
        <v>213</v>
      </c>
      <c r="BE179" s="207">
        <f>IF(N179="základní",J179,0)</f>
        <v>0</v>
      </c>
      <c r="BF179" s="207">
        <f>IF(N179="snížená",J179,0)</f>
        <v>0</v>
      </c>
      <c r="BG179" s="207">
        <f>IF(N179="zákl. přenesená",J179,0)</f>
        <v>0</v>
      </c>
      <c r="BH179" s="207">
        <f>IF(N179="sníž. přenesená",J179,0)</f>
        <v>0</v>
      </c>
      <c r="BI179" s="207">
        <f>IF(N179="nulová",J179,0)</f>
        <v>0</v>
      </c>
      <c r="BJ179" s="19" t="s">
        <v>81</v>
      </c>
      <c r="BK179" s="207">
        <f>ROUND(I179*H179,2)</f>
        <v>0</v>
      </c>
      <c r="BL179" s="19" t="s">
        <v>220</v>
      </c>
      <c r="BM179" s="206" t="s">
        <v>676</v>
      </c>
    </row>
    <row r="180" spans="1:65" s="2" customFormat="1" ht="195">
      <c r="A180" s="36"/>
      <c r="B180" s="37"/>
      <c r="C180" s="38"/>
      <c r="D180" s="208" t="s">
        <v>222</v>
      </c>
      <c r="E180" s="38"/>
      <c r="F180" s="209" t="s">
        <v>664</v>
      </c>
      <c r="G180" s="38"/>
      <c r="H180" s="38"/>
      <c r="I180" s="118"/>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222</v>
      </c>
      <c r="AU180" s="19" t="s">
        <v>83</v>
      </c>
    </row>
    <row r="181" spans="1:65" s="13" customFormat="1">
      <c r="B181" s="212"/>
      <c r="C181" s="213"/>
      <c r="D181" s="208" t="s">
        <v>233</v>
      </c>
      <c r="E181" s="214" t="s">
        <v>19</v>
      </c>
      <c r="F181" s="215" t="s">
        <v>522</v>
      </c>
      <c r="G181" s="213"/>
      <c r="H181" s="216">
        <v>24.75</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4" customFormat="1">
      <c r="B182" s="223"/>
      <c r="C182" s="224"/>
      <c r="D182" s="208" t="s">
        <v>233</v>
      </c>
      <c r="E182" s="225" t="s">
        <v>19</v>
      </c>
      <c r="F182" s="226" t="s">
        <v>234</v>
      </c>
      <c r="G182" s="224"/>
      <c r="H182" s="227">
        <v>24.75</v>
      </c>
      <c r="I182" s="228"/>
      <c r="J182" s="224"/>
      <c r="K182" s="224"/>
      <c r="L182" s="229"/>
      <c r="M182" s="230"/>
      <c r="N182" s="231"/>
      <c r="O182" s="231"/>
      <c r="P182" s="231"/>
      <c r="Q182" s="231"/>
      <c r="R182" s="231"/>
      <c r="S182" s="231"/>
      <c r="T182" s="232"/>
      <c r="AT182" s="233" t="s">
        <v>233</v>
      </c>
      <c r="AU182" s="233" t="s">
        <v>83</v>
      </c>
      <c r="AV182" s="14" t="s">
        <v>220</v>
      </c>
      <c r="AW182" s="14" t="s">
        <v>35</v>
      </c>
      <c r="AX182" s="14" t="s">
        <v>81</v>
      </c>
      <c r="AY182" s="233" t="s">
        <v>213</v>
      </c>
    </row>
    <row r="183" spans="1:65" s="2" customFormat="1" ht="21.75" customHeight="1">
      <c r="A183" s="36"/>
      <c r="B183" s="37"/>
      <c r="C183" s="195" t="s">
        <v>302</v>
      </c>
      <c r="D183" s="195" t="s">
        <v>215</v>
      </c>
      <c r="E183" s="196" t="s">
        <v>677</v>
      </c>
      <c r="F183" s="197" t="s">
        <v>678</v>
      </c>
      <c r="G183" s="198" t="s">
        <v>253</v>
      </c>
      <c r="H183" s="199">
        <v>12.375</v>
      </c>
      <c r="I183" s="200"/>
      <c r="J183" s="201">
        <f>ROUND(I183*H183,2)</f>
        <v>0</v>
      </c>
      <c r="K183" s="197" t="s">
        <v>219</v>
      </c>
      <c r="L183" s="41"/>
      <c r="M183" s="202" t="s">
        <v>19</v>
      </c>
      <c r="N183" s="203" t="s">
        <v>45</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220</v>
      </c>
      <c r="AT183" s="206" t="s">
        <v>215</v>
      </c>
      <c r="AU183" s="206" t="s">
        <v>83</v>
      </c>
      <c r="AY183" s="19" t="s">
        <v>213</v>
      </c>
      <c r="BE183" s="207">
        <f>IF(N183="základní",J183,0)</f>
        <v>0</v>
      </c>
      <c r="BF183" s="207">
        <f>IF(N183="snížená",J183,0)</f>
        <v>0</v>
      </c>
      <c r="BG183" s="207">
        <f>IF(N183="zákl. přenesená",J183,0)</f>
        <v>0</v>
      </c>
      <c r="BH183" s="207">
        <f>IF(N183="sníž. přenesená",J183,0)</f>
        <v>0</v>
      </c>
      <c r="BI183" s="207">
        <f>IF(N183="nulová",J183,0)</f>
        <v>0</v>
      </c>
      <c r="BJ183" s="19" t="s">
        <v>81</v>
      </c>
      <c r="BK183" s="207">
        <f>ROUND(I183*H183,2)</f>
        <v>0</v>
      </c>
      <c r="BL183" s="19" t="s">
        <v>220</v>
      </c>
      <c r="BM183" s="206" t="s">
        <v>679</v>
      </c>
    </row>
    <row r="184" spans="1:65" s="2" customFormat="1" ht="195">
      <c r="A184" s="36"/>
      <c r="B184" s="37"/>
      <c r="C184" s="38"/>
      <c r="D184" s="208" t="s">
        <v>222</v>
      </c>
      <c r="E184" s="38"/>
      <c r="F184" s="209" t="s">
        <v>664</v>
      </c>
      <c r="G184" s="38"/>
      <c r="H184" s="38"/>
      <c r="I184" s="118"/>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222</v>
      </c>
      <c r="AU184" s="19" t="s">
        <v>83</v>
      </c>
    </row>
    <row r="185" spans="1:65" s="13" customFormat="1">
      <c r="B185" s="212"/>
      <c r="C185" s="213"/>
      <c r="D185" s="208" t="s">
        <v>233</v>
      </c>
      <c r="E185" s="214" t="s">
        <v>19</v>
      </c>
      <c r="F185" s="215" t="s">
        <v>680</v>
      </c>
      <c r="G185" s="213"/>
      <c r="H185" s="216">
        <v>12.375</v>
      </c>
      <c r="I185" s="217"/>
      <c r="J185" s="213"/>
      <c r="K185" s="213"/>
      <c r="L185" s="218"/>
      <c r="M185" s="219"/>
      <c r="N185" s="220"/>
      <c r="O185" s="220"/>
      <c r="P185" s="220"/>
      <c r="Q185" s="220"/>
      <c r="R185" s="220"/>
      <c r="S185" s="220"/>
      <c r="T185" s="221"/>
      <c r="AT185" s="222" t="s">
        <v>233</v>
      </c>
      <c r="AU185" s="222" t="s">
        <v>83</v>
      </c>
      <c r="AV185" s="13" t="s">
        <v>83</v>
      </c>
      <c r="AW185" s="13" t="s">
        <v>35</v>
      </c>
      <c r="AX185" s="13" t="s">
        <v>74</v>
      </c>
      <c r="AY185" s="222" t="s">
        <v>213</v>
      </c>
    </row>
    <row r="186" spans="1:65" s="14" customFormat="1">
      <c r="B186" s="223"/>
      <c r="C186" s="224"/>
      <c r="D186" s="208" t="s">
        <v>233</v>
      </c>
      <c r="E186" s="225" t="s">
        <v>19</v>
      </c>
      <c r="F186" s="226" t="s">
        <v>234</v>
      </c>
      <c r="G186" s="224"/>
      <c r="H186" s="227">
        <v>12.375</v>
      </c>
      <c r="I186" s="228"/>
      <c r="J186" s="224"/>
      <c r="K186" s="224"/>
      <c r="L186" s="229"/>
      <c r="M186" s="230"/>
      <c r="N186" s="231"/>
      <c r="O186" s="231"/>
      <c r="P186" s="231"/>
      <c r="Q186" s="231"/>
      <c r="R186" s="231"/>
      <c r="S186" s="231"/>
      <c r="T186" s="232"/>
      <c r="AT186" s="233" t="s">
        <v>233</v>
      </c>
      <c r="AU186" s="233" t="s">
        <v>83</v>
      </c>
      <c r="AV186" s="14" t="s">
        <v>220</v>
      </c>
      <c r="AW186" s="14" t="s">
        <v>35</v>
      </c>
      <c r="AX186" s="14" t="s">
        <v>81</v>
      </c>
      <c r="AY186" s="233" t="s">
        <v>213</v>
      </c>
    </row>
    <row r="187" spans="1:65" s="2" customFormat="1" ht="21.75" customHeight="1">
      <c r="A187" s="36"/>
      <c r="B187" s="37"/>
      <c r="C187" s="195" t="s">
        <v>307</v>
      </c>
      <c r="D187" s="195" t="s">
        <v>215</v>
      </c>
      <c r="E187" s="196" t="s">
        <v>681</v>
      </c>
      <c r="F187" s="197" t="s">
        <v>682</v>
      </c>
      <c r="G187" s="198" t="s">
        <v>253</v>
      </c>
      <c r="H187" s="199">
        <v>140.221</v>
      </c>
      <c r="I187" s="200"/>
      <c r="J187" s="201">
        <f>ROUND(I187*H187,2)</f>
        <v>0</v>
      </c>
      <c r="K187" s="197" t="s">
        <v>219</v>
      </c>
      <c r="L187" s="41"/>
      <c r="M187" s="202" t="s">
        <v>19</v>
      </c>
      <c r="N187" s="203" t="s">
        <v>45</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220</v>
      </c>
      <c r="AT187" s="206" t="s">
        <v>215</v>
      </c>
      <c r="AU187" s="206" t="s">
        <v>83</v>
      </c>
      <c r="AY187" s="19" t="s">
        <v>213</v>
      </c>
      <c r="BE187" s="207">
        <f>IF(N187="základní",J187,0)</f>
        <v>0</v>
      </c>
      <c r="BF187" s="207">
        <f>IF(N187="snížená",J187,0)</f>
        <v>0</v>
      </c>
      <c r="BG187" s="207">
        <f>IF(N187="zákl. přenesená",J187,0)</f>
        <v>0</v>
      </c>
      <c r="BH187" s="207">
        <f>IF(N187="sníž. přenesená",J187,0)</f>
        <v>0</v>
      </c>
      <c r="BI187" s="207">
        <f>IF(N187="nulová",J187,0)</f>
        <v>0</v>
      </c>
      <c r="BJ187" s="19" t="s">
        <v>81</v>
      </c>
      <c r="BK187" s="207">
        <f>ROUND(I187*H187,2)</f>
        <v>0</v>
      </c>
      <c r="BL187" s="19" t="s">
        <v>220</v>
      </c>
      <c r="BM187" s="206" t="s">
        <v>683</v>
      </c>
    </row>
    <row r="188" spans="1:65" s="2" customFormat="1" ht="97.5">
      <c r="A188" s="36"/>
      <c r="B188" s="37"/>
      <c r="C188" s="38"/>
      <c r="D188" s="208" t="s">
        <v>222</v>
      </c>
      <c r="E188" s="38"/>
      <c r="F188" s="209" t="s">
        <v>684</v>
      </c>
      <c r="G188" s="38"/>
      <c r="H188" s="38"/>
      <c r="I188" s="118"/>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222</v>
      </c>
      <c r="AU188" s="19" t="s">
        <v>83</v>
      </c>
    </row>
    <row r="189" spans="1:65" s="13" customFormat="1">
      <c r="B189" s="212"/>
      <c r="C189" s="213"/>
      <c r="D189" s="208" t="s">
        <v>233</v>
      </c>
      <c r="E189" s="214" t="s">
        <v>19</v>
      </c>
      <c r="F189" s="215" t="s">
        <v>514</v>
      </c>
      <c r="G189" s="213"/>
      <c r="H189" s="216">
        <v>140.221</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4" customFormat="1">
      <c r="B190" s="223"/>
      <c r="C190" s="224"/>
      <c r="D190" s="208" t="s">
        <v>233</v>
      </c>
      <c r="E190" s="225" t="s">
        <v>19</v>
      </c>
      <c r="F190" s="226" t="s">
        <v>234</v>
      </c>
      <c r="G190" s="224"/>
      <c r="H190" s="227">
        <v>140.221</v>
      </c>
      <c r="I190" s="228"/>
      <c r="J190" s="224"/>
      <c r="K190" s="224"/>
      <c r="L190" s="229"/>
      <c r="M190" s="230"/>
      <c r="N190" s="231"/>
      <c r="O190" s="231"/>
      <c r="P190" s="231"/>
      <c r="Q190" s="231"/>
      <c r="R190" s="231"/>
      <c r="S190" s="231"/>
      <c r="T190" s="232"/>
      <c r="AT190" s="233" t="s">
        <v>233</v>
      </c>
      <c r="AU190" s="233" t="s">
        <v>83</v>
      </c>
      <c r="AV190" s="14" t="s">
        <v>220</v>
      </c>
      <c r="AW190" s="14" t="s">
        <v>35</v>
      </c>
      <c r="AX190" s="14" t="s">
        <v>81</v>
      </c>
      <c r="AY190" s="233" t="s">
        <v>213</v>
      </c>
    </row>
    <row r="191" spans="1:65" s="2" customFormat="1" ht="21.75" customHeight="1">
      <c r="A191" s="36"/>
      <c r="B191" s="37"/>
      <c r="C191" s="195" t="s">
        <v>312</v>
      </c>
      <c r="D191" s="195" t="s">
        <v>215</v>
      </c>
      <c r="E191" s="196" t="s">
        <v>685</v>
      </c>
      <c r="F191" s="197" t="s">
        <v>686</v>
      </c>
      <c r="G191" s="198" t="s">
        <v>253</v>
      </c>
      <c r="H191" s="199">
        <v>13.75</v>
      </c>
      <c r="I191" s="200"/>
      <c r="J191" s="201">
        <f>ROUND(I191*H191,2)</f>
        <v>0</v>
      </c>
      <c r="K191" s="197" t="s">
        <v>219</v>
      </c>
      <c r="L191" s="41"/>
      <c r="M191" s="202" t="s">
        <v>19</v>
      </c>
      <c r="N191" s="203" t="s">
        <v>45</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220</v>
      </c>
      <c r="AT191" s="206" t="s">
        <v>215</v>
      </c>
      <c r="AU191" s="206" t="s">
        <v>83</v>
      </c>
      <c r="AY191" s="19" t="s">
        <v>213</v>
      </c>
      <c r="BE191" s="207">
        <f>IF(N191="základní",J191,0)</f>
        <v>0</v>
      </c>
      <c r="BF191" s="207">
        <f>IF(N191="snížená",J191,0)</f>
        <v>0</v>
      </c>
      <c r="BG191" s="207">
        <f>IF(N191="zákl. přenesená",J191,0)</f>
        <v>0</v>
      </c>
      <c r="BH191" s="207">
        <f>IF(N191="sníž. přenesená",J191,0)</f>
        <v>0</v>
      </c>
      <c r="BI191" s="207">
        <f>IF(N191="nulová",J191,0)</f>
        <v>0</v>
      </c>
      <c r="BJ191" s="19" t="s">
        <v>81</v>
      </c>
      <c r="BK191" s="207">
        <f>ROUND(I191*H191,2)</f>
        <v>0</v>
      </c>
      <c r="BL191" s="19" t="s">
        <v>220</v>
      </c>
      <c r="BM191" s="206" t="s">
        <v>687</v>
      </c>
    </row>
    <row r="192" spans="1:65" s="2" customFormat="1" ht="97.5">
      <c r="A192" s="36"/>
      <c r="B192" s="37"/>
      <c r="C192" s="38"/>
      <c r="D192" s="208" t="s">
        <v>222</v>
      </c>
      <c r="E192" s="38"/>
      <c r="F192" s="209" t="s">
        <v>684</v>
      </c>
      <c r="G192" s="38"/>
      <c r="H192" s="38"/>
      <c r="I192" s="118"/>
      <c r="J192" s="38"/>
      <c r="K192" s="38"/>
      <c r="L192" s="41"/>
      <c r="M192" s="210"/>
      <c r="N192" s="211"/>
      <c r="O192" s="66"/>
      <c r="P192" s="66"/>
      <c r="Q192" s="66"/>
      <c r="R192" s="66"/>
      <c r="S192" s="66"/>
      <c r="T192" s="67"/>
      <c r="U192" s="36"/>
      <c r="V192" s="36"/>
      <c r="W192" s="36"/>
      <c r="X192" s="36"/>
      <c r="Y192" s="36"/>
      <c r="Z192" s="36"/>
      <c r="AA192" s="36"/>
      <c r="AB192" s="36"/>
      <c r="AC192" s="36"/>
      <c r="AD192" s="36"/>
      <c r="AE192" s="36"/>
      <c r="AT192" s="19" t="s">
        <v>222</v>
      </c>
      <c r="AU192" s="19" t="s">
        <v>83</v>
      </c>
    </row>
    <row r="193" spans="1:65" s="13" customFormat="1">
      <c r="B193" s="212"/>
      <c r="C193" s="213"/>
      <c r="D193" s="208" t="s">
        <v>233</v>
      </c>
      <c r="E193" s="214" t="s">
        <v>19</v>
      </c>
      <c r="F193" s="215" t="s">
        <v>525</v>
      </c>
      <c r="G193" s="213"/>
      <c r="H193" s="216">
        <v>13.75</v>
      </c>
      <c r="I193" s="217"/>
      <c r="J193" s="213"/>
      <c r="K193" s="213"/>
      <c r="L193" s="218"/>
      <c r="M193" s="219"/>
      <c r="N193" s="220"/>
      <c r="O193" s="220"/>
      <c r="P193" s="220"/>
      <c r="Q193" s="220"/>
      <c r="R193" s="220"/>
      <c r="S193" s="220"/>
      <c r="T193" s="221"/>
      <c r="AT193" s="222" t="s">
        <v>233</v>
      </c>
      <c r="AU193" s="222" t="s">
        <v>83</v>
      </c>
      <c r="AV193" s="13" t="s">
        <v>83</v>
      </c>
      <c r="AW193" s="13" t="s">
        <v>35</v>
      </c>
      <c r="AX193" s="13" t="s">
        <v>74</v>
      </c>
      <c r="AY193" s="222" t="s">
        <v>213</v>
      </c>
    </row>
    <row r="194" spans="1:65" s="14" customFormat="1">
      <c r="B194" s="223"/>
      <c r="C194" s="224"/>
      <c r="D194" s="208" t="s">
        <v>233</v>
      </c>
      <c r="E194" s="225" t="s">
        <v>19</v>
      </c>
      <c r="F194" s="226" t="s">
        <v>234</v>
      </c>
      <c r="G194" s="224"/>
      <c r="H194" s="227">
        <v>13.75</v>
      </c>
      <c r="I194" s="228"/>
      <c r="J194" s="224"/>
      <c r="K194" s="224"/>
      <c r="L194" s="229"/>
      <c r="M194" s="230"/>
      <c r="N194" s="231"/>
      <c r="O194" s="231"/>
      <c r="P194" s="231"/>
      <c r="Q194" s="231"/>
      <c r="R194" s="231"/>
      <c r="S194" s="231"/>
      <c r="T194" s="232"/>
      <c r="AT194" s="233" t="s">
        <v>233</v>
      </c>
      <c r="AU194" s="233" t="s">
        <v>83</v>
      </c>
      <c r="AV194" s="14" t="s">
        <v>220</v>
      </c>
      <c r="AW194" s="14" t="s">
        <v>35</v>
      </c>
      <c r="AX194" s="14" t="s">
        <v>81</v>
      </c>
      <c r="AY194" s="233" t="s">
        <v>213</v>
      </c>
    </row>
    <row r="195" spans="1:65" s="2" customFormat="1" ht="33" customHeight="1">
      <c r="A195" s="36"/>
      <c r="B195" s="37"/>
      <c r="C195" s="195" t="s">
        <v>7</v>
      </c>
      <c r="D195" s="195" t="s">
        <v>215</v>
      </c>
      <c r="E195" s="196" t="s">
        <v>688</v>
      </c>
      <c r="F195" s="197" t="s">
        <v>689</v>
      </c>
      <c r="G195" s="198" t="s">
        <v>253</v>
      </c>
      <c r="H195" s="199">
        <v>117.56100000000001</v>
      </c>
      <c r="I195" s="200"/>
      <c r="J195" s="201">
        <f>ROUND(I195*H195,2)</f>
        <v>0</v>
      </c>
      <c r="K195" s="197" t="s">
        <v>219</v>
      </c>
      <c r="L195" s="41"/>
      <c r="M195" s="202" t="s">
        <v>19</v>
      </c>
      <c r="N195" s="203" t="s">
        <v>45</v>
      </c>
      <c r="O195" s="66"/>
      <c r="P195" s="204">
        <f>O195*H195</f>
        <v>0</v>
      </c>
      <c r="Q195" s="204">
        <v>5.73305E-3</v>
      </c>
      <c r="R195" s="204">
        <f>Q195*H195</f>
        <v>0.67398309104999998</v>
      </c>
      <c r="S195" s="204">
        <v>0</v>
      </c>
      <c r="T195" s="205">
        <f>S195*H195</f>
        <v>0</v>
      </c>
      <c r="U195" s="36"/>
      <c r="V195" s="36"/>
      <c r="W195" s="36"/>
      <c r="X195" s="36"/>
      <c r="Y195" s="36"/>
      <c r="Z195" s="36"/>
      <c r="AA195" s="36"/>
      <c r="AB195" s="36"/>
      <c r="AC195" s="36"/>
      <c r="AD195" s="36"/>
      <c r="AE195" s="36"/>
      <c r="AR195" s="206" t="s">
        <v>220</v>
      </c>
      <c r="AT195" s="206" t="s">
        <v>215</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690</v>
      </c>
    </row>
    <row r="196" spans="1:65" s="13" customFormat="1">
      <c r="B196" s="212"/>
      <c r="C196" s="213"/>
      <c r="D196" s="208" t="s">
        <v>233</v>
      </c>
      <c r="E196" s="214" t="s">
        <v>19</v>
      </c>
      <c r="F196" s="215" t="s">
        <v>691</v>
      </c>
      <c r="G196" s="213"/>
      <c r="H196" s="216">
        <v>26.562999999999999</v>
      </c>
      <c r="I196" s="217"/>
      <c r="J196" s="213"/>
      <c r="K196" s="213"/>
      <c r="L196" s="218"/>
      <c r="M196" s="219"/>
      <c r="N196" s="220"/>
      <c r="O196" s="220"/>
      <c r="P196" s="220"/>
      <c r="Q196" s="220"/>
      <c r="R196" s="220"/>
      <c r="S196" s="220"/>
      <c r="T196" s="221"/>
      <c r="AT196" s="222" t="s">
        <v>233</v>
      </c>
      <c r="AU196" s="222" t="s">
        <v>83</v>
      </c>
      <c r="AV196" s="13" t="s">
        <v>83</v>
      </c>
      <c r="AW196" s="13" t="s">
        <v>35</v>
      </c>
      <c r="AX196" s="13" t="s">
        <v>74</v>
      </c>
      <c r="AY196" s="222" t="s">
        <v>213</v>
      </c>
    </row>
    <row r="197" spans="1:65" s="13" customFormat="1">
      <c r="B197" s="212"/>
      <c r="C197" s="213"/>
      <c r="D197" s="208" t="s">
        <v>233</v>
      </c>
      <c r="E197" s="214" t="s">
        <v>19</v>
      </c>
      <c r="F197" s="215" t="s">
        <v>692</v>
      </c>
      <c r="G197" s="213"/>
      <c r="H197" s="216">
        <v>36.450000000000003</v>
      </c>
      <c r="I197" s="217"/>
      <c r="J197" s="213"/>
      <c r="K197" s="213"/>
      <c r="L197" s="218"/>
      <c r="M197" s="219"/>
      <c r="N197" s="220"/>
      <c r="O197" s="220"/>
      <c r="P197" s="220"/>
      <c r="Q197" s="220"/>
      <c r="R197" s="220"/>
      <c r="S197" s="220"/>
      <c r="T197" s="221"/>
      <c r="AT197" s="222" t="s">
        <v>233</v>
      </c>
      <c r="AU197" s="222" t="s">
        <v>83</v>
      </c>
      <c r="AV197" s="13" t="s">
        <v>83</v>
      </c>
      <c r="AW197" s="13" t="s">
        <v>35</v>
      </c>
      <c r="AX197" s="13" t="s">
        <v>74</v>
      </c>
      <c r="AY197" s="222" t="s">
        <v>213</v>
      </c>
    </row>
    <row r="198" spans="1:65" s="13" customFormat="1">
      <c r="B198" s="212"/>
      <c r="C198" s="213"/>
      <c r="D198" s="208" t="s">
        <v>233</v>
      </c>
      <c r="E198" s="214" t="s">
        <v>19</v>
      </c>
      <c r="F198" s="215" t="s">
        <v>693</v>
      </c>
      <c r="G198" s="213"/>
      <c r="H198" s="216">
        <v>24.937999999999999</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3" customFormat="1">
      <c r="B199" s="212"/>
      <c r="C199" s="213"/>
      <c r="D199" s="208" t="s">
        <v>233</v>
      </c>
      <c r="E199" s="214" t="s">
        <v>19</v>
      </c>
      <c r="F199" s="215" t="s">
        <v>694</v>
      </c>
      <c r="G199" s="213"/>
      <c r="H199" s="216">
        <v>29.61</v>
      </c>
      <c r="I199" s="217"/>
      <c r="J199" s="213"/>
      <c r="K199" s="213"/>
      <c r="L199" s="218"/>
      <c r="M199" s="219"/>
      <c r="N199" s="220"/>
      <c r="O199" s="220"/>
      <c r="P199" s="220"/>
      <c r="Q199" s="220"/>
      <c r="R199" s="220"/>
      <c r="S199" s="220"/>
      <c r="T199" s="221"/>
      <c r="AT199" s="222" t="s">
        <v>233</v>
      </c>
      <c r="AU199" s="222" t="s">
        <v>83</v>
      </c>
      <c r="AV199" s="13" t="s">
        <v>83</v>
      </c>
      <c r="AW199" s="13" t="s">
        <v>35</v>
      </c>
      <c r="AX199" s="13" t="s">
        <v>74</v>
      </c>
      <c r="AY199" s="222" t="s">
        <v>213</v>
      </c>
    </row>
    <row r="200" spans="1:65" s="14" customFormat="1">
      <c r="B200" s="223"/>
      <c r="C200" s="224"/>
      <c r="D200" s="208" t="s">
        <v>233</v>
      </c>
      <c r="E200" s="225" t="s">
        <v>565</v>
      </c>
      <c r="F200" s="226" t="s">
        <v>234</v>
      </c>
      <c r="G200" s="224"/>
      <c r="H200" s="227">
        <v>117.56100000000001</v>
      </c>
      <c r="I200" s="228"/>
      <c r="J200" s="224"/>
      <c r="K200" s="224"/>
      <c r="L200" s="229"/>
      <c r="M200" s="230"/>
      <c r="N200" s="231"/>
      <c r="O200" s="231"/>
      <c r="P200" s="231"/>
      <c r="Q200" s="231"/>
      <c r="R200" s="231"/>
      <c r="S200" s="231"/>
      <c r="T200" s="232"/>
      <c r="AT200" s="233" t="s">
        <v>233</v>
      </c>
      <c r="AU200" s="233" t="s">
        <v>83</v>
      </c>
      <c r="AV200" s="14" t="s">
        <v>220</v>
      </c>
      <c r="AW200" s="14" t="s">
        <v>35</v>
      </c>
      <c r="AX200" s="14" t="s">
        <v>81</v>
      </c>
      <c r="AY200" s="233" t="s">
        <v>213</v>
      </c>
    </row>
    <row r="201" spans="1:65" s="2" customFormat="1" ht="16.5" customHeight="1">
      <c r="A201" s="36"/>
      <c r="B201" s="37"/>
      <c r="C201" s="195" t="s">
        <v>323</v>
      </c>
      <c r="D201" s="195" t="s">
        <v>215</v>
      </c>
      <c r="E201" s="196" t="s">
        <v>695</v>
      </c>
      <c r="F201" s="197" t="s">
        <v>696</v>
      </c>
      <c r="G201" s="198" t="s">
        <v>253</v>
      </c>
      <c r="H201" s="199">
        <v>71.597999999999999</v>
      </c>
      <c r="I201" s="200"/>
      <c r="J201" s="201">
        <f>ROUND(I201*H201,2)</f>
        <v>0</v>
      </c>
      <c r="K201" s="197" t="s">
        <v>219</v>
      </c>
      <c r="L201" s="41"/>
      <c r="M201" s="202" t="s">
        <v>19</v>
      </c>
      <c r="N201" s="203" t="s">
        <v>45</v>
      </c>
      <c r="O201" s="66"/>
      <c r="P201" s="204">
        <f>O201*H201</f>
        <v>0</v>
      </c>
      <c r="Q201" s="204">
        <v>4.5731999999999999E-4</v>
      </c>
      <c r="R201" s="204">
        <f>Q201*H201</f>
        <v>3.2743197359999997E-2</v>
      </c>
      <c r="S201" s="204">
        <v>0</v>
      </c>
      <c r="T201" s="205">
        <f>S201*H201</f>
        <v>0</v>
      </c>
      <c r="U201" s="36"/>
      <c r="V201" s="36"/>
      <c r="W201" s="36"/>
      <c r="X201" s="36"/>
      <c r="Y201" s="36"/>
      <c r="Z201" s="36"/>
      <c r="AA201" s="36"/>
      <c r="AB201" s="36"/>
      <c r="AC201" s="36"/>
      <c r="AD201" s="36"/>
      <c r="AE201" s="36"/>
      <c r="AR201" s="206" t="s">
        <v>220</v>
      </c>
      <c r="AT201" s="206" t="s">
        <v>215</v>
      </c>
      <c r="AU201" s="206" t="s">
        <v>83</v>
      </c>
      <c r="AY201" s="19" t="s">
        <v>213</v>
      </c>
      <c r="BE201" s="207">
        <f>IF(N201="základní",J201,0)</f>
        <v>0</v>
      </c>
      <c r="BF201" s="207">
        <f>IF(N201="snížená",J201,0)</f>
        <v>0</v>
      </c>
      <c r="BG201" s="207">
        <f>IF(N201="zákl. přenesená",J201,0)</f>
        <v>0</v>
      </c>
      <c r="BH201" s="207">
        <f>IF(N201="sníž. přenesená",J201,0)</f>
        <v>0</v>
      </c>
      <c r="BI201" s="207">
        <f>IF(N201="nulová",J201,0)</f>
        <v>0</v>
      </c>
      <c r="BJ201" s="19" t="s">
        <v>81</v>
      </c>
      <c r="BK201" s="207">
        <f>ROUND(I201*H201,2)</f>
        <v>0</v>
      </c>
      <c r="BL201" s="19" t="s">
        <v>220</v>
      </c>
      <c r="BM201" s="206" t="s">
        <v>697</v>
      </c>
    </row>
    <row r="202" spans="1:65" s="2" customFormat="1" ht="48.75">
      <c r="A202" s="36"/>
      <c r="B202" s="37"/>
      <c r="C202" s="38"/>
      <c r="D202" s="208" t="s">
        <v>222</v>
      </c>
      <c r="E202" s="38"/>
      <c r="F202" s="209" t="s">
        <v>698</v>
      </c>
      <c r="G202" s="38"/>
      <c r="H202" s="38"/>
      <c r="I202" s="118"/>
      <c r="J202" s="38"/>
      <c r="K202" s="38"/>
      <c r="L202" s="41"/>
      <c r="M202" s="210"/>
      <c r="N202" s="211"/>
      <c r="O202" s="66"/>
      <c r="P202" s="66"/>
      <c r="Q202" s="66"/>
      <c r="R202" s="66"/>
      <c r="S202" s="66"/>
      <c r="T202" s="67"/>
      <c r="U202" s="36"/>
      <c r="V202" s="36"/>
      <c r="W202" s="36"/>
      <c r="X202" s="36"/>
      <c r="Y202" s="36"/>
      <c r="Z202" s="36"/>
      <c r="AA202" s="36"/>
      <c r="AB202" s="36"/>
      <c r="AC202" s="36"/>
      <c r="AD202" s="36"/>
      <c r="AE202" s="36"/>
      <c r="AT202" s="19" t="s">
        <v>222</v>
      </c>
      <c r="AU202" s="19" t="s">
        <v>83</v>
      </c>
    </row>
    <row r="203" spans="1:65" s="13" customFormat="1">
      <c r="B203" s="212"/>
      <c r="C203" s="213"/>
      <c r="D203" s="208" t="s">
        <v>233</v>
      </c>
      <c r="E203" s="214" t="s">
        <v>19</v>
      </c>
      <c r="F203" s="215" t="s">
        <v>699</v>
      </c>
      <c r="G203" s="213"/>
      <c r="H203" s="216">
        <v>23.597999999999999</v>
      </c>
      <c r="I203" s="217"/>
      <c r="J203" s="213"/>
      <c r="K203" s="213"/>
      <c r="L203" s="218"/>
      <c r="M203" s="219"/>
      <c r="N203" s="220"/>
      <c r="O203" s="220"/>
      <c r="P203" s="220"/>
      <c r="Q203" s="220"/>
      <c r="R203" s="220"/>
      <c r="S203" s="220"/>
      <c r="T203" s="221"/>
      <c r="AT203" s="222" t="s">
        <v>233</v>
      </c>
      <c r="AU203" s="222" t="s">
        <v>83</v>
      </c>
      <c r="AV203" s="13" t="s">
        <v>83</v>
      </c>
      <c r="AW203" s="13" t="s">
        <v>35</v>
      </c>
      <c r="AX203" s="13" t="s">
        <v>74</v>
      </c>
      <c r="AY203" s="222" t="s">
        <v>213</v>
      </c>
    </row>
    <row r="204" spans="1:65" s="13" customFormat="1">
      <c r="B204" s="212"/>
      <c r="C204" s="213"/>
      <c r="D204" s="208" t="s">
        <v>233</v>
      </c>
      <c r="E204" s="214" t="s">
        <v>19</v>
      </c>
      <c r="F204" s="215" t="s">
        <v>700</v>
      </c>
      <c r="G204" s="213"/>
      <c r="H204" s="216">
        <v>48</v>
      </c>
      <c r="I204" s="217"/>
      <c r="J204" s="213"/>
      <c r="K204" s="213"/>
      <c r="L204" s="218"/>
      <c r="M204" s="219"/>
      <c r="N204" s="220"/>
      <c r="O204" s="220"/>
      <c r="P204" s="220"/>
      <c r="Q204" s="220"/>
      <c r="R204" s="220"/>
      <c r="S204" s="220"/>
      <c r="T204" s="221"/>
      <c r="AT204" s="222" t="s">
        <v>233</v>
      </c>
      <c r="AU204" s="222" t="s">
        <v>83</v>
      </c>
      <c r="AV204" s="13" t="s">
        <v>83</v>
      </c>
      <c r="AW204" s="13" t="s">
        <v>35</v>
      </c>
      <c r="AX204" s="13" t="s">
        <v>74</v>
      </c>
      <c r="AY204" s="222" t="s">
        <v>213</v>
      </c>
    </row>
    <row r="205" spans="1:65" s="14" customFormat="1">
      <c r="B205" s="223"/>
      <c r="C205" s="224"/>
      <c r="D205" s="208" t="s">
        <v>233</v>
      </c>
      <c r="E205" s="225" t="s">
        <v>568</v>
      </c>
      <c r="F205" s="226" t="s">
        <v>234</v>
      </c>
      <c r="G205" s="224"/>
      <c r="H205" s="227">
        <v>71.597999999999999</v>
      </c>
      <c r="I205" s="228"/>
      <c r="J205" s="224"/>
      <c r="K205" s="224"/>
      <c r="L205" s="229"/>
      <c r="M205" s="230"/>
      <c r="N205" s="231"/>
      <c r="O205" s="231"/>
      <c r="P205" s="231"/>
      <c r="Q205" s="231"/>
      <c r="R205" s="231"/>
      <c r="S205" s="231"/>
      <c r="T205" s="232"/>
      <c r="AT205" s="233" t="s">
        <v>233</v>
      </c>
      <c r="AU205" s="233" t="s">
        <v>83</v>
      </c>
      <c r="AV205" s="14" t="s">
        <v>220</v>
      </c>
      <c r="AW205" s="14" t="s">
        <v>35</v>
      </c>
      <c r="AX205" s="14" t="s">
        <v>81</v>
      </c>
      <c r="AY205" s="233" t="s">
        <v>213</v>
      </c>
    </row>
    <row r="206" spans="1:65" s="2" customFormat="1" ht="21.75" customHeight="1">
      <c r="A206" s="36"/>
      <c r="B206" s="37"/>
      <c r="C206" s="195" t="s">
        <v>328</v>
      </c>
      <c r="D206" s="195" t="s">
        <v>215</v>
      </c>
      <c r="E206" s="196" t="s">
        <v>701</v>
      </c>
      <c r="F206" s="197" t="s">
        <v>702</v>
      </c>
      <c r="G206" s="198" t="s">
        <v>253</v>
      </c>
      <c r="H206" s="199">
        <v>71.597999999999999</v>
      </c>
      <c r="I206" s="200"/>
      <c r="J206" s="201">
        <f>ROUND(I206*H206,2)</f>
        <v>0</v>
      </c>
      <c r="K206" s="197" t="s">
        <v>219</v>
      </c>
      <c r="L206" s="41"/>
      <c r="M206" s="202" t="s">
        <v>19</v>
      </c>
      <c r="N206" s="203" t="s">
        <v>45</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220</v>
      </c>
      <c r="AT206" s="206" t="s">
        <v>215</v>
      </c>
      <c r="AU206" s="206" t="s">
        <v>83</v>
      </c>
      <c r="AY206" s="19" t="s">
        <v>213</v>
      </c>
      <c r="BE206" s="207">
        <f>IF(N206="základní",J206,0)</f>
        <v>0</v>
      </c>
      <c r="BF206" s="207">
        <f>IF(N206="snížená",J206,0)</f>
        <v>0</v>
      </c>
      <c r="BG206" s="207">
        <f>IF(N206="zákl. přenesená",J206,0)</f>
        <v>0</v>
      </c>
      <c r="BH206" s="207">
        <f>IF(N206="sníž. přenesená",J206,0)</f>
        <v>0</v>
      </c>
      <c r="BI206" s="207">
        <f>IF(N206="nulová",J206,0)</f>
        <v>0</v>
      </c>
      <c r="BJ206" s="19" t="s">
        <v>81</v>
      </c>
      <c r="BK206" s="207">
        <f>ROUND(I206*H206,2)</f>
        <v>0</v>
      </c>
      <c r="BL206" s="19" t="s">
        <v>220</v>
      </c>
      <c r="BM206" s="206" t="s">
        <v>703</v>
      </c>
    </row>
    <row r="207" spans="1:65" s="13" customFormat="1">
      <c r="B207" s="212"/>
      <c r="C207" s="213"/>
      <c r="D207" s="208" t="s">
        <v>233</v>
      </c>
      <c r="E207" s="214" t="s">
        <v>19</v>
      </c>
      <c r="F207" s="215" t="s">
        <v>568</v>
      </c>
      <c r="G207" s="213"/>
      <c r="H207" s="216">
        <v>71.597999999999999</v>
      </c>
      <c r="I207" s="217"/>
      <c r="J207" s="213"/>
      <c r="K207" s="213"/>
      <c r="L207" s="218"/>
      <c r="M207" s="219"/>
      <c r="N207" s="220"/>
      <c r="O207" s="220"/>
      <c r="P207" s="220"/>
      <c r="Q207" s="220"/>
      <c r="R207" s="220"/>
      <c r="S207" s="220"/>
      <c r="T207" s="221"/>
      <c r="AT207" s="222" t="s">
        <v>233</v>
      </c>
      <c r="AU207" s="222" t="s">
        <v>83</v>
      </c>
      <c r="AV207" s="13" t="s">
        <v>83</v>
      </c>
      <c r="AW207" s="13" t="s">
        <v>35</v>
      </c>
      <c r="AX207" s="13" t="s">
        <v>74</v>
      </c>
      <c r="AY207" s="222" t="s">
        <v>213</v>
      </c>
    </row>
    <row r="208" spans="1:65" s="14" customFormat="1">
      <c r="B208" s="223"/>
      <c r="C208" s="224"/>
      <c r="D208" s="208" t="s">
        <v>233</v>
      </c>
      <c r="E208" s="225" t="s">
        <v>19</v>
      </c>
      <c r="F208" s="226" t="s">
        <v>234</v>
      </c>
      <c r="G208" s="224"/>
      <c r="H208" s="227">
        <v>71.597999999999999</v>
      </c>
      <c r="I208" s="228"/>
      <c r="J208" s="224"/>
      <c r="K208" s="224"/>
      <c r="L208" s="229"/>
      <c r="M208" s="230"/>
      <c r="N208" s="231"/>
      <c r="O208" s="231"/>
      <c r="P208" s="231"/>
      <c r="Q208" s="231"/>
      <c r="R208" s="231"/>
      <c r="S208" s="231"/>
      <c r="T208" s="232"/>
      <c r="AT208" s="233" t="s">
        <v>233</v>
      </c>
      <c r="AU208" s="233" t="s">
        <v>83</v>
      </c>
      <c r="AV208" s="14" t="s">
        <v>220</v>
      </c>
      <c r="AW208" s="14" t="s">
        <v>35</v>
      </c>
      <c r="AX208" s="14" t="s">
        <v>81</v>
      </c>
      <c r="AY208" s="233" t="s">
        <v>213</v>
      </c>
    </row>
    <row r="209" spans="1:65" s="2" customFormat="1" ht="21.75" customHeight="1">
      <c r="A209" s="36"/>
      <c r="B209" s="37"/>
      <c r="C209" s="195" t="s">
        <v>333</v>
      </c>
      <c r="D209" s="195" t="s">
        <v>215</v>
      </c>
      <c r="E209" s="196" t="s">
        <v>704</v>
      </c>
      <c r="F209" s="197" t="s">
        <v>705</v>
      </c>
      <c r="G209" s="198" t="s">
        <v>156</v>
      </c>
      <c r="H209" s="199">
        <v>374.46199999999999</v>
      </c>
      <c r="I209" s="200"/>
      <c r="J209" s="201">
        <f>ROUND(I209*H209,2)</f>
        <v>0</v>
      </c>
      <c r="K209" s="197" t="s">
        <v>219</v>
      </c>
      <c r="L209" s="41"/>
      <c r="M209" s="202" t="s">
        <v>19</v>
      </c>
      <c r="N209" s="203" t="s">
        <v>45</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220</v>
      </c>
      <c r="AT209" s="206" t="s">
        <v>215</v>
      </c>
      <c r="AU209" s="206" t="s">
        <v>83</v>
      </c>
      <c r="AY209" s="19" t="s">
        <v>213</v>
      </c>
      <c r="BE209" s="207">
        <f>IF(N209="základní",J209,0)</f>
        <v>0</v>
      </c>
      <c r="BF209" s="207">
        <f>IF(N209="snížená",J209,0)</f>
        <v>0</v>
      </c>
      <c r="BG209" s="207">
        <f>IF(N209="zákl. přenesená",J209,0)</f>
        <v>0</v>
      </c>
      <c r="BH209" s="207">
        <f>IF(N209="sníž. přenesená",J209,0)</f>
        <v>0</v>
      </c>
      <c r="BI209" s="207">
        <f>IF(N209="nulová",J209,0)</f>
        <v>0</v>
      </c>
      <c r="BJ209" s="19" t="s">
        <v>81</v>
      </c>
      <c r="BK209" s="207">
        <f>ROUND(I209*H209,2)</f>
        <v>0</v>
      </c>
      <c r="BL209" s="19" t="s">
        <v>220</v>
      </c>
      <c r="BM209" s="206" t="s">
        <v>706</v>
      </c>
    </row>
    <row r="210" spans="1:65" s="2" customFormat="1" ht="68.25">
      <c r="A210" s="36"/>
      <c r="B210" s="37"/>
      <c r="C210" s="38"/>
      <c r="D210" s="208" t="s">
        <v>222</v>
      </c>
      <c r="E210" s="38"/>
      <c r="F210" s="209" t="s">
        <v>707</v>
      </c>
      <c r="G210" s="38"/>
      <c r="H210" s="38"/>
      <c r="I210" s="118"/>
      <c r="J210" s="38"/>
      <c r="K210" s="38"/>
      <c r="L210" s="41"/>
      <c r="M210" s="210"/>
      <c r="N210" s="211"/>
      <c r="O210" s="66"/>
      <c r="P210" s="66"/>
      <c r="Q210" s="66"/>
      <c r="R210" s="66"/>
      <c r="S210" s="66"/>
      <c r="T210" s="67"/>
      <c r="U210" s="36"/>
      <c r="V210" s="36"/>
      <c r="W210" s="36"/>
      <c r="X210" s="36"/>
      <c r="Y210" s="36"/>
      <c r="Z210" s="36"/>
      <c r="AA210" s="36"/>
      <c r="AB210" s="36"/>
      <c r="AC210" s="36"/>
      <c r="AD210" s="36"/>
      <c r="AE210" s="36"/>
      <c r="AT210" s="19" t="s">
        <v>222</v>
      </c>
      <c r="AU210" s="19" t="s">
        <v>83</v>
      </c>
    </row>
    <row r="211" spans="1:65" s="15" customFormat="1">
      <c r="B211" s="234"/>
      <c r="C211" s="235"/>
      <c r="D211" s="208" t="s">
        <v>233</v>
      </c>
      <c r="E211" s="236" t="s">
        <v>19</v>
      </c>
      <c r="F211" s="237" t="s">
        <v>617</v>
      </c>
      <c r="G211" s="235"/>
      <c r="H211" s="236" t="s">
        <v>19</v>
      </c>
      <c r="I211" s="238"/>
      <c r="J211" s="235"/>
      <c r="K211" s="235"/>
      <c r="L211" s="239"/>
      <c r="M211" s="240"/>
      <c r="N211" s="241"/>
      <c r="O211" s="241"/>
      <c r="P211" s="241"/>
      <c r="Q211" s="241"/>
      <c r="R211" s="241"/>
      <c r="S211" s="241"/>
      <c r="T211" s="242"/>
      <c r="AT211" s="243" t="s">
        <v>233</v>
      </c>
      <c r="AU211" s="243" t="s">
        <v>83</v>
      </c>
      <c r="AV211" s="15" t="s">
        <v>81</v>
      </c>
      <c r="AW211" s="15" t="s">
        <v>35</v>
      </c>
      <c r="AX211" s="15" t="s">
        <v>74</v>
      </c>
      <c r="AY211" s="243" t="s">
        <v>213</v>
      </c>
    </row>
    <row r="212" spans="1:65" s="13" customFormat="1">
      <c r="B212" s="212"/>
      <c r="C212" s="213"/>
      <c r="D212" s="208" t="s">
        <v>233</v>
      </c>
      <c r="E212" s="214" t="s">
        <v>19</v>
      </c>
      <c r="F212" s="215" t="s">
        <v>708</v>
      </c>
      <c r="G212" s="213"/>
      <c r="H212" s="216">
        <v>32.545999999999999</v>
      </c>
      <c r="I212" s="217"/>
      <c r="J212" s="213"/>
      <c r="K212" s="213"/>
      <c r="L212" s="218"/>
      <c r="M212" s="219"/>
      <c r="N212" s="220"/>
      <c r="O212" s="220"/>
      <c r="P212" s="220"/>
      <c r="Q212" s="220"/>
      <c r="R212" s="220"/>
      <c r="S212" s="220"/>
      <c r="T212" s="221"/>
      <c r="AT212" s="222" t="s">
        <v>233</v>
      </c>
      <c r="AU212" s="222" t="s">
        <v>83</v>
      </c>
      <c r="AV212" s="13" t="s">
        <v>83</v>
      </c>
      <c r="AW212" s="13" t="s">
        <v>35</v>
      </c>
      <c r="AX212" s="13" t="s">
        <v>74</v>
      </c>
      <c r="AY212" s="222" t="s">
        <v>213</v>
      </c>
    </row>
    <row r="213" spans="1:65" s="13" customFormat="1">
      <c r="B213" s="212"/>
      <c r="C213" s="213"/>
      <c r="D213" s="208" t="s">
        <v>233</v>
      </c>
      <c r="E213" s="214" t="s">
        <v>19</v>
      </c>
      <c r="F213" s="215" t="s">
        <v>620</v>
      </c>
      <c r="G213" s="213"/>
      <c r="H213" s="216">
        <v>0</v>
      </c>
      <c r="I213" s="217"/>
      <c r="J213" s="213"/>
      <c r="K213" s="213"/>
      <c r="L213" s="218"/>
      <c r="M213" s="219"/>
      <c r="N213" s="220"/>
      <c r="O213" s="220"/>
      <c r="P213" s="220"/>
      <c r="Q213" s="220"/>
      <c r="R213" s="220"/>
      <c r="S213" s="220"/>
      <c r="T213" s="221"/>
      <c r="AT213" s="222" t="s">
        <v>233</v>
      </c>
      <c r="AU213" s="222" t="s">
        <v>83</v>
      </c>
      <c r="AV213" s="13" t="s">
        <v>83</v>
      </c>
      <c r="AW213" s="13" t="s">
        <v>35</v>
      </c>
      <c r="AX213" s="13" t="s">
        <v>74</v>
      </c>
      <c r="AY213" s="222" t="s">
        <v>213</v>
      </c>
    </row>
    <row r="214" spans="1:65" s="13" customFormat="1">
      <c r="B214" s="212"/>
      <c r="C214" s="213"/>
      <c r="D214" s="208" t="s">
        <v>233</v>
      </c>
      <c r="E214" s="214" t="s">
        <v>19</v>
      </c>
      <c r="F214" s="215" t="s">
        <v>709</v>
      </c>
      <c r="G214" s="213"/>
      <c r="H214" s="216">
        <v>111.404</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3" customFormat="1">
      <c r="B215" s="212"/>
      <c r="C215" s="213"/>
      <c r="D215" s="208" t="s">
        <v>233</v>
      </c>
      <c r="E215" s="214" t="s">
        <v>19</v>
      </c>
      <c r="F215" s="215" t="s">
        <v>710</v>
      </c>
      <c r="G215" s="213"/>
      <c r="H215" s="216">
        <v>48.543999999999997</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5" customFormat="1" ht="22.5">
      <c r="B216" s="234"/>
      <c r="C216" s="235"/>
      <c r="D216" s="208" t="s">
        <v>233</v>
      </c>
      <c r="E216" s="236" t="s">
        <v>19</v>
      </c>
      <c r="F216" s="237" t="s">
        <v>711</v>
      </c>
      <c r="G216" s="235"/>
      <c r="H216" s="236" t="s">
        <v>19</v>
      </c>
      <c r="I216" s="238"/>
      <c r="J216" s="235"/>
      <c r="K216" s="235"/>
      <c r="L216" s="239"/>
      <c r="M216" s="240"/>
      <c r="N216" s="241"/>
      <c r="O216" s="241"/>
      <c r="P216" s="241"/>
      <c r="Q216" s="241"/>
      <c r="R216" s="241"/>
      <c r="S216" s="241"/>
      <c r="T216" s="242"/>
      <c r="AT216" s="243" t="s">
        <v>233</v>
      </c>
      <c r="AU216" s="243" t="s">
        <v>83</v>
      </c>
      <c r="AV216" s="15" t="s">
        <v>81</v>
      </c>
      <c r="AW216" s="15" t="s">
        <v>35</v>
      </c>
      <c r="AX216" s="15" t="s">
        <v>74</v>
      </c>
      <c r="AY216" s="243" t="s">
        <v>213</v>
      </c>
    </row>
    <row r="217" spans="1:65" s="13" customFormat="1">
      <c r="B217" s="212"/>
      <c r="C217" s="213"/>
      <c r="D217" s="208" t="s">
        <v>233</v>
      </c>
      <c r="E217" s="214" t="s">
        <v>19</v>
      </c>
      <c r="F217" s="215" t="s">
        <v>712</v>
      </c>
      <c r="G217" s="213"/>
      <c r="H217" s="216">
        <v>181.96799999999999</v>
      </c>
      <c r="I217" s="217"/>
      <c r="J217" s="213"/>
      <c r="K217" s="213"/>
      <c r="L217" s="218"/>
      <c r="M217" s="219"/>
      <c r="N217" s="220"/>
      <c r="O217" s="220"/>
      <c r="P217" s="220"/>
      <c r="Q217" s="220"/>
      <c r="R217" s="220"/>
      <c r="S217" s="220"/>
      <c r="T217" s="221"/>
      <c r="AT217" s="222" t="s">
        <v>233</v>
      </c>
      <c r="AU217" s="222" t="s">
        <v>83</v>
      </c>
      <c r="AV217" s="13" t="s">
        <v>83</v>
      </c>
      <c r="AW217" s="13" t="s">
        <v>35</v>
      </c>
      <c r="AX217" s="13" t="s">
        <v>74</v>
      </c>
      <c r="AY217" s="222" t="s">
        <v>213</v>
      </c>
    </row>
    <row r="218" spans="1:65" s="14" customFormat="1">
      <c r="B218" s="223"/>
      <c r="C218" s="224"/>
      <c r="D218" s="208" t="s">
        <v>233</v>
      </c>
      <c r="E218" s="225" t="s">
        <v>550</v>
      </c>
      <c r="F218" s="226" t="s">
        <v>234</v>
      </c>
      <c r="G218" s="224"/>
      <c r="H218" s="227">
        <v>374.46199999999999</v>
      </c>
      <c r="I218" s="228"/>
      <c r="J218" s="224"/>
      <c r="K218" s="224"/>
      <c r="L218" s="229"/>
      <c r="M218" s="230"/>
      <c r="N218" s="231"/>
      <c r="O218" s="231"/>
      <c r="P218" s="231"/>
      <c r="Q218" s="231"/>
      <c r="R218" s="231"/>
      <c r="S218" s="231"/>
      <c r="T218" s="232"/>
      <c r="AT218" s="233" t="s">
        <v>233</v>
      </c>
      <c r="AU218" s="233" t="s">
        <v>83</v>
      </c>
      <c r="AV218" s="14" t="s">
        <v>220</v>
      </c>
      <c r="AW218" s="14" t="s">
        <v>35</v>
      </c>
      <c r="AX218" s="14" t="s">
        <v>81</v>
      </c>
      <c r="AY218" s="233" t="s">
        <v>213</v>
      </c>
    </row>
    <row r="219" spans="1:65" s="2" customFormat="1" ht="21.75" customHeight="1">
      <c r="A219" s="36"/>
      <c r="B219" s="37"/>
      <c r="C219" s="195" t="s">
        <v>340</v>
      </c>
      <c r="D219" s="195" t="s">
        <v>215</v>
      </c>
      <c r="E219" s="196" t="s">
        <v>713</v>
      </c>
      <c r="F219" s="197" t="s">
        <v>714</v>
      </c>
      <c r="G219" s="198" t="s">
        <v>156</v>
      </c>
      <c r="H219" s="199">
        <v>387.34399999999999</v>
      </c>
      <c r="I219" s="200"/>
      <c r="J219" s="201">
        <f>ROUND(I219*H219,2)</f>
        <v>0</v>
      </c>
      <c r="K219" s="197" t="s">
        <v>219</v>
      </c>
      <c r="L219" s="41"/>
      <c r="M219" s="202" t="s">
        <v>19</v>
      </c>
      <c r="N219" s="203" t="s">
        <v>45</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220</v>
      </c>
      <c r="AT219" s="206" t="s">
        <v>215</v>
      </c>
      <c r="AU219" s="206" t="s">
        <v>83</v>
      </c>
      <c r="AY219" s="19" t="s">
        <v>213</v>
      </c>
      <c r="BE219" s="207">
        <f>IF(N219="základní",J219,0)</f>
        <v>0</v>
      </c>
      <c r="BF219" s="207">
        <f>IF(N219="snížená",J219,0)</f>
        <v>0</v>
      </c>
      <c r="BG219" s="207">
        <f>IF(N219="zákl. přenesená",J219,0)</f>
        <v>0</v>
      </c>
      <c r="BH219" s="207">
        <f>IF(N219="sníž. přenesená",J219,0)</f>
        <v>0</v>
      </c>
      <c r="BI219" s="207">
        <f>IF(N219="nulová",J219,0)</f>
        <v>0</v>
      </c>
      <c r="BJ219" s="19" t="s">
        <v>81</v>
      </c>
      <c r="BK219" s="207">
        <f>ROUND(I219*H219,2)</f>
        <v>0</v>
      </c>
      <c r="BL219" s="19" t="s">
        <v>220</v>
      </c>
      <c r="BM219" s="206" t="s">
        <v>715</v>
      </c>
    </row>
    <row r="220" spans="1:65" s="2" customFormat="1" ht="68.25">
      <c r="A220" s="36"/>
      <c r="B220" s="37"/>
      <c r="C220" s="38"/>
      <c r="D220" s="208" t="s">
        <v>222</v>
      </c>
      <c r="E220" s="38"/>
      <c r="F220" s="209" t="s">
        <v>707</v>
      </c>
      <c r="G220" s="38"/>
      <c r="H220" s="38"/>
      <c r="I220" s="118"/>
      <c r="J220" s="38"/>
      <c r="K220" s="38"/>
      <c r="L220" s="41"/>
      <c r="M220" s="210"/>
      <c r="N220" s="211"/>
      <c r="O220" s="66"/>
      <c r="P220" s="66"/>
      <c r="Q220" s="66"/>
      <c r="R220" s="66"/>
      <c r="S220" s="66"/>
      <c r="T220" s="67"/>
      <c r="U220" s="36"/>
      <c r="V220" s="36"/>
      <c r="W220" s="36"/>
      <c r="X220" s="36"/>
      <c r="Y220" s="36"/>
      <c r="Z220" s="36"/>
      <c r="AA220" s="36"/>
      <c r="AB220" s="36"/>
      <c r="AC220" s="36"/>
      <c r="AD220" s="36"/>
      <c r="AE220" s="36"/>
      <c r="AT220" s="19" t="s">
        <v>222</v>
      </c>
      <c r="AU220" s="19" t="s">
        <v>83</v>
      </c>
    </row>
    <row r="221" spans="1:65" s="15" customFormat="1">
      <c r="B221" s="234"/>
      <c r="C221" s="235"/>
      <c r="D221" s="208" t="s">
        <v>233</v>
      </c>
      <c r="E221" s="236" t="s">
        <v>19</v>
      </c>
      <c r="F221" s="237" t="s">
        <v>617</v>
      </c>
      <c r="G221" s="235"/>
      <c r="H221" s="236" t="s">
        <v>19</v>
      </c>
      <c r="I221" s="238"/>
      <c r="J221" s="235"/>
      <c r="K221" s="235"/>
      <c r="L221" s="239"/>
      <c r="M221" s="240"/>
      <c r="N221" s="241"/>
      <c r="O221" s="241"/>
      <c r="P221" s="241"/>
      <c r="Q221" s="241"/>
      <c r="R221" s="241"/>
      <c r="S221" s="241"/>
      <c r="T221" s="242"/>
      <c r="AT221" s="243" t="s">
        <v>233</v>
      </c>
      <c r="AU221" s="243" t="s">
        <v>83</v>
      </c>
      <c r="AV221" s="15" t="s">
        <v>81</v>
      </c>
      <c r="AW221" s="15" t="s">
        <v>35</v>
      </c>
      <c r="AX221" s="15" t="s">
        <v>74</v>
      </c>
      <c r="AY221" s="243" t="s">
        <v>213</v>
      </c>
    </row>
    <row r="222" spans="1:65" s="13" customFormat="1">
      <c r="B222" s="212"/>
      <c r="C222" s="213"/>
      <c r="D222" s="208" t="s">
        <v>233</v>
      </c>
      <c r="E222" s="214" t="s">
        <v>19</v>
      </c>
      <c r="F222" s="215" t="s">
        <v>716</v>
      </c>
      <c r="G222" s="213"/>
      <c r="H222" s="216">
        <v>387.34399999999999</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4" customFormat="1">
      <c r="B223" s="223"/>
      <c r="C223" s="224"/>
      <c r="D223" s="208" t="s">
        <v>233</v>
      </c>
      <c r="E223" s="225" t="s">
        <v>553</v>
      </c>
      <c r="F223" s="226" t="s">
        <v>234</v>
      </c>
      <c r="G223" s="224"/>
      <c r="H223" s="227">
        <v>387.34399999999999</v>
      </c>
      <c r="I223" s="228"/>
      <c r="J223" s="224"/>
      <c r="K223" s="224"/>
      <c r="L223" s="229"/>
      <c r="M223" s="230"/>
      <c r="N223" s="231"/>
      <c r="O223" s="231"/>
      <c r="P223" s="231"/>
      <c r="Q223" s="231"/>
      <c r="R223" s="231"/>
      <c r="S223" s="231"/>
      <c r="T223" s="232"/>
      <c r="AT223" s="233" t="s">
        <v>233</v>
      </c>
      <c r="AU223" s="233" t="s">
        <v>83</v>
      </c>
      <c r="AV223" s="14" t="s">
        <v>220</v>
      </c>
      <c r="AW223" s="14" t="s">
        <v>35</v>
      </c>
      <c r="AX223" s="14" t="s">
        <v>81</v>
      </c>
      <c r="AY223" s="233" t="s">
        <v>213</v>
      </c>
    </row>
    <row r="224" spans="1:65" s="2" customFormat="1" ht="21.75" customHeight="1">
      <c r="A224" s="36"/>
      <c r="B224" s="37"/>
      <c r="C224" s="195" t="s">
        <v>346</v>
      </c>
      <c r="D224" s="195" t="s">
        <v>215</v>
      </c>
      <c r="E224" s="196" t="s">
        <v>717</v>
      </c>
      <c r="F224" s="197" t="s">
        <v>718</v>
      </c>
      <c r="G224" s="198" t="s">
        <v>156</v>
      </c>
      <c r="H224" s="199">
        <v>14978.48</v>
      </c>
      <c r="I224" s="200"/>
      <c r="J224" s="201">
        <f>ROUND(I224*H224,2)</f>
        <v>0</v>
      </c>
      <c r="K224" s="197" t="s">
        <v>219</v>
      </c>
      <c r="L224" s="41"/>
      <c r="M224" s="202" t="s">
        <v>19</v>
      </c>
      <c r="N224" s="203" t="s">
        <v>45</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220</v>
      </c>
      <c r="AT224" s="206" t="s">
        <v>215</v>
      </c>
      <c r="AU224" s="206" t="s">
        <v>83</v>
      </c>
      <c r="AY224" s="19" t="s">
        <v>213</v>
      </c>
      <c r="BE224" s="207">
        <f>IF(N224="základní",J224,0)</f>
        <v>0</v>
      </c>
      <c r="BF224" s="207">
        <f>IF(N224="snížená",J224,0)</f>
        <v>0</v>
      </c>
      <c r="BG224" s="207">
        <f>IF(N224="zákl. přenesená",J224,0)</f>
        <v>0</v>
      </c>
      <c r="BH224" s="207">
        <f>IF(N224="sníž. přenesená",J224,0)</f>
        <v>0</v>
      </c>
      <c r="BI224" s="207">
        <f>IF(N224="nulová",J224,0)</f>
        <v>0</v>
      </c>
      <c r="BJ224" s="19" t="s">
        <v>81</v>
      </c>
      <c r="BK224" s="207">
        <f>ROUND(I224*H224,2)</f>
        <v>0</v>
      </c>
      <c r="BL224" s="19" t="s">
        <v>220</v>
      </c>
      <c r="BM224" s="206" t="s">
        <v>719</v>
      </c>
    </row>
    <row r="225" spans="1:65" s="2" customFormat="1" ht="68.25">
      <c r="A225" s="36"/>
      <c r="B225" s="37"/>
      <c r="C225" s="38"/>
      <c r="D225" s="208" t="s">
        <v>222</v>
      </c>
      <c r="E225" s="38"/>
      <c r="F225" s="209" t="s">
        <v>707</v>
      </c>
      <c r="G225" s="38"/>
      <c r="H225" s="38"/>
      <c r="I225" s="118"/>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222</v>
      </c>
      <c r="AU225" s="19" t="s">
        <v>83</v>
      </c>
    </row>
    <row r="226" spans="1:65" s="13" customFormat="1">
      <c r="B226" s="212"/>
      <c r="C226" s="213"/>
      <c r="D226" s="208" t="s">
        <v>233</v>
      </c>
      <c r="E226" s="214" t="s">
        <v>19</v>
      </c>
      <c r="F226" s="215" t="s">
        <v>720</v>
      </c>
      <c r="G226" s="213"/>
      <c r="H226" s="216">
        <v>14978.48</v>
      </c>
      <c r="I226" s="217"/>
      <c r="J226" s="213"/>
      <c r="K226" s="213"/>
      <c r="L226" s="218"/>
      <c r="M226" s="219"/>
      <c r="N226" s="220"/>
      <c r="O226" s="220"/>
      <c r="P226" s="220"/>
      <c r="Q226" s="220"/>
      <c r="R226" s="220"/>
      <c r="S226" s="220"/>
      <c r="T226" s="221"/>
      <c r="AT226" s="222" t="s">
        <v>233</v>
      </c>
      <c r="AU226" s="222" t="s">
        <v>83</v>
      </c>
      <c r="AV226" s="13" t="s">
        <v>83</v>
      </c>
      <c r="AW226" s="13" t="s">
        <v>35</v>
      </c>
      <c r="AX226" s="13" t="s">
        <v>74</v>
      </c>
      <c r="AY226" s="222" t="s">
        <v>213</v>
      </c>
    </row>
    <row r="227" spans="1:65" s="14" customFormat="1">
      <c r="B227" s="223"/>
      <c r="C227" s="224"/>
      <c r="D227" s="208" t="s">
        <v>233</v>
      </c>
      <c r="E227" s="225" t="s">
        <v>19</v>
      </c>
      <c r="F227" s="226" t="s">
        <v>234</v>
      </c>
      <c r="G227" s="224"/>
      <c r="H227" s="227">
        <v>14978.48</v>
      </c>
      <c r="I227" s="228"/>
      <c r="J227" s="224"/>
      <c r="K227" s="224"/>
      <c r="L227" s="229"/>
      <c r="M227" s="230"/>
      <c r="N227" s="231"/>
      <c r="O227" s="231"/>
      <c r="P227" s="231"/>
      <c r="Q227" s="231"/>
      <c r="R227" s="231"/>
      <c r="S227" s="231"/>
      <c r="T227" s="232"/>
      <c r="AT227" s="233" t="s">
        <v>233</v>
      </c>
      <c r="AU227" s="233" t="s">
        <v>83</v>
      </c>
      <c r="AV227" s="14" t="s">
        <v>220</v>
      </c>
      <c r="AW227" s="14" t="s">
        <v>35</v>
      </c>
      <c r="AX227" s="14" t="s">
        <v>81</v>
      </c>
      <c r="AY227" s="233" t="s">
        <v>213</v>
      </c>
    </row>
    <row r="228" spans="1:65" s="2" customFormat="1" ht="21.75" customHeight="1">
      <c r="A228" s="36"/>
      <c r="B228" s="37"/>
      <c r="C228" s="195" t="s">
        <v>351</v>
      </c>
      <c r="D228" s="195" t="s">
        <v>215</v>
      </c>
      <c r="E228" s="196" t="s">
        <v>721</v>
      </c>
      <c r="F228" s="197" t="s">
        <v>722</v>
      </c>
      <c r="G228" s="198" t="s">
        <v>156</v>
      </c>
      <c r="H228" s="199">
        <v>15493.76</v>
      </c>
      <c r="I228" s="200"/>
      <c r="J228" s="201">
        <f>ROUND(I228*H228,2)</f>
        <v>0</v>
      </c>
      <c r="K228" s="197" t="s">
        <v>219</v>
      </c>
      <c r="L228" s="41"/>
      <c r="M228" s="202" t="s">
        <v>19</v>
      </c>
      <c r="N228" s="203" t="s">
        <v>45</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220</v>
      </c>
      <c r="AT228" s="206" t="s">
        <v>215</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723</v>
      </c>
    </row>
    <row r="229" spans="1:65" s="2" customFormat="1" ht="68.25">
      <c r="A229" s="36"/>
      <c r="B229" s="37"/>
      <c r="C229" s="38"/>
      <c r="D229" s="208" t="s">
        <v>222</v>
      </c>
      <c r="E229" s="38"/>
      <c r="F229" s="209" t="s">
        <v>707</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222</v>
      </c>
      <c r="AU229" s="19" t="s">
        <v>83</v>
      </c>
    </row>
    <row r="230" spans="1:65" s="13" customFormat="1">
      <c r="B230" s="212"/>
      <c r="C230" s="213"/>
      <c r="D230" s="208" t="s">
        <v>233</v>
      </c>
      <c r="E230" s="214" t="s">
        <v>19</v>
      </c>
      <c r="F230" s="215" t="s">
        <v>724</v>
      </c>
      <c r="G230" s="213"/>
      <c r="H230" s="216">
        <v>15493.76</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4" customFormat="1">
      <c r="B231" s="223"/>
      <c r="C231" s="224"/>
      <c r="D231" s="208" t="s">
        <v>233</v>
      </c>
      <c r="E231" s="225" t="s">
        <v>19</v>
      </c>
      <c r="F231" s="226" t="s">
        <v>234</v>
      </c>
      <c r="G231" s="224"/>
      <c r="H231" s="227">
        <v>15493.76</v>
      </c>
      <c r="I231" s="228"/>
      <c r="J231" s="224"/>
      <c r="K231" s="224"/>
      <c r="L231" s="229"/>
      <c r="M231" s="230"/>
      <c r="N231" s="231"/>
      <c r="O231" s="231"/>
      <c r="P231" s="231"/>
      <c r="Q231" s="231"/>
      <c r="R231" s="231"/>
      <c r="S231" s="231"/>
      <c r="T231" s="232"/>
      <c r="AT231" s="233" t="s">
        <v>233</v>
      </c>
      <c r="AU231" s="233" t="s">
        <v>83</v>
      </c>
      <c r="AV231" s="14" t="s">
        <v>220</v>
      </c>
      <c r="AW231" s="14" t="s">
        <v>35</v>
      </c>
      <c r="AX231" s="14" t="s">
        <v>81</v>
      </c>
      <c r="AY231" s="233" t="s">
        <v>213</v>
      </c>
    </row>
    <row r="232" spans="1:65" s="2" customFormat="1" ht="21.75" customHeight="1">
      <c r="A232" s="36"/>
      <c r="B232" s="37"/>
      <c r="C232" s="195" t="s">
        <v>356</v>
      </c>
      <c r="D232" s="195" t="s">
        <v>215</v>
      </c>
      <c r="E232" s="196" t="s">
        <v>725</v>
      </c>
      <c r="F232" s="197" t="s">
        <v>726</v>
      </c>
      <c r="G232" s="198" t="s">
        <v>156</v>
      </c>
      <c r="H232" s="199">
        <v>129.71199999999999</v>
      </c>
      <c r="I232" s="200"/>
      <c r="J232" s="201">
        <f>ROUND(I232*H232,2)</f>
        <v>0</v>
      </c>
      <c r="K232" s="197" t="s">
        <v>219</v>
      </c>
      <c r="L232" s="41"/>
      <c r="M232" s="202" t="s">
        <v>19</v>
      </c>
      <c r="N232" s="203" t="s">
        <v>45</v>
      </c>
      <c r="O232" s="66"/>
      <c r="P232" s="204">
        <f>O232*H232</f>
        <v>0</v>
      </c>
      <c r="Q232" s="204">
        <v>4.96E-3</v>
      </c>
      <c r="R232" s="204">
        <f>Q232*H232</f>
        <v>0.64337151999999997</v>
      </c>
      <c r="S232" s="204">
        <v>0</v>
      </c>
      <c r="T232" s="205">
        <f>S232*H232</f>
        <v>0</v>
      </c>
      <c r="U232" s="36"/>
      <c r="V232" s="36"/>
      <c r="W232" s="36"/>
      <c r="X232" s="36"/>
      <c r="Y232" s="36"/>
      <c r="Z232" s="36"/>
      <c r="AA232" s="36"/>
      <c r="AB232" s="36"/>
      <c r="AC232" s="36"/>
      <c r="AD232" s="36"/>
      <c r="AE232" s="36"/>
      <c r="AR232" s="206" t="s">
        <v>220</v>
      </c>
      <c r="AT232" s="206" t="s">
        <v>215</v>
      </c>
      <c r="AU232" s="206" t="s">
        <v>83</v>
      </c>
      <c r="AY232" s="19" t="s">
        <v>213</v>
      </c>
      <c r="BE232" s="207">
        <f>IF(N232="základní",J232,0)</f>
        <v>0</v>
      </c>
      <c r="BF232" s="207">
        <f>IF(N232="snížená",J232,0)</f>
        <v>0</v>
      </c>
      <c r="BG232" s="207">
        <f>IF(N232="zákl. přenesená",J232,0)</f>
        <v>0</v>
      </c>
      <c r="BH232" s="207">
        <f>IF(N232="sníž. přenesená",J232,0)</f>
        <v>0</v>
      </c>
      <c r="BI232" s="207">
        <f>IF(N232="nulová",J232,0)</f>
        <v>0</v>
      </c>
      <c r="BJ232" s="19" t="s">
        <v>81</v>
      </c>
      <c r="BK232" s="207">
        <f>ROUND(I232*H232,2)</f>
        <v>0</v>
      </c>
      <c r="BL232" s="19" t="s">
        <v>220</v>
      </c>
      <c r="BM232" s="206" t="s">
        <v>727</v>
      </c>
    </row>
    <row r="233" spans="1:65" s="2" customFormat="1" ht="58.5">
      <c r="A233" s="36"/>
      <c r="B233" s="37"/>
      <c r="C233" s="38"/>
      <c r="D233" s="208" t="s">
        <v>222</v>
      </c>
      <c r="E233" s="38"/>
      <c r="F233" s="209" t="s">
        <v>728</v>
      </c>
      <c r="G233" s="38"/>
      <c r="H233" s="38"/>
      <c r="I233" s="118"/>
      <c r="J233" s="38"/>
      <c r="K233" s="38"/>
      <c r="L233" s="41"/>
      <c r="M233" s="210"/>
      <c r="N233" s="211"/>
      <c r="O233" s="66"/>
      <c r="P233" s="66"/>
      <c r="Q233" s="66"/>
      <c r="R233" s="66"/>
      <c r="S233" s="66"/>
      <c r="T233" s="67"/>
      <c r="U233" s="36"/>
      <c r="V233" s="36"/>
      <c r="W233" s="36"/>
      <c r="X233" s="36"/>
      <c r="Y233" s="36"/>
      <c r="Z233" s="36"/>
      <c r="AA233" s="36"/>
      <c r="AB233" s="36"/>
      <c r="AC233" s="36"/>
      <c r="AD233" s="36"/>
      <c r="AE233" s="36"/>
      <c r="AT233" s="19" t="s">
        <v>222</v>
      </c>
      <c r="AU233" s="19" t="s">
        <v>83</v>
      </c>
    </row>
    <row r="234" spans="1:65" s="13" customFormat="1">
      <c r="B234" s="212"/>
      <c r="C234" s="213"/>
      <c r="D234" s="208" t="s">
        <v>233</v>
      </c>
      <c r="E234" s="214" t="s">
        <v>19</v>
      </c>
      <c r="F234" s="215" t="s">
        <v>729</v>
      </c>
      <c r="G234" s="213"/>
      <c r="H234" s="216">
        <v>33.712000000000003</v>
      </c>
      <c r="I234" s="217"/>
      <c r="J234" s="213"/>
      <c r="K234" s="213"/>
      <c r="L234" s="218"/>
      <c r="M234" s="219"/>
      <c r="N234" s="220"/>
      <c r="O234" s="220"/>
      <c r="P234" s="220"/>
      <c r="Q234" s="220"/>
      <c r="R234" s="220"/>
      <c r="S234" s="220"/>
      <c r="T234" s="221"/>
      <c r="AT234" s="222" t="s">
        <v>233</v>
      </c>
      <c r="AU234" s="222" t="s">
        <v>83</v>
      </c>
      <c r="AV234" s="13" t="s">
        <v>83</v>
      </c>
      <c r="AW234" s="13" t="s">
        <v>35</v>
      </c>
      <c r="AX234" s="13" t="s">
        <v>74</v>
      </c>
      <c r="AY234" s="222" t="s">
        <v>213</v>
      </c>
    </row>
    <row r="235" spans="1:65" s="13" customFormat="1">
      <c r="B235" s="212"/>
      <c r="C235" s="213"/>
      <c r="D235" s="208" t="s">
        <v>233</v>
      </c>
      <c r="E235" s="214" t="s">
        <v>19</v>
      </c>
      <c r="F235" s="215" t="s">
        <v>730</v>
      </c>
      <c r="G235" s="213"/>
      <c r="H235" s="216">
        <v>96</v>
      </c>
      <c r="I235" s="217"/>
      <c r="J235" s="213"/>
      <c r="K235" s="213"/>
      <c r="L235" s="218"/>
      <c r="M235" s="219"/>
      <c r="N235" s="220"/>
      <c r="O235" s="220"/>
      <c r="P235" s="220"/>
      <c r="Q235" s="220"/>
      <c r="R235" s="220"/>
      <c r="S235" s="220"/>
      <c r="T235" s="221"/>
      <c r="AT235" s="222" t="s">
        <v>233</v>
      </c>
      <c r="AU235" s="222" t="s">
        <v>83</v>
      </c>
      <c r="AV235" s="13" t="s">
        <v>83</v>
      </c>
      <c r="AW235" s="13" t="s">
        <v>35</v>
      </c>
      <c r="AX235" s="13" t="s">
        <v>74</v>
      </c>
      <c r="AY235" s="222" t="s">
        <v>213</v>
      </c>
    </row>
    <row r="236" spans="1:65" s="14" customFormat="1">
      <c r="B236" s="223"/>
      <c r="C236" s="224"/>
      <c r="D236" s="208" t="s">
        <v>233</v>
      </c>
      <c r="E236" s="225" t="s">
        <v>19</v>
      </c>
      <c r="F236" s="226" t="s">
        <v>234</v>
      </c>
      <c r="G236" s="224"/>
      <c r="H236" s="227">
        <v>129.71199999999999</v>
      </c>
      <c r="I236" s="228"/>
      <c r="J236" s="224"/>
      <c r="K236" s="224"/>
      <c r="L236" s="229"/>
      <c r="M236" s="230"/>
      <c r="N236" s="231"/>
      <c r="O236" s="231"/>
      <c r="P236" s="231"/>
      <c r="Q236" s="231"/>
      <c r="R236" s="231"/>
      <c r="S236" s="231"/>
      <c r="T236" s="232"/>
      <c r="AT236" s="233" t="s">
        <v>233</v>
      </c>
      <c r="AU236" s="233" t="s">
        <v>83</v>
      </c>
      <c r="AV236" s="14" t="s">
        <v>220</v>
      </c>
      <c r="AW236" s="14" t="s">
        <v>35</v>
      </c>
      <c r="AX236" s="14" t="s">
        <v>81</v>
      </c>
      <c r="AY236" s="233" t="s">
        <v>213</v>
      </c>
    </row>
    <row r="237" spans="1:65" s="2" customFormat="1" ht="21.75" customHeight="1">
      <c r="A237" s="36"/>
      <c r="B237" s="37"/>
      <c r="C237" s="195" t="s">
        <v>361</v>
      </c>
      <c r="D237" s="195" t="s">
        <v>215</v>
      </c>
      <c r="E237" s="196" t="s">
        <v>731</v>
      </c>
      <c r="F237" s="197" t="s">
        <v>732</v>
      </c>
      <c r="G237" s="198" t="s">
        <v>156</v>
      </c>
      <c r="H237" s="199">
        <v>129.71199999999999</v>
      </c>
      <c r="I237" s="200"/>
      <c r="J237" s="201">
        <f>ROUND(I237*H237,2)</f>
        <v>0</v>
      </c>
      <c r="K237" s="197" t="s">
        <v>219</v>
      </c>
      <c r="L237" s="41"/>
      <c r="M237" s="202" t="s">
        <v>19</v>
      </c>
      <c r="N237" s="203" t="s">
        <v>45</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220</v>
      </c>
      <c r="AT237" s="206" t="s">
        <v>215</v>
      </c>
      <c r="AU237" s="206" t="s">
        <v>83</v>
      </c>
      <c r="AY237" s="19" t="s">
        <v>213</v>
      </c>
      <c r="BE237" s="207">
        <f>IF(N237="základní",J237,0)</f>
        <v>0</v>
      </c>
      <c r="BF237" s="207">
        <f>IF(N237="snížená",J237,0)</f>
        <v>0</v>
      </c>
      <c r="BG237" s="207">
        <f>IF(N237="zákl. přenesená",J237,0)</f>
        <v>0</v>
      </c>
      <c r="BH237" s="207">
        <f>IF(N237="sníž. přenesená",J237,0)</f>
        <v>0</v>
      </c>
      <c r="BI237" s="207">
        <f>IF(N237="nulová",J237,0)</f>
        <v>0</v>
      </c>
      <c r="BJ237" s="19" t="s">
        <v>81</v>
      </c>
      <c r="BK237" s="207">
        <f>ROUND(I237*H237,2)</f>
        <v>0</v>
      </c>
      <c r="BL237" s="19" t="s">
        <v>220</v>
      </c>
      <c r="BM237" s="206" t="s">
        <v>733</v>
      </c>
    </row>
    <row r="238" spans="1:65" s="2" customFormat="1" ht="29.25">
      <c r="A238" s="36"/>
      <c r="B238" s="37"/>
      <c r="C238" s="38"/>
      <c r="D238" s="208" t="s">
        <v>222</v>
      </c>
      <c r="E238" s="38"/>
      <c r="F238" s="209" t="s">
        <v>734</v>
      </c>
      <c r="G238" s="38"/>
      <c r="H238" s="38"/>
      <c r="I238" s="118"/>
      <c r="J238" s="38"/>
      <c r="K238" s="38"/>
      <c r="L238" s="41"/>
      <c r="M238" s="210"/>
      <c r="N238" s="211"/>
      <c r="O238" s="66"/>
      <c r="P238" s="66"/>
      <c r="Q238" s="66"/>
      <c r="R238" s="66"/>
      <c r="S238" s="66"/>
      <c r="T238" s="67"/>
      <c r="U238" s="36"/>
      <c r="V238" s="36"/>
      <c r="W238" s="36"/>
      <c r="X238" s="36"/>
      <c r="Y238" s="36"/>
      <c r="Z238" s="36"/>
      <c r="AA238" s="36"/>
      <c r="AB238" s="36"/>
      <c r="AC238" s="36"/>
      <c r="AD238" s="36"/>
      <c r="AE238" s="36"/>
      <c r="AT238" s="19" t="s">
        <v>222</v>
      </c>
      <c r="AU238" s="19" t="s">
        <v>83</v>
      </c>
    </row>
    <row r="239" spans="1:65" s="13" customFormat="1">
      <c r="B239" s="212"/>
      <c r="C239" s="213"/>
      <c r="D239" s="208" t="s">
        <v>233</v>
      </c>
      <c r="E239" s="214" t="s">
        <v>19</v>
      </c>
      <c r="F239" s="215" t="s">
        <v>729</v>
      </c>
      <c r="G239" s="213"/>
      <c r="H239" s="216">
        <v>33.712000000000003</v>
      </c>
      <c r="I239" s="217"/>
      <c r="J239" s="213"/>
      <c r="K239" s="213"/>
      <c r="L239" s="218"/>
      <c r="M239" s="219"/>
      <c r="N239" s="220"/>
      <c r="O239" s="220"/>
      <c r="P239" s="220"/>
      <c r="Q239" s="220"/>
      <c r="R239" s="220"/>
      <c r="S239" s="220"/>
      <c r="T239" s="221"/>
      <c r="AT239" s="222" t="s">
        <v>233</v>
      </c>
      <c r="AU239" s="222" t="s">
        <v>83</v>
      </c>
      <c r="AV239" s="13" t="s">
        <v>83</v>
      </c>
      <c r="AW239" s="13" t="s">
        <v>35</v>
      </c>
      <c r="AX239" s="13" t="s">
        <v>74</v>
      </c>
      <c r="AY239" s="222" t="s">
        <v>213</v>
      </c>
    </row>
    <row r="240" spans="1:65" s="13" customFormat="1">
      <c r="B240" s="212"/>
      <c r="C240" s="213"/>
      <c r="D240" s="208" t="s">
        <v>233</v>
      </c>
      <c r="E240" s="214" t="s">
        <v>19</v>
      </c>
      <c r="F240" s="215" t="s">
        <v>730</v>
      </c>
      <c r="G240" s="213"/>
      <c r="H240" s="216">
        <v>96</v>
      </c>
      <c r="I240" s="217"/>
      <c r="J240" s="213"/>
      <c r="K240" s="213"/>
      <c r="L240" s="218"/>
      <c r="M240" s="219"/>
      <c r="N240" s="220"/>
      <c r="O240" s="220"/>
      <c r="P240" s="220"/>
      <c r="Q240" s="220"/>
      <c r="R240" s="220"/>
      <c r="S240" s="220"/>
      <c r="T240" s="221"/>
      <c r="AT240" s="222" t="s">
        <v>233</v>
      </c>
      <c r="AU240" s="222" t="s">
        <v>83</v>
      </c>
      <c r="AV240" s="13" t="s">
        <v>83</v>
      </c>
      <c r="AW240" s="13" t="s">
        <v>35</v>
      </c>
      <c r="AX240" s="13" t="s">
        <v>74</v>
      </c>
      <c r="AY240" s="222" t="s">
        <v>213</v>
      </c>
    </row>
    <row r="241" spans="1:65" s="14" customFormat="1">
      <c r="B241" s="223"/>
      <c r="C241" s="224"/>
      <c r="D241" s="208" t="s">
        <v>233</v>
      </c>
      <c r="E241" s="225" t="s">
        <v>19</v>
      </c>
      <c r="F241" s="226" t="s">
        <v>234</v>
      </c>
      <c r="G241" s="224"/>
      <c r="H241" s="227">
        <v>129.71199999999999</v>
      </c>
      <c r="I241" s="228"/>
      <c r="J241" s="224"/>
      <c r="K241" s="224"/>
      <c r="L241" s="229"/>
      <c r="M241" s="230"/>
      <c r="N241" s="231"/>
      <c r="O241" s="231"/>
      <c r="P241" s="231"/>
      <c r="Q241" s="231"/>
      <c r="R241" s="231"/>
      <c r="S241" s="231"/>
      <c r="T241" s="232"/>
      <c r="AT241" s="233" t="s">
        <v>233</v>
      </c>
      <c r="AU241" s="233" t="s">
        <v>83</v>
      </c>
      <c r="AV241" s="14" t="s">
        <v>220</v>
      </c>
      <c r="AW241" s="14" t="s">
        <v>35</v>
      </c>
      <c r="AX241" s="14" t="s">
        <v>81</v>
      </c>
      <c r="AY241" s="233" t="s">
        <v>213</v>
      </c>
    </row>
    <row r="242" spans="1:65" s="2" customFormat="1" ht="16.5" customHeight="1">
      <c r="A242" s="36"/>
      <c r="B242" s="37"/>
      <c r="C242" s="195" t="s">
        <v>366</v>
      </c>
      <c r="D242" s="195" t="s">
        <v>215</v>
      </c>
      <c r="E242" s="196" t="s">
        <v>735</v>
      </c>
      <c r="F242" s="197" t="s">
        <v>736</v>
      </c>
      <c r="G242" s="198" t="s">
        <v>156</v>
      </c>
      <c r="H242" s="199">
        <v>190.28</v>
      </c>
      <c r="I242" s="200"/>
      <c r="J242" s="201">
        <f>ROUND(I242*H242,2)</f>
        <v>0</v>
      </c>
      <c r="K242" s="197" t="s">
        <v>219</v>
      </c>
      <c r="L242" s="41"/>
      <c r="M242" s="202" t="s">
        <v>19</v>
      </c>
      <c r="N242" s="203" t="s">
        <v>45</v>
      </c>
      <c r="O242" s="66"/>
      <c r="P242" s="204">
        <f>O242*H242</f>
        <v>0</v>
      </c>
      <c r="Q242" s="204">
        <v>1.1684999999999999E-2</v>
      </c>
      <c r="R242" s="204">
        <f>Q242*H242</f>
        <v>2.2234217999999997</v>
      </c>
      <c r="S242" s="204">
        <v>0</v>
      </c>
      <c r="T242" s="205">
        <f>S242*H242</f>
        <v>0</v>
      </c>
      <c r="U242" s="36"/>
      <c r="V242" s="36"/>
      <c r="W242" s="36"/>
      <c r="X242" s="36"/>
      <c r="Y242" s="36"/>
      <c r="Z242" s="36"/>
      <c r="AA242" s="36"/>
      <c r="AB242" s="36"/>
      <c r="AC242" s="36"/>
      <c r="AD242" s="36"/>
      <c r="AE242" s="36"/>
      <c r="AR242" s="206" t="s">
        <v>220</v>
      </c>
      <c r="AT242" s="206" t="s">
        <v>215</v>
      </c>
      <c r="AU242" s="206" t="s">
        <v>83</v>
      </c>
      <c r="AY242" s="19" t="s">
        <v>213</v>
      </c>
      <c r="BE242" s="207">
        <f>IF(N242="základní",J242,0)</f>
        <v>0</v>
      </c>
      <c r="BF242" s="207">
        <f>IF(N242="snížená",J242,0)</f>
        <v>0</v>
      </c>
      <c r="BG242" s="207">
        <f>IF(N242="zákl. přenesená",J242,0)</f>
        <v>0</v>
      </c>
      <c r="BH242" s="207">
        <f>IF(N242="sníž. přenesená",J242,0)</f>
        <v>0</v>
      </c>
      <c r="BI242" s="207">
        <f>IF(N242="nulová",J242,0)</f>
        <v>0</v>
      </c>
      <c r="BJ242" s="19" t="s">
        <v>81</v>
      </c>
      <c r="BK242" s="207">
        <f>ROUND(I242*H242,2)</f>
        <v>0</v>
      </c>
      <c r="BL242" s="19" t="s">
        <v>220</v>
      </c>
      <c r="BM242" s="206" t="s">
        <v>737</v>
      </c>
    </row>
    <row r="243" spans="1:65" s="13" customFormat="1">
      <c r="B243" s="212"/>
      <c r="C243" s="213"/>
      <c r="D243" s="208" t="s">
        <v>233</v>
      </c>
      <c r="E243" s="214" t="s">
        <v>19</v>
      </c>
      <c r="F243" s="215" t="s">
        <v>535</v>
      </c>
      <c r="G243" s="213"/>
      <c r="H243" s="216">
        <v>190.28</v>
      </c>
      <c r="I243" s="217"/>
      <c r="J243" s="213"/>
      <c r="K243" s="213"/>
      <c r="L243" s="218"/>
      <c r="M243" s="219"/>
      <c r="N243" s="220"/>
      <c r="O243" s="220"/>
      <c r="P243" s="220"/>
      <c r="Q243" s="220"/>
      <c r="R243" s="220"/>
      <c r="S243" s="220"/>
      <c r="T243" s="221"/>
      <c r="AT243" s="222" t="s">
        <v>233</v>
      </c>
      <c r="AU243" s="222" t="s">
        <v>83</v>
      </c>
      <c r="AV243" s="13" t="s">
        <v>83</v>
      </c>
      <c r="AW243" s="13" t="s">
        <v>35</v>
      </c>
      <c r="AX243" s="13" t="s">
        <v>74</v>
      </c>
      <c r="AY243" s="222" t="s">
        <v>213</v>
      </c>
    </row>
    <row r="244" spans="1:65" s="14" customFormat="1">
      <c r="B244" s="223"/>
      <c r="C244" s="224"/>
      <c r="D244" s="208" t="s">
        <v>233</v>
      </c>
      <c r="E244" s="225" t="s">
        <v>19</v>
      </c>
      <c r="F244" s="226" t="s">
        <v>234</v>
      </c>
      <c r="G244" s="224"/>
      <c r="H244" s="227">
        <v>190.28</v>
      </c>
      <c r="I244" s="228"/>
      <c r="J244" s="224"/>
      <c r="K244" s="224"/>
      <c r="L244" s="229"/>
      <c r="M244" s="230"/>
      <c r="N244" s="231"/>
      <c r="O244" s="231"/>
      <c r="P244" s="231"/>
      <c r="Q244" s="231"/>
      <c r="R244" s="231"/>
      <c r="S244" s="231"/>
      <c r="T244" s="232"/>
      <c r="AT244" s="233" t="s">
        <v>233</v>
      </c>
      <c r="AU244" s="233" t="s">
        <v>83</v>
      </c>
      <c r="AV244" s="14" t="s">
        <v>220</v>
      </c>
      <c r="AW244" s="14" t="s">
        <v>35</v>
      </c>
      <c r="AX244" s="14" t="s">
        <v>81</v>
      </c>
      <c r="AY244" s="233" t="s">
        <v>213</v>
      </c>
    </row>
    <row r="245" spans="1:65" s="2" customFormat="1" ht="16.5" customHeight="1">
      <c r="A245" s="36"/>
      <c r="B245" s="37"/>
      <c r="C245" s="195" t="s">
        <v>370</v>
      </c>
      <c r="D245" s="195" t="s">
        <v>215</v>
      </c>
      <c r="E245" s="196" t="s">
        <v>738</v>
      </c>
      <c r="F245" s="197" t="s">
        <v>739</v>
      </c>
      <c r="G245" s="198" t="s">
        <v>156</v>
      </c>
      <c r="H245" s="199">
        <v>190.28</v>
      </c>
      <c r="I245" s="200"/>
      <c r="J245" s="201">
        <f>ROUND(I245*H245,2)</f>
        <v>0</v>
      </c>
      <c r="K245" s="197" t="s">
        <v>219</v>
      </c>
      <c r="L245" s="41"/>
      <c r="M245" s="202" t="s">
        <v>19</v>
      </c>
      <c r="N245" s="203" t="s">
        <v>45</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220</v>
      </c>
      <c r="AT245" s="206" t="s">
        <v>215</v>
      </c>
      <c r="AU245" s="206" t="s">
        <v>83</v>
      </c>
      <c r="AY245" s="19" t="s">
        <v>213</v>
      </c>
      <c r="BE245" s="207">
        <f>IF(N245="základní",J245,0)</f>
        <v>0</v>
      </c>
      <c r="BF245" s="207">
        <f>IF(N245="snížená",J245,0)</f>
        <v>0</v>
      </c>
      <c r="BG245" s="207">
        <f>IF(N245="zákl. přenesená",J245,0)</f>
        <v>0</v>
      </c>
      <c r="BH245" s="207">
        <f>IF(N245="sníž. přenesená",J245,0)</f>
        <v>0</v>
      </c>
      <c r="BI245" s="207">
        <f>IF(N245="nulová",J245,0)</f>
        <v>0</v>
      </c>
      <c r="BJ245" s="19" t="s">
        <v>81</v>
      </c>
      <c r="BK245" s="207">
        <f>ROUND(I245*H245,2)</f>
        <v>0</v>
      </c>
      <c r="BL245" s="19" t="s">
        <v>220</v>
      </c>
      <c r="BM245" s="206" t="s">
        <v>740</v>
      </c>
    </row>
    <row r="246" spans="1:65" s="13" customFormat="1">
      <c r="B246" s="212"/>
      <c r="C246" s="213"/>
      <c r="D246" s="208" t="s">
        <v>233</v>
      </c>
      <c r="E246" s="214" t="s">
        <v>19</v>
      </c>
      <c r="F246" s="215" t="s">
        <v>535</v>
      </c>
      <c r="G246" s="213"/>
      <c r="H246" s="216">
        <v>190.28</v>
      </c>
      <c r="I246" s="217"/>
      <c r="J246" s="213"/>
      <c r="K246" s="213"/>
      <c r="L246" s="218"/>
      <c r="M246" s="219"/>
      <c r="N246" s="220"/>
      <c r="O246" s="220"/>
      <c r="P246" s="220"/>
      <c r="Q246" s="220"/>
      <c r="R246" s="220"/>
      <c r="S246" s="220"/>
      <c r="T246" s="221"/>
      <c r="AT246" s="222" t="s">
        <v>233</v>
      </c>
      <c r="AU246" s="222" t="s">
        <v>83</v>
      </c>
      <c r="AV246" s="13" t="s">
        <v>83</v>
      </c>
      <c r="AW246" s="13" t="s">
        <v>35</v>
      </c>
      <c r="AX246" s="13" t="s">
        <v>74</v>
      </c>
      <c r="AY246" s="222" t="s">
        <v>213</v>
      </c>
    </row>
    <row r="247" spans="1:65" s="14" customFormat="1">
      <c r="B247" s="223"/>
      <c r="C247" s="224"/>
      <c r="D247" s="208" t="s">
        <v>233</v>
      </c>
      <c r="E247" s="225" t="s">
        <v>19</v>
      </c>
      <c r="F247" s="226" t="s">
        <v>234</v>
      </c>
      <c r="G247" s="224"/>
      <c r="H247" s="227">
        <v>190.28</v>
      </c>
      <c r="I247" s="228"/>
      <c r="J247" s="224"/>
      <c r="K247" s="224"/>
      <c r="L247" s="229"/>
      <c r="M247" s="230"/>
      <c r="N247" s="231"/>
      <c r="O247" s="231"/>
      <c r="P247" s="231"/>
      <c r="Q247" s="231"/>
      <c r="R247" s="231"/>
      <c r="S247" s="231"/>
      <c r="T247" s="232"/>
      <c r="AT247" s="233" t="s">
        <v>233</v>
      </c>
      <c r="AU247" s="233" t="s">
        <v>83</v>
      </c>
      <c r="AV247" s="14" t="s">
        <v>220</v>
      </c>
      <c r="AW247" s="14" t="s">
        <v>35</v>
      </c>
      <c r="AX247" s="14" t="s">
        <v>81</v>
      </c>
      <c r="AY247" s="233" t="s">
        <v>213</v>
      </c>
    </row>
    <row r="248" spans="1:65" s="2" customFormat="1" ht="33" customHeight="1">
      <c r="A248" s="36"/>
      <c r="B248" s="37"/>
      <c r="C248" s="195" t="s">
        <v>375</v>
      </c>
      <c r="D248" s="195" t="s">
        <v>215</v>
      </c>
      <c r="E248" s="196" t="s">
        <v>741</v>
      </c>
      <c r="F248" s="197" t="s">
        <v>742</v>
      </c>
      <c r="G248" s="198" t="s">
        <v>343</v>
      </c>
      <c r="H248" s="199">
        <v>11759.214</v>
      </c>
      <c r="I248" s="200"/>
      <c r="J248" s="201">
        <f>ROUND(I248*H248,2)</f>
        <v>0</v>
      </c>
      <c r="K248" s="197" t="s">
        <v>219</v>
      </c>
      <c r="L248" s="41"/>
      <c r="M248" s="202" t="s">
        <v>19</v>
      </c>
      <c r="N248" s="203" t="s">
        <v>45</v>
      </c>
      <c r="O248" s="66"/>
      <c r="P248" s="204">
        <f>O248*H248</f>
        <v>0</v>
      </c>
      <c r="Q248" s="204">
        <v>4.4903400000000001E-4</v>
      </c>
      <c r="R248" s="204">
        <f>Q248*H248</f>
        <v>5.2802868992759997</v>
      </c>
      <c r="S248" s="204">
        <v>0</v>
      </c>
      <c r="T248" s="205">
        <f>S248*H248</f>
        <v>0</v>
      </c>
      <c r="U248" s="36"/>
      <c r="V248" s="36"/>
      <c r="W248" s="36"/>
      <c r="X248" s="36"/>
      <c r="Y248" s="36"/>
      <c r="Z248" s="36"/>
      <c r="AA248" s="36"/>
      <c r="AB248" s="36"/>
      <c r="AC248" s="36"/>
      <c r="AD248" s="36"/>
      <c r="AE248" s="36"/>
      <c r="AR248" s="206" t="s">
        <v>220</v>
      </c>
      <c r="AT248" s="206" t="s">
        <v>215</v>
      </c>
      <c r="AU248" s="206" t="s">
        <v>83</v>
      </c>
      <c r="AY248" s="19" t="s">
        <v>213</v>
      </c>
      <c r="BE248" s="207">
        <f>IF(N248="základní",J248,0)</f>
        <v>0</v>
      </c>
      <c r="BF248" s="207">
        <f>IF(N248="snížená",J248,0)</f>
        <v>0</v>
      </c>
      <c r="BG248" s="207">
        <f>IF(N248="zákl. přenesená",J248,0)</f>
        <v>0</v>
      </c>
      <c r="BH248" s="207">
        <f>IF(N248="sníž. přenesená",J248,0)</f>
        <v>0</v>
      </c>
      <c r="BI248" s="207">
        <f>IF(N248="nulová",J248,0)</f>
        <v>0</v>
      </c>
      <c r="BJ248" s="19" t="s">
        <v>81</v>
      </c>
      <c r="BK248" s="207">
        <f>ROUND(I248*H248,2)</f>
        <v>0</v>
      </c>
      <c r="BL248" s="19" t="s">
        <v>220</v>
      </c>
      <c r="BM248" s="206" t="s">
        <v>743</v>
      </c>
    </row>
    <row r="249" spans="1:65" s="15" customFormat="1">
      <c r="B249" s="234"/>
      <c r="C249" s="235"/>
      <c r="D249" s="208" t="s">
        <v>233</v>
      </c>
      <c r="E249" s="236" t="s">
        <v>19</v>
      </c>
      <c r="F249" s="237" t="s">
        <v>744</v>
      </c>
      <c r="G249" s="235"/>
      <c r="H249" s="236" t="s">
        <v>19</v>
      </c>
      <c r="I249" s="238"/>
      <c r="J249" s="235"/>
      <c r="K249" s="235"/>
      <c r="L249" s="239"/>
      <c r="M249" s="240"/>
      <c r="N249" s="241"/>
      <c r="O249" s="241"/>
      <c r="P249" s="241"/>
      <c r="Q249" s="241"/>
      <c r="R249" s="241"/>
      <c r="S249" s="241"/>
      <c r="T249" s="242"/>
      <c r="AT249" s="243" t="s">
        <v>233</v>
      </c>
      <c r="AU249" s="243" t="s">
        <v>83</v>
      </c>
      <c r="AV249" s="15" t="s">
        <v>81</v>
      </c>
      <c r="AW249" s="15" t="s">
        <v>35</v>
      </c>
      <c r="AX249" s="15" t="s">
        <v>74</v>
      </c>
      <c r="AY249" s="243" t="s">
        <v>213</v>
      </c>
    </row>
    <row r="250" spans="1:65" s="13" customFormat="1">
      <c r="B250" s="212"/>
      <c r="C250" s="213"/>
      <c r="D250" s="208" t="s">
        <v>233</v>
      </c>
      <c r="E250" s="214" t="s">
        <v>19</v>
      </c>
      <c r="F250" s="215" t="s">
        <v>745</v>
      </c>
      <c r="G250" s="213"/>
      <c r="H250" s="216">
        <v>196</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3" customFormat="1">
      <c r="B251" s="212"/>
      <c r="C251" s="213"/>
      <c r="D251" s="208" t="s">
        <v>233</v>
      </c>
      <c r="E251" s="214" t="s">
        <v>19</v>
      </c>
      <c r="F251" s="215" t="s">
        <v>746</v>
      </c>
      <c r="G251" s="213"/>
      <c r="H251" s="216">
        <v>224</v>
      </c>
      <c r="I251" s="217"/>
      <c r="J251" s="213"/>
      <c r="K251" s="213"/>
      <c r="L251" s="218"/>
      <c r="M251" s="219"/>
      <c r="N251" s="220"/>
      <c r="O251" s="220"/>
      <c r="P251" s="220"/>
      <c r="Q251" s="220"/>
      <c r="R251" s="220"/>
      <c r="S251" s="220"/>
      <c r="T251" s="221"/>
      <c r="AT251" s="222" t="s">
        <v>233</v>
      </c>
      <c r="AU251" s="222" t="s">
        <v>83</v>
      </c>
      <c r="AV251" s="13" t="s">
        <v>83</v>
      </c>
      <c r="AW251" s="13" t="s">
        <v>35</v>
      </c>
      <c r="AX251" s="13" t="s">
        <v>74</v>
      </c>
      <c r="AY251" s="222" t="s">
        <v>213</v>
      </c>
    </row>
    <row r="252" spans="1:65" s="13" customFormat="1">
      <c r="B252" s="212"/>
      <c r="C252" s="213"/>
      <c r="D252" s="208" t="s">
        <v>233</v>
      </c>
      <c r="E252" s="214" t="s">
        <v>19</v>
      </c>
      <c r="F252" s="215" t="s">
        <v>747</v>
      </c>
      <c r="G252" s="213"/>
      <c r="H252" s="216">
        <v>28.96</v>
      </c>
      <c r="I252" s="217"/>
      <c r="J252" s="213"/>
      <c r="K252" s="213"/>
      <c r="L252" s="218"/>
      <c r="M252" s="219"/>
      <c r="N252" s="220"/>
      <c r="O252" s="220"/>
      <c r="P252" s="220"/>
      <c r="Q252" s="220"/>
      <c r="R252" s="220"/>
      <c r="S252" s="220"/>
      <c r="T252" s="221"/>
      <c r="AT252" s="222" t="s">
        <v>233</v>
      </c>
      <c r="AU252" s="222" t="s">
        <v>83</v>
      </c>
      <c r="AV252" s="13" t="s">
        <v>83</v>
      </c>
      <c r="AW252" s="13" t="s">
        <v>35</v>
      </c>
      <c r="AX252" s="13" t="s">
        <v>74</v>
      </c>
      <c r="AY252" s="222" t="s">
        <v>213</v>
      </c>
    </row>
    <row r="253" spans="1:65" s="14" customFormat="1">
      <c r="B253" s="223"/>
      <c r="C253" s="224"/>
      <c r="D253" s="208" t="s">
        <v>233</v>
      </c>
      <c r="E253" s="225" t="s">
        <v>559</v>
      </c>
      <c r="F253" s="226" t="s">
        <v>234</v>
      </c>
      <c r="G253" s="224"/>
      <c r="H253" s="227">
        <v>448.96</v>
      </c>
      <c r="I253" s="228"/>
      <c r="J253" s="224"/>
      <c r="K253" s="224"/>
      <c r="L253" s="229"/>
      <c r="M253" s="230"/>
      <c r="N253" s="231"/>
      <c r="O253" s="231"/>
      <c r="P253" s="231"/>
      <c r="Q253" s="231"/>
      <c r="R253" s="231"/>
      <c r="S253" s="231"/>
      <c r="T253" s="232"/>
      <c r="AT253" s="233" t="s">
        <v>233</v>
      </c>
      <c r="AU253" s="233" t="s">
        <v>83</v>
      </c>
      <c r="AV253" s="14" t="s">
        <v>220</v>
      </c>
      <c r="AW253" s="14" t="s">
        <v>35</v>
      </c>
      <c r="AX253" s="14" t="s">
        <v>74</v>
      </c>
      <c r="AY253" s="233" t="s">
        <v>213</v>
      </c>
    </row>
    <row r="254" spans="1:65" s="15" customFormat="1">
      <c r="B254" s="234"/>
      <c r="C254" s="235"/>
      <c r="D254" s="208" t="s">
        <v>233</v>
      </c>
      <c r="E254" s="236" t="s">
        <v>19</v>
      </c>
      <c r="F254" s="237" t="s">
        <v>748</v>
      </c>
      <c r="G254" s="235"/>
      <c r="H254" s="236" t="s">
        <v>19</v>
      </c>
      <c r="I254" s="238"/>
      <c r="J254" s="235"/>
      <c r="K254" s="235"/>
      <c r="L254" s="239"/>
      <c r="M254" s="240"/>
      <c r="N254" s="241"/>
      <c r="O254" s="241"/>
      <c r="P254" s="241"/>
      <c r="Q254" s="241"/>
      <c r="R254" s="241"/>
      <c r="S254" s="241"/>
      <c r="T254" s="242"/>
      <c r="AT254" s="243" t="s">
        <v>233</v>
      </c>
      <c r="AU254" s="243" t="s">
        <v>83</v>
      </c>
      <c r="AV254" s="15" t="s">
        <v>81</v>
      </c>
      <c r="AW254" s="15" t="s">
        <v>35</v>
      </c>
      <c r="AX254" s="15" t="s">
        <v>74</v>
      </c>
      <c r="AY254" s="243" t="s">
        <v>213</v>
      </c>
    </row>
    <row r="255" spans="1:65" s="13" customFormat="1">
      <c r="B255" s="212"/>
      <c r="C255" s="213"/>
      <c r="D255" s="208" t="s">
        <v>233</v>
      </c>
      <c r="E255" s="214" t="s">
        <v>19</v>
      </c>
      <c r="F255" s="215" t="s">
        <v>749</v>
      </c>
      <c r="G255" s="213"/>
      <c r="H255" s="216">
        <v>2693.76</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3" customFormat="1">
      <c r="B256" s="212"/>
      <c r="C256" s="213"/>
      <c r="D256" s="208" t="s">
        <v>233</v>
      </c>
      <c r="E256" s="214" t="s">
        <v>19</v>
      </c>
      <c r="F256" s="215" t="s">
        <v>750</v>
      </c>
      <c r="G256" s="213"/>
      <c r="H256" s="216">
        <v>2693.76</v>
      </c>
      <c r="I256" s="217"/>
      <c r="J256" s="213"/>
      <c r="K256" s="213"/>
      <c r="L256" s="218"/>
      <c r="M256" s="219"/>
      <c r="N256" s="220"/>
      <c r="O256" s="220"/>
      <c r="P256" s="220"/>
      <c r="Q256" s="220"/>
      <c r="R256" s="220"/>
      <c r="S256" s="220"/>
      <c r="T256" s="221"/>
      <c r="AT256" s="222" t="s">
        <v>233</v>
      </c>
      <c r="AU256" s="222" t="s">
        <v>83</v>
      </c>
      <c r="AV256" s="13" t="s">
        <v>83</v>
      </c>
      <c r="AW256" s="13" t="s">
        <v>35</v>
      </c>
      <c r="AX256" s="13" t="s">
        <v>74</v>
      </c>
      <c r="AY256" s="222" t="s">
        <v>213</v>
      </c>
    </row>
    <row r="257" spans="1:65" s="13" customFormat="1">
      <c r="B257" s="212"/>
      <c r="C257" s="213"/>
      <c r="D257" s="208" t="s">
        <v>233</v>
      </c>
      <c r="E257" s="214" t="s">
        <v>19</v>
      </c>
      <c r="F257" s="215" t="s">
        <v>751</v>
      </c>
      <c r="G257" s="213"/>
      <c r="H257" s="216">
        <v>2693.76</v>
      </c>
      <c r="I257" s="217"/>
      <c r="J257" s="213"/>
      <c r="K257" s="213"/>
      <c r="L257" s="218"/>
      <c r="M257" s="219"/>
      <c r="N257" s="220"/>
      <c r="O257" s="220"/>
      <c r="P257" s="220"/>
      <c r="Q257" s="220"/>
      <c r="R257" s="220"/>
      <c r="S257" s="220"/>
      <c r="T257" s="221"/>
      <c r="AT257" s="222" t="s">
        <v>233</v>
      </c>
      <c r="AU257" s="222" t="s">
        <v>83</v>
      </c>
      <c r="AV257" s="13" t="s">
        <v>83</v>
      </c>
      <c r="AW257" s="13" t="s">
        <v>35</v>
      </c>
      <c r="AX257" s="13" t="s">
        <v>74</v>
      </c>
      <c r="AY257" s="222" t="s">
        <v>213</v>
      </c>
    </row>
    <row r="258" spans="1:65" s="13" customFormat="1">
      <c r="B258" s="212"/>
      <c r="C258" s="213"/>
      <c r="D258" s="208" t="s">
        <v>233</v>
      </c>
      <c r="E258" s="214" t="s">
        <v>19</v>
      </c>
      <c r="F258" s="215" t="s">
        <v>752</v>
      </c>
      <c r="G258" s="213"/>
      <c r="H258" s="216">
        <v>2244.8000000000002</v>
      </c>
      <c r="I258" s="217"/>
      <c r="J258" s="213"/>
      <c r="K258" s="213"/>
      <c r="L258" s="218"/>
      <c r="M258" s="219"/>
      <c r="N258" s="220"/>
      <c r="O258" s="220"/>
      <c r="P258" s="220"/>
      <c r="Q258" s="220"/>
      <c r="R258" s="220"/>
      <c r="S258" s="220"/>
      <c r="T258" s="221"/>
      <c r="AT258" s="222" t="s">
        <v>233</v>
      </c>
      <c r="AU258" s="222" t="s">
        <v>83</v>
      </c>
      <c r="AV258" s="13" t="s">
        <v>83</v>
      </c>
      <c r="AW258" s="13" t="s">
        <v>35</v>
      </c>
      <c r="AX258" s="13" t="s">
        <v>74</v>
      </c>
      <c r="AY258" s="222" t="s">
        <v>213</v>
      </c>
    </row>
    <row r="259" spans="1:65" s="14" customFormat="1">
      <c r="B259" s="223"/>
      <c r="C259" s="224"/>
      <c r="D259" s="208" t="s">
        <v>233</v>
      </c>
      <c r="E259" s="225" t="s">
        <v>562</v>
      </c>
      <c r="F259" s="226" t="s">
        <v>234</v>
      </c>
      <c r="G259" s="224"/>
      <c r="H259" s="227">
        <v>10326.08</v>
      </c>
      <c r="I259" s="228"/>
      <c r="J259" s="224"/>
      <c r="K259" s="224"/>
      <c r="L259" s="229"/>
      <c r="M259" s="230"/>
      <c r="N259" s="231"/>
      <c r="O259" s="231"/>
      <c r="P259" s="231"/>
      <c r="Q259" s="231"/>
      <c r="R259" s="231"/>
      <c r="S259" s="231"/>
      <c r="T259" s="232"/>
      <c r="AT259" s="233" t="s">
        <v>233</v>
      </c>
      <c r="AU259" s="233" t="s">
        <v>83</v>
      </c>
      <c r="AV259" s="14" t="s">
        <v>220</v>
      </c>
      <c r="AW259" s="14" t="s">
        <v>35</v>
      </c>
      <c r="AX259" s="14" t="s">
        <v>74</v>
      </c>
      <c r="AY259" s="233" t="s">
        <v>213</v>
      </c>
    </row>
    <row r="260" spans="1:65" s="13" customFormat="1">
      <c r="B260" s="212"/>
      <c r="C260" s="213"/>
      <c r="D260" s="208" t="s">
        <v>233</v>
      </c>
      <c r="E260" s="214" t="s">
        <v>19</v>
      </c>
      <c r="F260" s="215" t="s">
        <v>753</v>
      </c>
      <c r="G260" s="213"/>
      <c r="H260" s="216">
        <v>873.17100000000005</v>
      </c>
      <c r="I260" s="217"/>
      <c r="J260" s="213"/>
      <c r="K260" s="213"/>
      <c r="L260" s="218"/>
      <c r="M260" s="219"/>
      <c r="N260" s="220"/>
      <c r="O260" s="220"/>
      <c r="P260" s="220"/>
      <c r="Q260" s="220"/>
      <c r="R260" s="220"/>
      <c r="S260" s="220"/>
      <c r="T260" s="221"/>
      <c r="AT260" s="222" t="s">
        <v>233</v>
      </c>
      <c r="AU260" s="222" t="s">
        <v>83</v>
      </c>
      <c r="AV260" s="13" t="s">
        <v>83</v>
      </c>
      <c r="AW260" s="13" t="s">
        <v>35</v>
      </c>
      <c r="AX260" s="13" t="s">
        <v>74</v>
      </c>
      <c r="AY260" s="222" t="s">
        <v>213</v>
      </c>
    </row>
    <row r="261" spans="1:65" s="13" customFormat="1">
      <c r="B261" s="212"/>
      <c r="C261" s="213"/>
      <c r="D261" s="208" t="s">
        <v>233</v>
      </c>
      <c r="E261" s="214" t="s">
        <v>19</v>
      </c>
      <c r="F261" s="215" t="s">
        <v>562</v>
      </c>
      <c r="G261" s="213"/>
      <c r="H261" s="216">
        <v>10326.08</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4" customFormat="1">
      <c r="B262" s="223"/>
      <c r="C262" s="224"/>
      <c r="D262" s="208" t="s">
        <v>233</v>
      </c>
      <c r="E262" s="225" t="s">
        <v>529</v>
      </c>
      <c r="F262" s="226" t="s">
        <v>234</v>
      </c>
      <c r="G262" s="224"/>
      <c r="H262" s="227">
        <v>11199.251</v>
      </c>
      <c r="I262" s="228"/>
      <c r="J262" s="224"/>
      <c r="K262" s="224"/>
      <c r="L262" s="229"/>
      <c r="M262" s="230"/>
      <c r="N262" s="231"/>
      <c r="O262" s="231"/>
      <c r="P262" s="231"/>
      <c r="Q262" s="231"/>
      <c r="R262" s="231"/>
      <c r="S262" s="231"/>
      <c r="T262" s="232"/>
      <c r="AT262" s="233" t="s">
        <v>233</v>
      </c>
      <c r="AU262" s="233" t="s">
        <v>83</v>
      </c>
      <c r="AV262" s="14" t="s">
        <v>220</v>
      </c>
      <c r="AW262" s="14" t="s">
        <v>35</v>
      </c>
      <c r="AX262" s="14" t="s">
        <v>74</v>
      </c>
      <c r="AY262" s="233" t="s">
        <v>213</v>
      </c>
    </row>
    <row r="263" spans="1:65" s="13" customFormat="1">
      <c r="B263" s="212"/>
      <c r="C263" s="213"/>
      <c r="D263" s="208" t="s">
        <v>233</v>
      </c>
      <c r="E263" s="214" t="s">
        <v>19</v>
      </c>
      <c r="F263" s="215" t="s">
        <v>754</v>
      </c>
      <c r="G263" s="213"/>
      <c r="H263" s="216">
        <v>559.96299999999997</v>
      </c>
      <c r="I263" s="217"/>
      <c r="J263" s="213"/>
      <c r="K263" s="213"/>
      <c r="L263" s="218"/>
      <c r="M263" s="219"/>
      <c r="N263" s="220"/>
      <c r="O263" s="220"/>
      <c r="P263" s="220"/>
      <c r="Q263" s="220"/>
      <c r="R263" s="220"/>
      <c r="S263" s="220"/>
      <c r="T263" s="221"/>
      <c r="AT263" s="222" t="s">
        <v>233</v>
      </c>
      <c r="AU263" s="222" t="s">
        <v>83</v>
      </c>
      <c r="AV263" s="13" t="s">
        <v>83</v>
      </c>
      <c r="AW263" s="13" t="s">
        <v>35</v>
      </c>
      <c r="AX263" s="13" t="s">
        <v>74</v>
      </c>
      <c r="AY263" s="222" t="s">
        <v>213</v>
      </c>
    </row>
    <row r="264" spans="1:65" s="13" customFormat="1">
      <c r="B264" s="212"/>
      <c r="C264" s="213"/>
      <c r="D264" s="208" t="s">
        <v>233</v>
      </c>
      <c r="E264" s="214" t="s">
        <v>19</v>
      </c>
      <c r="F264" s="215" t="s">
        <v>529</v>
      </c>
      <c r="G264" s="213"/>
      <c r="H264" s="216">
        <v>11199.251</v>
      </c>
      <c r="I264" s="217"/>
      <c r="J264" s="213"/>
      <c r="K264" s="213"/>
      <c r="L264" s="218"/>
      <c r="M264" s="219"/>
      <c r="N264" s="220"/>
      <c r="O264" s="220"/>
      <c r="P264" s="220"/>
      <c r="Q264" s="220"/>
      <c r="R264" s="220"/>
      <c r="S264" s="220"/>
      <c r="T264" s="221"/>
      <c r="AT264" s="222" t="s">
        <v>233</v>
      </c>
      <c r="AU264" s="222" t="s">
        <v>83</v>
      </c>
      <c r="AV264" s="13" t="s">
        <v>83</v>
      </c>
      <c r="AW264" s="13" t="s">
        <v>35</v>
      </c>
      <c r="AX264" s="13" t="s">
        <v>74</v>
      </c>
      <c r="AY264" s="222" t="s">
        <v>213</v>
      </c>
    </row>
    <row r="265" spans="1:65" s="14" customFormat="1">
      <c r="B265" s="223"/>
      <c r="C265" s="224"/>
      <c r="D265" s="208" t="s">
        <v>233</v>
      </c>
      <c r="E265" s="225" t="s">
        <v>502</v>
      </c>
      <c r="F265" s="226" t="s">
        <v>234</v>
      </c>
      <c r="G265" s="224"/>
      <c r="H265" s="227">
        <v>11759.214</v>
      </c>
      <c r="I265" s="228"/>
      <c r="J265" s="224"/>
      <c r="K265" s="224"/>
      <c r="L265" s="229"/>
      <c r="M265" s="230"/>
      <c r="N265" s="231"/>
      <c r="O265" s="231"/>
      <c r="P265" s="231"/>
      <c r="Q265" s="231"/>
      <c r="R265" s="231"/>
      <c r="S265" s="231"/>
      <c r="T265" s="232"/>
      <c r="AT265" s="233" t="s">
        <v>233</v>
      </c>
      <c r="AU265" s="233" t="s">
        <v>83</v>
      </c>
      <c r="AV265" s="14" t="s">
        <v>220</v>
      </c>
      <c r="AW265" s="14" t="s">
        <v>35</v>
      </c>
      <c r="AX265" s="14" t="s">
        <v>81</v>
      </c>
      <c r="AY265" s="233" t="s">
        <v>213</v>
      </c>
    </row>
    <row r="266" spans="1:65" s="2" customFormat="1" ht="21.75" customHeight="1">
      <c r="A266" s="36"/>
      <c r="B266" s="37"/>
      <c r="C266" s="195" t="s">
        <v>380</v>
      </c>
      <c r="D266" s="195" t="s">
        <v>215</v>
      </c>
      <c r="E266" s="196" t="s">
        <v>755</v>
      </c>
      <c r="F266" s="197" t="s">
        <v>756</v>
      </c>
      <c r="G266" s="198" t="s">
        <v>343</v>
      </c>
      <c r="H266" s="199">
        <v>11759.214</v>
      </c>
      <c r="I266" s="200"/>
      <c r="J266" s="201">
        <f>ROUND(I266*H266,2)</f>
        <v>0</v>
      </c>
      <c r="K266" s="197" t="s">
        <v>219</v>
      </c>
      <c r="L266" s="41"/>
      <c r="M266" s="202" t="s">
        <v>19</v>
      </c>
      <c r="N266" s="203" t="s">
        <v>45</v>
      </c>
      <c r="O266" s="66"/>
      <c r="P266" s="204">
        <f>O266*H266</f>
        <v>0</v>
      </c>
      <c r="Q266" s="204">
        <v>0</v>
      </c>
      <c r="R266" s="204">
        <f>Q266*H266</f>
        <v>0</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757</v>
      </c>
    </row>
    <row r="267" spans="1:65" s="13" customFormat="1">
      <c r="B267" s="212"/>
      <c r="C267" s="213"/>
      <c r="D267" s="208" t="s">
        <v>233</v>
      </c>
      <c r="E267" s="214" t="s">
        <v>19</v>
      </c>
      <c r="F267" s="215" t="s">
        <v>502</v>
      </c>
      <c r="G267" s="213"/>
      <c r="H267" s="216">
        <v>11759.214</v>
      </c>
      <c r="I267" s="217"/>
      <c r="J267" s="213"/>
      <c r="K267" s="213"/>
      <c r="L267" s="218"/>
      <c r="M267" s="219"/>
      <c r="N267" s="220"/>
      <c r="O267" s="220"/>
      <c r="P267" s="220"/>
      <c r="Q267" s="220"/>
      <c r="R267" s="220"/>
      <c r="S267" s="220"/>
      <c r="T267" s="221"/>
      <c r="AT267" s="222" t="s">
        <v>233</v>
      </c>
      <c r="AU267" s="222" t="s">
        <v>83</v>
      </c>
      <c r="AV267" s="13" t="s">
        <v>83</v>
      </c>
      <c r="AW267" s="13" t="s">
        <v>35</v>
      </c>
      <c r="AX267" s="13" t="s">
        <v>74</v>
      </c>
      <c r="AY267" s="222" t="s">
        <v>213</v>
      </c>
    </row>
    <row r="268" spans="1:65" s="14" customFormat="1">
      <c r="B268" s="223"/>
      <c r="C268" s="224"/>
      <c r="D268" s="208" t="s">
        <v>233</v>
      </c>
      <c r="E268" s="225" t="s">
        <v>19</v>
      </c>
      <c r="F268" s="226" t="s">
        <v>234</v>
      </c>
      <c r="G268" s="224"/>
      <c r="H268" s="227">
        <v>11759.214</v>
      </c>
      <c r="I268" s="228"/>
      <c r="J268" s="224"/>
      <c r="K268" s="224"/>
      <c r="L268" s="229"/>
      <c r="M268" s="230"/>
      <c r="N268" s="231"/>
      <c r="O268" s="231"/>
      <c r="P268" s="231"/>
      <c r="Q268" s="231"/>
      <c r="R268" s="231"/>
      <c r="S268" s="231"/>
      <c r="T268" s="232"/>
      <c r="AT268" s="233" t="s">
        <v>233</v>
      </c>
      <c r="AU268" s="233" t="s">
        <v>83</v>
      </c>
      <c r="AV268" s="14" t="s">
        <v>220</v>
      </c>
      <c r="AW268" s="14" t="s">
        <v>35</v>
      </c>
      <c r="AX268" s="14" t="s">
        <v>81</v>
      </c>
      <c r="AY268" s="233" t="s">
        <v>213</v>
      </c>
    </row>
    <row r="269" spans="1:65" s="2" customFormat="1" ht="21.75" customHeight="1">
      <c r="A269" s="36"/>
      <c r="B269" s="37"/>
      <c r="C269" s="195" t="s">
        <v>384</v>
      </c>
      <c r="D269" s="195" t="s">
        <v>215</v>
      </c>
      <c r="E269" s="196" t="s">
        <v>758</v>
      </c>
      <c r="F269" s="197" t="s">
        <v>759</v>
      </c>
      <c r="G269" s="198" t="s">
        <v>343</v>
      </c>
      <c r="H269" s="199">
        <v>1466.8</v>
      </c>
      <c r="I269" s="200"/>
      <c r="J269" s="201">
        <f>ROUND(I269*H269,2)</f>
        <v>0</v>
      </c>
      <c r="K269" s="197" t="s">
        <v>219</v>
      </c>
      <c r="L269" s="41"/>
      <c r="M269" s="202" t="s">
        <v>19</v>
      </c>
      <c r="N269" s="203" t="s">
        <v>45</v>
      </c>
      <c r="O269" s="66"/>
      <c r="P269" s="204">
        <f>O269*H269</f>
        <v>0</v>
      </c>
      <c r="Q269" s="204">
        <v>2.56462E-4</v>
      </c>
      <c r="R269" s="204">
        <f>Q269*H269</f>
        <v>0.37617846160000001</v>
      </c>
      <c r="S269" s="204">
        <v>0</v>
      </c>
      <c r="T269" s="205">
        <f>S269*H269</f>
        <v>0</v>
      </c>
      <c r="U269" s="36"/>
      <c r="V269" s="36"/>
      <c r="W269" s="36"/>
      <c r="X269" s="36"/>
      <c r="Y269" s="36"/>
      <c r="Z269" s="36"/>
      <c r="AA269" s="36"/>
      <c r="AB269" s="36"/>
      <c r="AC269" s="36"/>
      <c r="AD269" s="36"/>
      <c r="AE269" s="36"/>
      <c r="AR269" s="206" t="s">
        <v>220</v>
      </c>
      <c r="AT269" s="206" t="s">
        <v>215</v>
      </c>
      <c r="AU269" s="206" t="s">
        <v>83</v>
      </c>
      <c r="AY269" s="19" t="s">
        <v>213</v>
      </c>
      <c r="BE269" s="207">
        <f>IF(N269="základní",J269,0)</f>
        <v>0</v>
      </c>
      <c r="BF269" s="207">
        <f>IF(N269="snížená",J269,0)</f>
        <v>0</v>
      </c>
      <c r="BG269" s="207">
        <f>IF(N269="zákl. přenesená",J269,0)</f>
        <v>0</v>
      </c>
      <c r="BH269" s="207">
        <f>IF(N269="sníž. přenesená",J269,0)</f>
        <v>0</v>
      </c>
      <c r="BI269" s="207">
        <f>IF(N269="nulová",J269,0)</f>
        <v>0</v>
      </c>
      <c r="BJ269" s="19" t="s">
        <v>81</v>
      </c>
      <c r="BK269" s="207">
        <f>ROUND(I269*H269,2)</f>
        <v>0</v>
      </c>
      <c r="BL269" s="19" t="s">
        <v>220</v>
      </c>
      <c r="BM269" s="206" t="s">
        <v>760</v>
      </c>
    </row>
    <row r="270" spans="1:65" s="2" customFormat="1" ht="48.75">
      <c r="A270" s="36"/>
      <c r="B270" s="37"/>
      <c r="C270" s="38"/>
      <c r="D270" s="208" t="s">
        <v>222</v>
      </c>
      <c r="E270" s="38"/>
      <c r="F270" s="209" t="s">
        <v>761</v>
      </c>
      <c r="G270" s="38"/>
      <c r="H270" s="38"/>
      <c r="I270" s="118"/>
      <c r="J270" s="38"/>
      <c r="K270" s="38"/>
      <c r="L270" s="41"/>
      <c r="M270" s="210"/>
      <c r="N270" s="211"/>
      <c r="O270" s="66"/>
      <c r="P270" s="66"/>
      <c r="Q270" s="66"/>
      <c r="R270" s="66"/>
      <c r="S270" s="66"/>
      <c r="T270" s="67"/>
      <c r="U270" s="36"/>
      <c r="V270" s="36"/>
      <c r="W270" s="36"/>
      <c r="X270" s="36"/>
      <c r="Y270" s="36"/>
      <c r="Z270" s="36"/>
      <c r="AA270" s="36"/>
      <c r="AB270" s="36"/>
      <c r="AC270" s="36"/>
      <c r="AD270" s="36"/>
      <c r="AE270" s="36"/>
      <c r="AT270" s="19" t="s">
        <v>222</v>
      </c>
      <c r="AU270" s="19" t="s">
        <v>83</v>
      </c>
    </row>
    <row r="271" spans="1:65" s="15" customFormat="1">
      <c r="B271" s="234"/>
      <c r="C271" s="235"/>
      <c r="D271" s="208" t="s">
        <v>233</v>
      </c>
      <c r="E271" s="236" t="s">
        <v>19</v>
      </c>
      <c r="F271" s="237" t="s">
        <v>762</v>
      </c>
      <c r="G271" s="235"/>
      <c r="H271" s="236" t="s">
        <v>19</v>
      </c>
      <c r="I271" s="238"/>
      <c r="J271" s="235"/>
      <c r="K271" s="235"/>
      <c r="L271" s="239"/>
      <c r="M271" s="240"/>
      <c r="N271" s="241"/>
      <c r="O271" s="241"/>
      <c r="P271" s="241"/>
      <c r="Q271" s="241"/>
      <c r="R271" s="241"/>
      <c r="S271" s="241"/>
      <c r="T271" s="242"/>
      <c r="AT271" s="243" t="s">
        <v>233</v>
      </c>
      <c r="AU271" s="243" t="s">
        <v>83</v>
      </c>
      <c r="AV271" s="15" t="s">
        <v>81</v>
      </c>
      <c r="AW271" s="15" t="s">
        <v>35</v>
      </c>
      <c r="AX271" s="15" t="s">
        <v>74</v>
      </c>
      <c r="AY271" s="243" t="s">
        <v>213</v>
      </c>
    </row>
    <row r="272" spans="1:65" s="13" customFormat="1">
      <c r="B272" s="212"/>
      <c r="C272" s="213"/>
      <c r="D272" s="208" t="s">
        <v>233</v>
      </c>
      <c r="E272" s="214" t="s">
        <v>19</v>
      </c>
      <c r="F272" s="215" t="s">
        <v>763</v>
      </c>
      <c r="G272" s="213"/>
      <c r="H272" s="216">
        <v>347.4</v>
      </c>
      <c r="I272" s="217"/>
      <c r="J272" s="213"/>
      <c r="K272" s="213"/>
      <c r="L272" s="218"/>
      <c r="M272" s="219"/>
      <c r="N272" s="220"/>
      <c r="O272" s="220"/>
      <c r="P272" s="220"/>
      <c r="Q272" s="220"/>
      <c r="R272" s="220"/>
      <c r="S272" s="220"/>
      <c r="T272" s="221"/>
      <c r="AT272" s="222" t="s">
        <v>233</v>
      </c>
      <c r="AU272" s="222" t="s">
        <v>83</v>
      </c>
      <c r="AV272" s="13" t="s">
        <v>83</v>
      </c>
      <c r="AW272" s="13" t="s">
        <v>35</v>
      </c>
      <c r="AX272" s="13" t="s">
        <v>74</v>
      </c>
      <c r="AY272" s="222" t="s">
        <v>213</v>
      </c>
    </row>
    <row r="273" spans="1:65" s="13" customFormat="1">
      <c r="B273" s="212"/>
      <c r="C273" s="213"/>
      <c r="D273" s="208" t="s">
        <v>233</v>
      </c>
      <c r="E273" s="214" t="s">
        <v>19</v>
      </c>
      <c r="F273" s="215" t="s">
        <v>764</v>
      </c>
      <c r="G273" s="213"/>
      <c r="H273" s="216">
        <v>386</v>
      </c>
      <c r="I273" s="217"/>
      <c r="J273" s="213"/>
      <c r="K273" s="213"/>
      <c r="L273" s="218"/>
      <c r="M273" s="219"/>
      <c r="N273" s="220"/>
      <c r="O273" s="220"/>
      <c r="P273" s="220"/>
      <c r="Q273" s="220"/>
      <c r="R273" s="220"/>
      <c r="S273" s="220"/>
      <c r="T273" s="221"/>
      <c r="AT273" s="222" t="s">
        <v>233</v>
      </c>
      <c r="AU273" s="222" t="s">
        <v>83</v>
      </c>
      <c r="AV273" s="13" t="s">
        <v>83</v>
      </c>
      <c r="AW273" s="13" t="s">
        <v>35</v>
      </c>
      <c r="AX273" s="13" t="s">
        <v>74</v>
      </c>
      <c r="AY273" s="222" t="s">
        <v>213</v>
      </c>
    </row>
    <row r="274" spans="1:65" s="13" customFormat="1">
      <c r="B274" s="212"/>
      <c r="C274" s="213"/>
      <c r="D274" s="208" t="s">
        <v>233</v>
      </c>
      <c r="E274" s="214" t="s">
        <v>19</v>
      </c>
      <c r="F274" s="215" t="s">
        <v>765</v>
      </c>
      <c r="G274" s="213"/>
      <c r="H274" s="216">
        <v>347.4</v>
      </c>
      <c r="I274" s="217"/>
      <c r="J274" s="213"/>
      <c r="K274" s="213"/>
      <c r="L274" s="218"/>
      <c r="M274" s="219"/>
      <c r="N274" s="220"/>
      <c r="O274" s="220"/>
      <c r="P274" s="220"/>
      <c r="Q274" s="220"/>
      <c r="R274" s="220"/>
      <c r="S274" s="220"/>
      <c r="T274" s="221"/>
      <c r="AT274" s="222" t="s">
        <v>233</v>
      </c>
      <c r="AU274" s="222" t="s">
        <v>83</v>
      </c>
      <c r="AV274" s="13" t="s">
        <v>83</v>
      </c>
      <c r="AW274" s="13" t="s">
        <v>35</v>
      </c>
      <c r="AX274" s="13" t="s">
        <v>74</v>
      </c>
      <c r="AY274" s="222" t="s">
        <v>213</v>
      </c>
    </row>
    <row r="275" spans="1:65" s="13" customFormat="1">
      <c r="B275" s="212"/>
      <c r="C275" s="213"/>
      <c r="D275" s="208" t="s">
        <v>233</v>
      </c>
      <c r="E275" s="214" t="s">
        <v>19</v>
      </c>
      <c r="F275" s="215" t="s">
        <v>766</v>
      </c>
      <c r="G275" s="213"/>
      <c r="H275" s="216">
        <v>386</v>
      </c>
      <c r="I275" s="217"/>
      <c r="J275" s="213"/>
      <c r="K275" s="213"/>
      <c r="L275" s="218"/>
      <c r="M275" s="219"/>
      <c r="N275" s="220"/>
      <c r="O275" s="220"/>
      <c r="P275" s="220"/>
      <c r="Q275" s="220"/>
      <c r="R275" s="220"/>
      <c r="S275" s="220"/>
      <c r="T275" s="221"/>
      <c r="AT275" s="222" t="s">
        <v>233</v>
      </c>
      <c r="AU275" s="222" t="s">
        <v>83</v>
      </c>
      <c r="AV275" s="13" t="s">
        <v>83</v>
      </c>
      <c r="AW275" s="13" t="s">
        <v>35</v>
      </c>
      <c r="AX275" s="13" t="s">
        <v>74</v>
      </c>
      <c r="AY275" s="222" t="s">
        <v>213</v>
      </c>
    </row>
    <row r="276" spans="1:65" s="14" customFormat="1">
      <c r="B276" s="223"/>
      <c r="C276" s="224"/>
      <c r="D276" s="208" t="s">
        <v>233</v>
      </c>
      <c r="E276" s="225" t="s">
        <v>547</v>
      </c>
      <c r="F276" s="226" t="s">
        <v>234</v>
      </c>
      <c r="G276" s="224"/>
      <c r="H276" s="227">
        <v>1466.8</v>
      </c>
      <c r="I276" s="228"/>
      <c r="J276" s="224"/>
      <c r="K276" s="224"/>
      <c r="L276" s="229"/>
      <c r="M276" s="230"/>
      <c r="N276" s="231"/>
      <c r="O276" s="231"/>
      <c r="P276" s="231"/>
      <c r="Q276" s="231"/>
      <c r="R276" s="231"/>
      <c r="S276" s="231"/>
      <c r="T276" s="232"/>
      <c r="AT276" s="233" t="s">
        <v>233</v>
      </c>
      <c r="AU276" s="233" t="s">
        <v>83</v>
      </c>
      <c r="AV276" s="14" t="s">
        <v>220</v>
      </c>
      <c r="AW276" s="14" t="s">
        <v>35</v>
      </c>
      <c r="AX276" s="14" t="s">
        <v>81</v>
      </c>
      <c r="AY276" s="233" t="s">
        <v>213</v>
      </c>
    </row>
    <row r="277" spans="1:65" s="2" customFormat="1" ht="16.5" customHeight="1">
      <c r="A277" s="36"/>
      <c r="B277" s="37"/>
      <c r="C277" s="244" t="s">
        <v>389</v>
      </c>
      <c r="D277" s="244" t="s">
        <v>329</v>
      </c>
      <c r="E277" s="245" t="s">
        <v>767</v>
      </c>
      <c r="F277" s="246" t="s">
        <v>768</v>
      </c>
      <c r="G277" s="247" t="s">
        <v>166</v>
      </c>
      <c r="H277" s="248">
        <v>1.4670000000000001</v>
      </c>
      <c r="I277" s="249"/>
      <c r="J277" s="250">
        <f>ROUND(I277*H277,2)</f>
        <v>0</v>
      </c>
      <c r="K277" s="246" t="s">
        <v>219</v>
      </c>
      <c r="L277" s="251"/>
      <c r="M277" s="252" t="s">
        <v>19</v>
      </c>
      <c r="N277" s="253" t="s">
        <v>45</v>
      </c>
      <c r="O277" s="66"/>
      <c r="P277" s="204">
        <f>O277*H277</f>
        <v>0</v>
      </c>
      <c r="Q277" s="204">
        <v>1</v>
      </c>
      <c r="R277" s="204">
        <f>Q277*H277</f>
        <v>1.4670000000000001</v>
      </c>
      <c r="S277" s="204">
        <v>0</v>
      </c>
      <c r="T277" s="205">
        <f>S277*H277</f>
        <v>0</v>
      </c>
      <c r="U277" s="36"/>
      <c r="V277" s="36"/>
      <c r="W277" s="36"/>
      <c r="X277" s="36"/>
      <c r="Y277" s="36"/>
      <c r="Z277" s="36"/>
      <c r="AA277" s="36"/>
      <c r="AB277" s="36"/>
      <c r="AC277" s="36"/>
      <c r="AD277" s="36"/>
      <c r="AE277" s="36"/>
      <c r="AR277" s="206" t="s">
        <v>257</v>
      </c>
      <c r="AT277" s="206" t="s">
        <v>329</v>
      </c>
      <c r="AU277" s="206" t="s">
        <v>83</v>
      </c>
      <c r="AY277" s="19" t="s">
        <v>213</v>
      </c>
      <c r="BE277" s="207">
        <f>IF(N277="základní",J277,0)</f>
        <v>0</v>
      </c>
      <c r="BF277" s="207">
        <f>IF(N277="snížená",J277,0)</f>
        <v>0</v>
      </c>
      <c r="BG277" s="207">
        <f>IF(N277="zákl. přenesená",J277,0)</f>
        <v>0</v>
      </c>
      <c r="BH277" s="207">
        <f>IF(N277="sníž. přenesená",J277,0)</f>
        <v>0</v>
      </c>
      <c r="BI277" s="207">
        <f>IF(N277="nulová",J277,0)</f>
        <v>0</v>
      </c>
      <c r="BJ277" s="19" t="s">
        <v>81</v>
      </c>
      <c r="BK277" s="207">
        <f>ROUND(I277*H277,2)</f>
        <v>0</v>
      </c>
      <c r="BL277" s="19" t="s">
        <v>220</v>
      </c>
      <c r="BM277" s="206" t="s">
        <v>769</v>
      </c>
    </row>
    <row r="278" spans="1:65" s="2" customFormat="1" ht="16.5" customHeight="1">
      <c r="A278" s="36"/>
      <c r="B278" s="37"/>
      <c r="C278" s="195" t="s">
        <v>393</v>
      </c>
      <c r="D278" s="195" t="s">
        <v>215</v>
      </c>
      <c r="E278" s="196" t="s">
        <v>770</v>
      </c>
      <c r="F278" s="197" t="s">
        <v>771</v>
      </c>
      <c r="G278" s="198" t="s">
        <v>343</v>
      </c>
      <c r="H278" s="199">
        <v>1466.8</v>
      </c>
      <c r="I278" s="200"/>
      <c r="J278" s="201">
        <f>ROUND(I278*H278,2)</f>
        <v>0</v>
      </c>
      <c r="K278" s="197" t="s">
        <v>219</v>
      </c>
      <c r="L278" s="41"/>
      <c r="M278" s="202" t="s">
        <v>19</v>
      </c>
      <c r="N278" s="203" t="s">
        <v>45</v>
      </c>
      <c r="O278" s="66"/>
      <c r="P278" s="204">
        <f>O278*H278</f>
        <v>0</v>
      </c>
      <c r="Q278" s="204">
        <v>0</v>
      </c>
      <c r="R278" s="204">
        <f>Q278*H278</f>
        <v>0</v>
      </c>
      <c r="S278" s="204">
        <v>0</v>
      </c>
      <c r="T278" s="205">
        <f>S278*H278</f>
        <v>0</v>
      </c>
      <c r="U278" s="36"/>
      <c r="V278" s="36"/>
      <c r="W278" s="36"/>
      <c r="X278" s="36"/>
      <c r="Y278" s="36"/>
      <c r="Z278" s="36"/>
      <c r="AA278" s="36"/>
      <c r="AB278" s="36"/>
      <c r="AC278" s="36"/>
      <c r="AD278" s="36"/>
      <c r="AE278" s="36"/>
      <c r="AR278" s="206" t="s">
        <v>220</v>
      </c>
      <c r="AT278" s="206" t="s">
        <v>215</v>
      </c>
      <c r="AU278" s="206" t="s">
        <v>83</v>
      </c>
      <c r="AY278" s="19" t="s">
        <v>213</v>
      </c>
      <c r="BE278" s="207">
        <f>IF(N278="základní",J278,0)</f>
        <v>0</v>
      </c>
      <c r="BF278" s="207">
        <f>IF(N278="snížená",J278,0)</f>
        <v>0</v>
      </c>
      <c r="BG278" s="207">
        <f>IF(N278="zákl. přenesená",J278,0)</f>
        <v>0</v>
      </c>
      <c r="BH278" s="207">
        <f>IF(N278="sníž. přenesená",J278,0)</f>
        <v>0</v>
      </c>
      <c r="BI278" s="207">
        <f>IF(N278="nulová",J278,0)</f>
        <v>0</v>
      </c>
      <c r="BJ278" s="19" t="s">
        <v>81</v>
      </c>
      <c r="BK278" s="207">
        <f>ROUND(I278*H278,2)</f>
        <v>0</v>
      </c>
      <c r="BL278" s="19" t="s">
        <v>220</v>
      </c>
      <c r="BM278" s="206" t="s">
        <v>772</v>
      </c>
    </row>
    <row r="279" spans="1:65" s="2" customFormat="1" ht="48.75">
      <c r="A279" s="36"/>
      <c r="B279" s="37"/>
      <c r="C279" s="38"/>
      <c r="D279" s="208" t="s">
        <v>222</v>
      </c>
      <c r="E279" s="38"/>
      <c r="F279" s="209" t="s">
        <v>761</v>
      </c>
      <c r="G279" s="38"/>
      <c r="H279" s="38"/>
      <c r="I279" s="118"/>
      <c r="J279" s="38"/>
      <c r="K279" s="38"/>
      <c r="L279" s="41"/>
      <c r="M279" s="210"/>
      <c r="N279" s="211"/>
      <c r="O279" s="66"/>
      <c r="P279" s="66"/>
      <c r="Q279" s="66"/>
      <c r="R279" s="66"/>
      <c r="S279" s="66"/>
      <c r="T279" s="67"/>
      <c r="U279" s="36"/>
      <c r="V279" s="36"/>
      <c r="W279" s="36"/>
      <c r="X279" s="36"/>
      <c r="Y279" s="36"/>
      <c r="Z279" s="36"/>
      <c r="AA279" s="36"/>
      <c r="AB279" s="36"/>
      <c r="AC279" s="36"/>
      <c r="AD279" s="36"/>
      <c r="AE279" s="36"/>
      <c r="AT279" s="19" t="s">
        <v>222</v>
      </c>
      <c r="AU279" s="19" t="s">
        <v>83</v>
      </c>
    </row>
    <row r="280" spans="1:65" s="13" customFormat="1">
      <c r="B280" s="212"/>
      <c r="C280" s="213"/>
      <c r="D280" s="208" t="s">
        <v>233</v>
      </c>
      <c r="E280" s="214" t="s">
        <v>19</v>
      </c>
      <c r="F280" s="215" t="s">
        <v>547</v>
      </c>
      <c r="G280" s="213"/>
      <c r="H280" s="216">
        <v>1466.8</v>
      </c>
      <c r="I280" s="217"/>
      <c r="J280" s="213"/>
      <c r="K280" s="213"/>
      <c r="L280" s="218"/>
      <c r="M280" s="219"/>
      <c r="N280" s="220"/>
      <c r="O280" s="220"/>
      <c r="P280" s="220"/>
      <c r="Q280" s="220"/>
      <c r="R280" s="220"/>
      <c r="S280" s="220"/>
      <c r="T280" s="221"/>
      <c r="AT280" s="222" t="s">
        <v>233</v>
      </c>
      <c r="AU280" s="222" t="s">
        <v>83</v>
      </c>
      <c r="AV280" s="13" t="s">
        <v>83</v>
      </c>
      <c r="AW280" s="13" t="s">
        <v>35</v>
      </c>
      <c r="AX280" s="13" t="s">
        <v>74</v>
      </c>
      <c r="AY280" s="222" t="s">
        <v>213</v>
      </c>
    </row>
    <row r="281" spans="1:65" s="14" customFormat="1">
      <c r="B281" s="223"/>
      <c r="C281" s="224"/>
      <c r="D281" s="208" t="s">
        <v>233</v>
      </c>
      <c r="E281" s="225" t="s">
        <v>19</v>
      </c>
      <c r="F281" s="226" t="s">
        <v>234</v>
      </c>
      <c r="G281" s="224"/>
      <c r="H281" s="227">
        <v>1466.8</v>
      </c>
      <c r="I281" s="228"/>
      <c r="J281" s="224"/>
      <c r="K281" s="224"/>
      <c r="L281" s="229"/>
      <c r="M281" s="230"/>
      <c r="N281" s="231"/>
      <c r="O281" s="231"/>
      <c r="P281" s="231"/>
      <c r="Q281" s="231"/>
      <c r="R281" s="231"/>
      <c r="S281" s="231"/>
      <c r="T281" s="232"/>
      <c r="AT281" s="233" t="s">
        <v>233</v>
      </c>
      <c r="AU281" s="233" t="s">
        <v>83</v>
      </c>
      <c r="AV281" s="14" t="s">
        <v>220</v>
      </c>
      <c r="AW281" s="14" t="s">
        <v>35</v>
      </c>
      <c r="AX281" s="14" t="s">
        <v>81</v>
      </c>
      <c r="AY281" s="233" t="s">
        <v>213</v>
      </c>
    </row>
    <row r="282" spans="1:65" s="2" customFormat="1" ht="21.75" customHeight="1">
      <c r="A282" s="36"/>
      <c r="B282" s="37"/>
      <c r="C282" s="195" t="s">
        <v>397</v>
      </c>
      <c r="D282" s="195" t="s">
        <v>215</v>
      </c>
      <c r="E282" s="196" t="s">
        <v>773</v>
      </c>
      <c r="F282" s="197" t="s">
        <v>774</v>
      </c>
      <c r="G282" s="198" t="s">
        <v>253</v>
      </c>
      <c r="H282" s="199">
        <v>420.66399999999999</v>
      </c>
      <c r="I282" s="200"/>
      <c r="J282" s="201">
        <f>ROUND(I282*H282,2)</f>
        <v>0</v>
      </c>
      <c r="K282" s="197" t="s">
        <v>219</v>
      </c>
      <c r="L282" s="41"/>
      <c r="M282" s="202" t="s">
        <v>19</v>
      </c>
      <c r="N282" s="203" t="s">
        <v>45</v>
      </c>
      <c r="O282" s="66"/>
      <c r="P282" s="204">
        <f>O282*H282</f>
        <v>0</v>
      </c>
      <c r="Q282" s="204">
        <v>0</v>
      </c>
      <c r="R282" s="204">
        <f>Q282*H282</f>
        <v>0</v>
      </c>
      <c r="S282" s="204">
        <v>0</v>
      </c>
      <c r="T282" s="205">
        <f>S282*H282</f>
        <v>0</v>
      </c>
      <c r="U282" s="36"/>
      <c r="V282" s="36"/>
      <c r="W282" s="36"/>
      <c r="X282" s="36"/>
      <c r="Y282" s="36"/>
      <c r="Z282" s="36"/>
      <c r="AA282" s="36"/>
      <c r="AB282" s="36"/>
      <c r="AC282" s="36"/>
      <c r="AD282" s="36"/>
      <c r="AE282" s="36"/>
      <c r="AR282" s="206" t="s">
        <v>220</v>
      </c>
      <c r="AT282" s="206" t="s">
        <v>215</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220</v>
      </c>
      <c r="BM282" s="206" t="s">
        <v>775</v>
      </c>
    </row>
    <row r="283" spans="1:65" s="2" customFormat="1" ht="87.75">
      <c r="A283" s="36"/>
      <c r="B283" s="37"/>
      <c r="C283" s="38"/>
      <c r="D283" s="208" t="s">
        <v>222</v>
      </c>
      <c r="E283" s="38"/>
      <c r="F283" s="209" t="s">
        <v>266</v>
      </c>
      <c r="G283" s="38"/>
      <c r="H283" s="38"/>
      <c r="I283" s="118"/>
      <c r="J283" s="38"/>
      <c r="K283" s="38"/>
      <c r="L283" s="41"/>
      <c r="M283" s="210"/>
      <c r="N283" s="211"/>
      <c r="O283" s="66"/>
      <c r="P283" s="66"/>
      <c r="Q283" s="66"/>
      <c r="R283" s="66"/>
      <c r="S283" s="66"/>
      <c r="T283" s="67"/>
      <c r="U283" s="36"/>
      <c r="V283" s="36"/>
      <c r="W283" s="36"/>
      <c r="X283" s="36"/>
      <c r="Y283" s="36"/>
      <c r="Z283" s="36"/>
      <c r="AA283" s="36"/>
      <c r="AB283" s="36"/>
      <c r="AC283" s="36"/>
      <c r="AD283" s="36"/>
      <c r="AE283" s="36"/>
      <c r="AT283" s="19" t="s">
        <v>222</v>
      </c>
      <c r="AU283" s="19" t="s">
        <v>83</v>
      </c>
    </row>
    <row r="284" spans="1:65" s="13" customFormat="1">
      <c r="B284" s="212"/>
      <c r="C284" s="213"/>
      <c r="D284" s="208" t="s">
        <v>233</v>
      </c>
      <c r="E284" s="214" t="s">
        <v>19</v>
      </c>
      <c r="F284" s="215" t="s">
        <v>508</v>
      </c>
      <c r="G284" s="213"/>
      <c r="H284" s="216">
        <v>168.26599999999999</v>
      </c>
      <c r="I284" s="217"/>
      <c r="J284" s="213"/>
      <c r="K284" s="213"/>
      <c r="L284" s="218"/>
      <c r="M284" s="219"/>
      <c r="N284" s="220"/>
      <c r="O284" s="220"/>
      <c r="P284" s="220"/>
      <c r="Q284" s="220"/>
      <c r="R284" s="220"/>
      <c r="S284" s="220"/>
      <c r="T284" s="221"/>
      <c r="AT284" s="222" t="s">
        <v>233</v>
      </c>
      <c r="AU284" s="222" t="s">
        <v>83</v>
      </c>
      <c r="AV284" s="13" t="s">
        <v>83</v>
      </c>
      <c r="AW284" s="13" t="s">
        <v>35</v>
      </c>
      <c r="AX284" s="13" t="s">
        <v>74</v>
      </c>
      <c r="AY284" s="222" t="s">
        <v>213</v>
      </c>
    </row>
    <row r="285" spans="1:65" s="13" customFormat="1">
      <c r="B285" s="212"/>
      <c r="C285" s="213"/>
      <c r="D285" s="208" t="s">
        <v>233</v>
      </c>
      <c r="E285" s="214" t="s">
        <v>19</v>
      </c>
      <c r="F285" s="215" t="s">
        <v>511</v>
      </c>
      <c r="G285" s="213"/>
      <c r="H285" s="216">
        <v>252.398</v>
      </c>
      <c r="I285" s="217"/>
      <c r="J285" s="213"/>
      <c r="K285" s="213"/>
      <c r="L285" s="218"/>
      <c r="M285" s="219"/>
      <c r="N285" s="220"/>
      <c r="O285" s="220"/>
      <c r="P285" s="220"/>
      <c r="Q285" s="220"/>
      <c r="R285" s="220"/>
      <c r="S285" s="220"/>
      <c r="T285" s="221"/>
      <c r="AT285" s="222" t="s">
        <v>233</v>
      </c>
      <c r="AU285" s="222" t="s">
        <v>83</v>
      </c>
      <c r="AV285" s="13" t="s">
        <v>83</v>
      </c>
      <c r="AW285" s="13" t="s">
        <v>35</v>
      </c>
      <c r="AX285" s="13" t="s">
        <v>74</v>
      </c>
      <c r="AY285" s="222" t="s">
        <v>213</v>
      </c>
    </row>
    <row r="286" spans="1:65" s="14" customFormat="1">
      <c r="B286" s="223"/>
      <c r="C286" s="224"/>
      <c r="D286" s="208" t="s">
        <v>233</v>
      </c>
      <c r="E286" s="225" t="s">
        <v>19</v>
      </c>
      <c r="F286" s="226" t="s">
        <v>234</v>
      </c>
      <c r="G286" s="224"/>
      <c r="H286" s="227">
        <v>420.66399999999999</v>
      </c>
      <c r="I286" s="228"/>
      <c r="J286" s="224"/>
      <c r="K286" s="224"/>
      <c r="L286" s="229"/>
      <c r="M286" s="230"/>
      <c r="N286" s="231"/>
      <c r="O286" s="231"/>
      <c r="P286" s="231"/>
      <c r="Q286" s="231"/>
      <c r="R286" s="231"/>
      <c r="S286" s="231"/>
      <c r="T286" s="232"/>
      <c r="AT286" s="233" t="s">
        <v>233</v>
      </c>
      <c r="AU286" s="233" t="s">
        <v>83</v>
      </c>
      <c r="AV286" s="14" t="s">
        <v>220</v>
      </c>
      <c r="AW286" s="14" t="s">
        <v>35</v>
      </c>
      <c r="AX286" s="14" t="s">
        <v>81</v>
      </c>
      <c r="AY286" s="233" t="s">
        <v>213</v>
      </c>
    </row>
    <row r="287" spans="1:65" s="2" customFormat="1" ht="21.75" customHeight="1">
      <c r="A287" s="36"/>
      <c r="B287" s="37"/>
      <c r="C287" s="195" t="s">
        <v>402</v>
      </c>
      <c r="D287" s="195" t="s">
        <v>215</v>
      </c>
      <c r="E287" s="196" t="s">
        <v>776</v>
      </c>
      <c r="F287" s="197" t="s">
        <v>777</v>
      </c>
      <c r="G287" s="198" t="s">
        <v>253</v>
      </c>
      <c r="H287" s="199">
        <v>140.221</v>
      </c>
      <c r="I287" s="200"/>
      <c r="J287" s="201">
        <f>ROUND(I287*H287,2)</f>
        <v>0</v>
      </c>
      <c r="K287" s="197" t="s">
        <v>219</v>
      </c>
      <c r="L287" s="41"/>
      <c r="M287" s="202" t="s">
        <v>19</v>
      </c>
      <c r="N287" s="203" t="s">
        <v>45</v>
      </c>
      <c r="O287" s="66"/>
      <c r="P287" s="204">
        <f>O287*H287</f>
        <v>0</v>
      </c>
      <c r="Q287" s="204">
        <v>0</v>
      </c>
      <c r="R287" s="204">
        <f>Q287*H287</f>
        <v>0</v>
      </c>
      <c r="S287" s="204">
        <v>0</v>
      </c>
      <c r="T287" s="205">
        <f>S287*H287</f>
        <v>0</v>
      </c>
      <c r="U287" s="36"/>
      <c r="V287" s="36"/>
      <c r="W287" s="36"/>
      <c r="X287" s="36"/>
      <c r="Y287" s="36"/>
      <c r="Z287" s="36"/>
      <c r="AA287" s="36"/>
      <c r="AB287" s="36"/>
      <c r="AC287" s="36"/>
      <c r="AD287" s="36"/>
      <c r="AE287" s="36"/>
      <c r="AR287" s="206" t="s">
        <v>220</v>
      </c>
      <c r="AT287" s="206" t="s">
        <v>215</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778</v>
      </c>
    </row>
    <row r="288" spans="1:65" s="2" customFormat="1" ht="87.75">
      <c r="A288" s="36"/>
      <c r="B288" s="37"/>
      <c r="C288" s="38"/>
      <c r="D288" s="208" t="s">
        <v>222</v>
      </c>
      <c r="E288" s="38"/>
      <c r="F288" s="209" t="s">
        <v>266</v>
      </c>
      <c r="G288" s="38"/>
      <c r="H288" s="38"/>
      <c r="I288" s="118"/>
      <c r="J288" s="38"/>
      <c r="K288" s="38"/>
      <c r="L288" s="41"/>
      <c r="M288" s="210"/>
      <c r="N288" s="211"/>
      <c r="O288" s="66"/>
      <c r="P288" s="66"/>
      <c r="Q288" s="66"/>
      <c r="R288" s="66"/>
      <c r="S288" s="66"/>
      <c r="T288" s="67"/>
      <c r="U288" s="36"/>
      <c r="V288" s="36"/>
      <c r="W288" s="36"/>
      <c r="X288" s="36"/>
      <c r="Y288" s="36"/>
      <c r="Z288" s="36"/>
      <c r="AA288" s="36"/>
      <c r="AB288" s="36"/>
      <c r="AC288" s="36"/>
      <c r="AD288" s="36"/>
      <c r="AE288" s="36"/>
      <c r="AT288" s="19" t="s">
        <v>222</v>
      </c>
      <c r="AU288" s="19" t="s">
        <v>83</v>
      </c>
    </row>
    <row r="289" spans="1:65" s="13" customFormat="1">
      <c r="B289" s="212"/>
      <c r="C289" s="213"/>
      <c r="D289" s="208" t="s">
        <v>233</v>
      </c>
      <c r="E289" s="214" t="s">
        <v>19</v>
      </c>
      <c r="F289" s="215" t="s">
        <v>514</v>
      </c>
      <c r="G289" s="213"/>
      <c r="H289" s="216">
        <v>140.221</v>
      </c>
      <c r="I289" s="217"/>
      <c r="J289" s="213"/>
      <c r="K289" s="213"/>
      <c r="L289" s="218"/>
      <c r="M289" s="219"/>
      <c r="N289" s="220"/>
      <c r="O289" s="220"/>
      <c r="P289" s="220"/>
      <c r="Q289" s="220"/>
      <c r="R289" s="220"/>
      <c r="S289" s="220"/>
      <c r="T289" s="221"/>
      <c r="AT289" s="222" t="s">
        <v>233</v>
      </c>
      <c r="AU289" s="222" t="s">
        <v>83</v>
      </c>
      <c r="AV289" s="13" t="s">
        <v>83</v>
      </c>
      <c r="AW289" s="13" t="s">
        <v>35</v>
      </c>
      <c r="AX289" s="13" t="s">
        <v>74</v>
      </c>
      <c r="AY289" s="222" t="s">
        <v>213</v>
      </c>
    </row>
    <row r="290" spans="1:65" s="14" customFormat="1">
      <c r="B290" s="223"/>
      <c r="C290" s="224"/>
      <c r="D290" s="208" t="s">
        <v>233</v>
      </c>
      <c r="E290" s="225" t="s">
        <v>19</v>
      </c>
      <c r="F290" s="226" t="s">
        <v>234</v>
      </c>
      <c r="G290" s="224"/>
      <c r="H290" s="227">
        <v>140.221</v>
      </c>
      <c r="I290" s="228"/>
      <c r="J290" s="224"/>
      <c r="K290" s="224"/>
      <c r="L290" s="229"/>
      <c r="M290" s="230"/>
      <c r="N290" s="231"/>
      <c r="O290" s="231"/>
      <c r="P290" s="231"/>
      <c r="Q290" s="231"/>
      <c r="R290" s="231"/>
      <c r="S290" s="231"/>
      <c r="T290" s="232"/>
      <c r="AT290" s="233" t="s">
        <v>233</v>
      </c>
      <c r="AU290" s="233" t="s">
        <v>83</v>
      </c>
      <c r="AV290" s="14" t="s">
        <v>220</v>
      </c>
      <c r="AW290" s="14" t="s">
        <v>35</v>
      </c>
      <c r="AX290" s="14" t="s">
        <v>81</v>
      </c>
      <c r="AY290" s="233" t="s">
        <v>213</v>
      </c>
    </row>
    <row r="291" spans="1:65" s="2" customFormat="1" ht="21.75" customHeight="1">
      <c r="A291" s="36"/>
      <c r="B291" s="37"/>
      <c r="C291" s="195" t="s">
        <v>407</v>
      </c>
      <c r="D291" s="195" t="s">
        <v>215</v>
      </c>
      <c r="E291" s="196" t="s">
        <v>268</v>
      </c>
      <c r="F291" s="197" t="s">
        <v>269</v>
      </c>
      <c r="G291" s="198" t="s">
        <v>253</v>
      </c>
      <c r="H291" s="199">
        <v>559.83399999999995</v>
      </c>
      <c r="I291" s="200"/>
      <c r="J291" s="201">
        <f>ROUND(I291*H291,2)</f>
        <v>0</v>
      </c>
      <c r="K291" s="197" t="s">
        <v>219</v>
      </c>
      <c r="L291" s="41"/>
      <c r="M291" s="202" t="s">
        <v>19</v>
      </c>
      <c r="N291" s="203" t="s">
        <v>45</v>
      </c>
      <c r="O291" s="66"/>
      <c r="P291" s="204">
        <f>O291*H291</f>
        <v>0</v>
      </c>
      <c r="Q291" s="204">
        <v>0</v>
      </c>
      <c r="R291" s="204">
        <f>Q291*H291</f>
        <v>0</v>
      </c>
      <c r="S291" s="204">
        <v>0</v>
      </c>
      <c r="T291" s="205">
        <f>S291*H291</f>
        <v>0</v>
      </c>
      <c r="U291" s="36"/>
      <c r="V291" s="36"/>
      <c r="W291" s="36"/>
      <c r="X291" s="36"/>
      <c r="Y291" s="36"/>
      <c r="Z291" s="36"/>
      <c r="AA291" s="36"/>
      <c r="AB291" s="36"/>
      <c r="AC291" s="36"/>
      <c r="AD291" s="36"/>
      <c r="AE291" s="36"/>
      <c r="AR291" s="206" t="s">
        <v>220</v>
      </c>
      <c r="AT291" s="206" t="s">
        <v>215</v>
      </c>
      <c r="AU291" s="206" t="s">
        <v>83</v>
      </c>
      <c r="AY291" s="19" t="s">
        <v>213</v>
      </c>
      <c r="BE291" s="207">
        <f>IF(N291="základní",J291,0)</f>
        <v>0</v>
      </c>
      <c r="BF291" s="207">
        <f>IF(N291="snížená",J291,0)</f>
        <v>0</v>
      </c>
      <c r="BG291" s="207">
        <f>IF(N291="zákl. přenesená",J291,0)</f>
        <v>0</v>
      </c>
      <c r="BH291" s="207">
        <f>IF(N291="sníž. přenesená",J291,0)</f>
        <v>0</v>
      </c>
      <c r="BI291" s="207">
        <f>IF(N291="nulová",J291,0)</f>
        <v>0</v>
      </c>
      <c r="BJ291" s="19" t="s">
        <v>81</v>
      </c>
      <c r="BK291" s="207">
        <f>ROUND(I291*H291,2)</f>
        <v>0</v>
      </c>
      <c r="BL291" s="19" t="s">
        <v>220</v>
      </c>
      <c r="BM291" s="206" t="s">
        <v>779</v>
      </c>
    </row>
    <row r="292" spans="1:65" s="2" customFormat="1" ht="136.5">
      <c r="A292" s="36"/>
      <c r="B292" s="37"/>
      <c r="C292" s="38"/>
      <c r="D292" s="208" t="s">
        <v>222</v>
      </c>
      <c r="E292" s="38"/>
      <c r="F292" s="209" t="s">
        <v>271</v>
      </c>
      <c r="G292" s="38"/>
      <c r="H292" s="38"/>
      <c r="I292" s="118"/>
      <c r="J292" s="38"/>
      <c r="K292" s="38"/>
      <c r="L292" s="41"/>
      <c r="M292" s="210"/>
      <c r="N292" s="211"/>
      <c r="O292" s="66"/>
      <c r="P292" s="66"/>
      <c r="Q292" s="66"/>
      <c r="R292" s="66"/>
      <c r="S292" s="66"/>
      <c r="T292" s="67"/>
      <c r="U292" s="36"/>
      <c r="V292" s="36"/>
      <c r="W292" s="36"/>
      <c r="X292" s="36"/>
      <c r="Y292" s="36"/>
      <c r="Z292" s="36"/>
      <c r="AA292" s="36"/>
      <c r="AB292" s="36"/>
      <c r="AC292" s="36"/>
      <c r="AD292" s="36"/>
      <c r="AE292" s="36"/>
      <c r="AT292" s="19" t="s">
        <v>222</v>
      </c>
      <c r="AU292" s="19" t="s">
        <v>83</v>
      </c>
    </row>
    <row r="293" spans="1:65" s="13" customFormat="1">
      <c r="B293" s="212"/>
      <c r="C293" s="213"/>
      <c r="D293" s="208" t="s">
        <v>233</v>
      </c>
      <c r="E293" s="214" t="s">
        <v>19</v>
      </c>
      <c r="F293" s="215" t="s">
        <v>780</v>
      </c>
      <c r="G293" s="213"/>
      <c r="H293" s="216">
        <v>559.83399999999995</v>
      </c>
      <c r="I293" s="217"/>
      <c r="J293" s="213"/>
      <c r="K293" s="213"/>
      <c r="L293" s="218"/>
      <c r="M293" s="219"/>
      <c r="N293" s="220"/>
      <c r="O293" s="220"/>
      <c r="P293" s="220"/>
      <c r="Q293" s="220"/>
      <c r="R293" s="220"/>
      <c r="S293" s="220"/>
      <c r="T293" s="221"/>
      <c r="AT293" s="222" t="s">
        <v>233</v>
      </c>
      <c r="AU293" s="222" t="s">
        <v>83</v>
      </c>
      <c r="AV293" s="13" t="s">
        <v>83</v>
      </c>
      <c r="AW293" s="13" t="s">
        <v>35</v>
      </c>
      <c r="AX293" s="13" t="s">
        <v>74</v>
      </c>
      <c r="AY293" s="222" t="s">
        <v>213</v>
      </c>
    </row>
    <row r="294" spans="1:65" s="14" customFormat="1">
      <c r="B294" s="223"/>
      <c r="C294" s="224"/>
      <c r="D294" s="208" t="s">
        <v>233</v>
      </c>
      <c r="E294" s="225" t="s">
        <v>19</v>
      </c>
      <c r="F294" s="226" t="s">
        <v>234</v>
      </c>
      <c r="G294" s="224"/>
      <c r="H294" s="227">
        <v>559.83399999999995</v>
      </c>
      <c r="I294" s="228"/>
      <c r="J294" s="224"/>
      <c r="K294" s="224"/>
      <c r="L294" s="229"/>
      <c r="M294" s="230"/>
      <c r="N294" s="231"/>
      <c r="O294" s="231"/>
      <c r="P294" s="231"/>
      <c r="Q294" s="231"/>
      <c r="R294" s="231"/>
      <c r="S294" s="231"/>
      <c r="T294" s="232"/>
      <c r="AT294" s="233" t="s">
        <v>233</v>
      </c>
      <c r="AU294" s="233" t="s">
        <v>83</v>
      </c>
      <c r="AV294" s="14" t="s">
        <v>220</v>
      </c>
      <c r="AW294" s="14" t="s">
        <v>35</v>
      </c>
      <c r="AX294" s="14" t="s">
        <v>81</v>
      </c>
      <c r="AY294" s="233" t="s">
        <v>213</v>
      </c>
    </row>
    <row r="295" spans="1:65" s="2" customFormat="1" ht="21.75" customHeight="1">
      <c r="A295" s="36"/>
      <c r="B295" s="37"/>
      <c r="C295" s="195" t="s">
        <v>414</v>
      </c>
      <c r="D295" s="195" t="s">
        <v>215</v>
      </c>
      <c r="E295" s="196" t="s">
        <v>298</v>
      </c>
      <c r="F295" s="197" t="s">
        <v>299</v>
      </c>
      <c r="G295" s="198" t="s">
        <v>253</v>
      </c>
      <c r="H295" s="199">
        <v>579.47500000000002</v>
      </c>
      <c r="I295" s="200"/>
      <c r="J295" s="201">
        <f>ROUND(I295*H295,2)</f>
        <v>0</v>
      </c>
      <c r="K295" s="197" t="s">
        <v>219</v>
      </c>
      <c r="L295" s="41"/>
      <c r="M295" s="202" t="s">
        <v>19</v>
      </c>
      <c r="N295" s="203" t="s">
        <v>45</v>
      </c>
      <c r="O295" s="66"/>
      <c r="P295" s="204">
        <f>O295*H295</f>
        <v>0</v>
      </c>
      <c r="Q295" s="204">
        <v>0</v>
      </c>
      <c r="R295" s="204">
        <f>Q295*H295</f>
        <v>0</v>
      </c>
      <c r="S295" s="204">
        <v>0</v>
      </c>
      <c r="T295" s="205">
        <f>S295*H295</f>
        <v>0</v>
      </c>
      <c r="U295" s="36"/>
      <c r="V295" s="36"/>
      <c r="W295" s="36"/>
      <c r="X295" s="36"/>
      <c r="Y295" s="36"/>
      <c r="Z295" s="36"/>
      <c r="AA295" s="36"/>
      <c r="AB295" s="36"/>
      <c r="AC295" s="36"/>
      <c r="AD295" s="36"/>
      <c r="AE295" s="36"/>
      <c r="AR295" s="206" t="s">
        <v>220</v>
      </c>
      <c r="AT295" s="206" t="s">
        <v>215</v>
      </c>
      <c r="AU295" s="206" t="s">
        <v>83</v>
      </c>
      <c r="AY295" s="19" t="s">
        <v>213</v>
      </c>
      <c r="BE295" s="207">
        <f>IF(N295="základní",J295,0)</f>
        <v>0</v>
      </c>
      <c r="BF295" s="207">
        <f>IF(N295="snížená",J295,0)</f>
        <v>0</v>
      </c>
      <c r="BG295" s="207">
        <f>IF(N295="zákl. přenesená",J295,0)</f>
        <v>0</v>
      </c>
      <c r="BH295" s="207">
        <f>IF(N295="sníž. přenesená",J295,0)</f>
        <v>0</v>
      </c>
      <c r="BI295" s="207">
        <f>IF(N295="nulová",J295,0)</f>
        <v>0</v>
      </c>
      <c r="BJ295" s="19" t="s">
        <v>81</v>
      </c>
      <c r="BK295" s="207">
        <f>ROUND(I295*H295,2)</f>
        <v>0</v>
      </c>
      <c r="BL295" s="19" t="s">
        <v>220</v>
      </c>
      <c r="BM295" s="206" t="s">
        <v>781</v>
      </c>
    </row>
    <row r="296" spans="1:65" s="2" customFormat="1" ht="165.75">
      <c r="A296" s="36"/>
      <c r="B296" s="37"/>
      <c r="C296" s="38"/>
      <c r="D296" s="208" t="s">
        <v>222</v>
      </c>
      <c r="E296" s="38"/>
      <c r="F296" s="209" t="s">
        <v>301</v>
      </c>
      <c r="G296" s="38"/>
      <c r="H296" s="38"/>
      <c r="I296" s="118"/>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222</v>
      </c>
      <c r="AU296" s="19" t="s">
        <v>83</v>
      </c>
    </row>
    <row r="297" spans="1:65" s="13" customFormat="1">
      <c r="B297" s="212"/>
      <c r="C297" s="213"/>
      <c r="D297" s="208" t="s">
        <v>233</v>
      </c>
      <c r="E297" s="214" t="s">
        <v>19</v>
      </c>
      <c r="F297" s="215" t="s">
        <v>508</v>
      </c>
      <c r="G297" s="213"/>
      <c r="H297" s="216">
        <v>168.26599999999999</v>
      </c>
      <c r="I297" s="217"/>
      <c r="J297" s="213"/>
      <c r="K297" s="213"/>
      <c r="L297" s="218"/>
      <c r="M297" s="219"/>
      <c r="N297" s="220"/>
      <c r="O297" s="220"/>
      <c r="P297" s="220"/>
      <c r="Q297" s="220"/>
      <c r="R297" s="220"/>
      <c r="S297" s="220"/>
      <c r="T297" s="221"/>
      <c r="AT297" s="222" t="s">
        <v>233</v>
      </c>
      <c r="AU297" s="222" t="s">
        <v>83</v>
      </c>
      <c r="AV297" s="13" t="s">
        <v>83</v>
      </c>
      <c r="AW297" s="13" t="s">
        <v>35</v>
      </c>
      <c r="AX297" s="13" t="s">
        <v>74</v>
      </c>
      <c r="AY297" s="222" t="s">
        <v>213</v>
      </c>
    </row>
    <row r="298" spans="1:65" s="13" customFormat="1">
      <c r="B298" s="212"/>
      <c r="C298" s="213"/>
      <c r="D298" s="208" t="s">
        <v>233</v>
      </c>
      <c r="E298" s="214" t="s">
        <v>19</v>
      </c>
      <c r="F298" s="215" t="s">
        <v>511</v>
      </c>
      <c r="G298" s="213"/>
      <c r="H298" s="216">
        <v>252.398</v>
      </c>
      <c r="I298" s="217"/>
      <c r="J298" s="213"/>
      <c r="K298" s="213"/>
      <c r="L298" s="218"/>
      <c r="M298" s="219"/>
      <c r="N298" s="220"/>
      <c r="O298" s="220"/>
      <c r="P298" s="220"/>
      <c r="Q298" s="220"/>
      <c r="R298" s="220"/>
      <c r="S298" s="220"/>
      <c r="T298" s="221"/>
      <c r="AT298" s="222" t="s">
        <v>233</v>
      </c>
      <c r="AU298" s="222" t="s">
        <v>83</v>
      </c>
      <c r="AV298" s="13" t="s">
        <v>83</v>
      </c>
      <c r="AW298" s="13" t="s">
        <v>35</v>
      </c>
      <c r="AX298" s="13" t="s">
        <v>74</v>
      </c>
      <c r="AY298" s="222" t="s">
        <v>213</v>
      </c>
    </row>
    <row r="299" spans="1:65" s="13" customFormat="1">
      <c r="B299" s="212"/>
      <c r="C299" s="213"/>
      <c r="D299" s="208" t="s">
        <v>233</v>
      </c>
      <c r="E299" s="214" t="s">
        <v>19</v>
      </c>
      <c r="F299" s="215" t="s">
        <v>519</v>
      </c>
      <c r="G299" s="213"/>
      <c r="H299" s="216">
        <v>16.5</v>
      </c>
      <c r="I299" s="217"/>
      <c r="J299" s="213"/>
      <c r="K299" s="213"/>
      <c r="L299" s="218"/>
      <c r="M299" s="219"/>
      <c r="N299" s="220"/>
      <c r="O299" s="220"/>
      <c r="P299" s="220"/>
      <c r="Q299" s="220"/>
      <c r="R299" s="220"/>
      <c r="S299" s="220"/>
      <c r="T299" s="221"/>
      <c r="AT299" s="222" t="s">
        <v>233</v>
      </c>
      <c r="AU299" s="222" t="s">
        <v>83</v>
      </c>
      <c r="AV299" s="13" t="s">
        <v>83</v>
      </c>
      <c r="AW299" s="13" t="s">
        <v>35</v>
      </c>
      <c r="AX299" s="13" t="s">
        <v>74</v>
      </c>
      <c r="AY299" s="222" t="s">
        <v>213</v>
      </c>
    </row>
    <row r="300" spans="1:65" s="13" customFormat="1">
      <c r="B300" s="212"/>
      <c r="C300" s="213"/>
      <c r="D300" s="208" t="s">
        <v>233</v>
      </c>
      <c r="E300" s="214" t="s">
        <v>19</v>
      </c>
      <c r="F300" s="215" t="s">
        <v>522</v>
      </c>
      <c r="G300" s="213"/>
      <c r="H300" s="216">
        <v>24.75</v>
      </c>
      <c r="I300" s="217"/>
      <c r="J300" s="213"/>
      <c r="K300" s="213"/>
      <c r="L300" s="218"/>
      <c r="M300" s="219"/>
      <c r="N300" s="220"/>
      <c r="O300" s="220"/>
      <c r="P300" s="220"/>
      <c r="Q300" s="220"/>
      <c r="R300" s="220"/>
      <c r="S300" s="220"/>
      <c r="T300" s="221"/>
      <c r="AT300" s="222" t="s">
        <v>233</v>
      </c>
      <c r="AU300" s="222" t="s">
        <v>83</v>
      </c>
      <c r="AV300" s="13" t="s">
        <v>83</v>
      </c>
      <c r="AW300" s="13" t="s">
        <v>35</v>
      </c>
      <c r="AX300" s="13" t="s">
        <v>74</v>
      </c>
      <c r="AY300" s="222" t="s">
        <v>213</v>
      </c>
    </row>
    <row r="301" spans="1:65" s="13" customFormat="1">
      <c r="B301" s="212"/>
      <c r="C301" s="213"/>
      <c r="D301" s="208" t="s">
        <v>233</v>
      </c>
      <c r="E301" s="214" t="s">
        <v>19</v>
      </c>
      <c r="F301" s="215" t="s">
        <v>565</v>
      </c>
      <c r="G301" s="213"/>
      <c r="H301" s="216">
        <v>117.56100000000001</v>
      </c>
      <c r="I301" s="217"/>
      <c r="J301" s="213"/>
      <c r="K301" s="213"/>
      <c r="L301" s="218"/>
      <c r="M301" s="219"/>
      <c r="N301" s="220"/>
      <c r="O301" s="220"/>
      <c r="P301" s="220"/>
      <c r="Q301" s="220"/>
      <c r="R301" s="220"/>
      <c r="S301" s="220"/>
      <c r="T301" s="221"/>
      <c r="AT301" s="222" t="s">
        <v>233</v>
      </c>
      <c r="AU301" s="222" t="s">
        <v>83</v>
      </c>
      <c r="AV301" s="13" t="s">
        <v>83</v>
      </c>
      <c r="AW301" s="13" t="s">
        <v>35</v>
      </c>
      <c r="AX301" s="13" t="s">
        <v>74</v>
      </c>
      <c r="AY301" s="222" t="s">
        <v>213</v>
      </c>
    </row>
    <row r="302" spans="1:65" s="14" customFormat="1">
      <c r="B302" s="223"/>
      <c r="C302" s="224"/>
      <c r="D302" s="208" t="s">
        <v>233</v>
      </c>
      <c r="E302" s="225" t="s">
        <v>574</v>
      </c>
      <c r="F302" s="226" t="s">
        <v>234</v>
      </c>
      <c r="G302" s="224"/>
      <c r="H302" s="227">
        <v>579.47500000000002</v>
      </c>
      <c r="I302" s="228"/>
      <c r="J302" s="224"/>
      <c r="K302" s="224"/>
      <c r="L302" s="229"/>
      <c r="M302" s="230"/>
      <c r="N302" s="231"/>
      <c r="O302" s="231"/>
      <c r="P302" s="231"/>
      <c r="Q302" s="231"/>
      <c r="R302" s="231"/>
      <c r="S302" s="231"/>
      <c r="T302" s="232"/>
      <c r="AT302" s="233" t="s">
        <v>233</v>
      </c>
      <c r="AU302" s="233" t="s">
        <v>83</v>
      </c>
      <c r="AV302" s="14" t="s">
        <v>220</v>
      </c>
      <c r="AW302" s="14" t="s">
        <v>35</v>
      </c>
      <c r="AX302" s="14" t="s">
        <v>81</v>
      </c>
      <c r="AY302" s="233" t="s">
        <v>213</v>
      </c>
    </row>
    <row r="303" spans="1:65" s="2" customFormat="1" ht="33" customHeight="1">
      <c r="A303" s="36"/>
      <c r="B303" s="37"/>
      <c r="C303" s="195" t="s">
        <v>419</v>
      </c>
      <c r="D303" s="195" t="s">
        <v>215</v>
      </c>
      <c r="E303" s="196" t="s">
        <v>303</v>
      </c>
      <c r="F303" s="197" t="s">
        <v>304</v>
      </c>
      <c r="G303" s="198" t="s">
        <v>253</v>
      </c>
      <c r="H303" s="199">
        <v>5794.75</v>
      </c>
      <c r="I303" s="200"/>
      <c r="J303" s="201">
        <f>ROUND(I303*H303,2)</f>
        <v>0</v>
      </c>
      <c r="K303" s="197" t="s">
        <v>219</v>
      </c>
      <c r="L303" s="41"/>
      <c r="M303" s="202" t="s">
        <v>19</v>
      </c>
      <c r="N303" s="203" t="s">
        <v>45</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220</v>
      </c>
      <c r="AT303" s="206" t="s">
        <v>215</v>
      </c>
      <c r="AU303" s="206" t="s">
        <v>83</v>
      </c>
      <c r="AY303" s="19" t="s">
        <v>213</v>
      </c>
      <c r="BE303" s="207">
        <f>IF(N303="základní",J303,0)</f>
        <v>0</v>
      </c>
      <c r="BF303" s="207">
        <f>IF(N303="snížená",J303,0)</f>
        <v>0</v>
      </c>
      <c r="BG303" s="207">
        <f>IF(N303="zákl. přenesená",J303,0)</f>
        <v>0</v>
      </c>
      <c r="BH303" s="207">
        <f>IF(N303="sníž. přenesená",J303,0)</f>
        <v>0</v>
      </c>
      <c r="BI303" s="207">
        <f>IF(N303="nulová",J303,0)</f>
        <v>0</v>
      </c>
      <c r="BJ303" s="19" t="s">
        <v>81</v>
      </c>
      <c r="BK303" s="207">
        <f>ROUND(I303*H303,2)</f>
        <v>0</v>
      </c>
      <c r="BL303" s="19" t="s">
        <v>220</v>
      </c>
      <c r="BM303" s="206" t="s">
        <v>782</v>
      </c>
    </row>
    <row r="304" spans="1:65" s="2" customFormat="1" ht="165.75">
      <c r="A304" s="36"/>
      <c r="B304" s="37"/>
      <c r="C304" s="38"/>
      <c r="D304" s="208" t="s">
        <v>222</v>
      </c>
      <c r="E304" s="38"/>
      <c r="F304" s="209" t="s">
        <v>301</v>
      </c>
      <c r="G304" s="38"/>
      <c r="H304" s="38"/>
      <c r="I304" s="118"/>
      <c r="J304" s="38"/>
      <c r="K304" s="38"/>
      <c r="L304" s="41"/>
      <c r="M304" s="210"/>
      <c r="N304" s="211"/>
      <c r="O304" s="66"/>
      <c r="P304" s="66"/>
      <c r="Q304" s="66"/>
      <c r="R304" s="66"/>
      <c r="S304" s="66"/>
      <c r="T304" s="67"/>
      <c r="U304" s="36"/>
      <c r="V304" s="36"/>
      <c r="W304" s="36"/>
      <c r="X304" s="36"/>
      <c r="Y304" s="36"/>
      <c r="Z304" s="36"/>
      <c r="AA304" s="36"/>
      <c r="AB304" s="36"/>
      <c r="AC304" s="36"/>
      <c r="AD304" s="36"/>
      <c r="AE304" s="36"/>
      <c r="AT304" s="19" t="s">
        <v>222</v>
      </c>
      <c r="AU304" s="19" t="s">
        <v>83</v>
      </c>
    </row>
    <row r="305" spans="1:65" s="13" customFormat="1">
      <c r="B305" s="212"/>
      <c r="C305" s="213"/>
      <c r="D305" s="208" t="s">
        <v>233</v>
      </c>
      <c r="E305" s="214" t="s">
        <v>19</v>
      </c>
      <c r="F305" s="215" t="s">
        <v>783</v>
      </c>
      <c r="G305" s="213"/>
      <c r="H305" s="216">
        <v>5794.75</v>
      </c>
      <c r="I305" s="217"/>
      <c r="J305" s="213"/>
      <c r="K305" s="213"/>
      <c r="L305" s="218"/>
      <c r="M305" s="219"/>
      <c r="N305" s="220"/>
      <c r="O305" s="220"/>
      <c r="P305" s="220"/>
      <c r="Q305" s="220"/>
      <c r="R305" s="220"/>
      <c r="S305" s="220"/>
      <c r="T305" s="221"/>
      <c r="AT305" s="222" t="s">
        <v>233</v>
      </c>
      <c r="AU305" s="222" t="s">
        <v>83</v>
      </c>
      <c r="AV305" s="13" t="s">
        <v>83</v>
      </c>
      <c r="AW305" s="13" t="s">
        <v>35</v>
      </c>
      <c r="AX305" s="13" t="s">
        <v>74</v>
      </c>
      <c r="AY305" s="222" t="s">
        <v>213</v>
      </c>
    </row>
    <row r="306" spans="1:65" s="14" customFormat="1">
      <c r="B306" s="223"/>
      <c r="C306" s="224"/>
      <c r="D306" s="208" t="s">
        <v>233</v>
      </c>
      <c r="E306" s="225" t="s">
        <v>19</v>
      </c>
      <c r="F306" s="226" t="s">
        <v>234</v>
      </c>
      <c r="G306" s="224"/>
      <c r="H306" s="227">
        <v>5794.75</v>
      </c>
      <c r="I306" s="228"/>
      <c r="J306" s="224"/>
      <c r="K306" s="224"/>
      <c r="L306" s="229"/>
      <c r="M306" s="230"/>
      <c r="N306" s="231"/>
      <c r="O306" s="231"/>
      <c r="P306" s="231"/>
      <c r="Q306" s="231"/>
      <c r="R306" s="231"/>
      <c r="S306" s="231"/>
      <c r="T306" s="232"/>
      <c r="AT306" s="233" t="s">
        <v>233</v>
      </c>
      <c r="AU306" s="233" t="s">
        <v>83</v>
      </c>
      <c r="AV306" s="14" t="s">
        <v>220</v>
      </c>
      <c r="AW306" s="14" t="s">
        <v>35</v>
      </c>
      <c r="AX306" s="14" t="s">
        <v>81</v>
      </c>
      <c r="AY306" s="233" t="s">
        <v>213</v>
      </c>
    </row>
    <row r="307" spans="1:65" s="2" customFormat="1" ht="21.75" customHeight="1">
      <c r="A307" s="36"/>
      <c r="B307" s="37"/>
      <c r="C307" s="195" t="s">
        <v>425</v>
      </c>
      <c r="D307" s="195" t="s">
        <v>215</v>
      </c>
      <c r="E307" s="196" t="s">
        <v>784</v>
      </c>
      <c r="F307" s="197" t="s">
        <v>785</v>
      </c>
      <c r="G307" s="198" t="s">
        <v>253</v>
      </c>
      <c r="H307" s="199">
        <v>153.971</v>
      </c>
      <c r="I307" s="200"/>
      <c r="J307" s="201">
        <f>ROUND(I307*H307,2)</f>
        <v>0</v>
      </c>
      <c r="K307" s="197" t="s">
        <v>219</v>
      </c>
      <c r="L307" s="41"/>
      <c r="M307" s="202" t="s">
        <v>19</v>
      </c>
      <c r="N307" s="203" t="s">
        <v>45</v>
      </c>
      <c r="O307" s="66"/>
      <c r="P307" s="204">
        <f>O307*H307</f>
        <v>0</v>
      </c>
      <c r="Q307" s="204">
        <v>0</v>
      </c>
      <c r="R307" s="204">
        <f>Q307*H307</f>
        <v>0</v>
      </c>
      <c r="S307" s="204">
        <v>0</v>
      </c>
      <c r="T307" s="205">
        <f>S307*H307</f>
        <v>0</v>
      </c>
      <c r="U307" s="36"/>
      <c r="V307" s="36"/>
      <c r="W307" s="36"/>
      <c r="X307" s="36"/>
      <c r="Y307" s="36"/>
      <c r="Z307" s="36"/>
      <c r="AA307" s="36"/>
      <c r="AB307" s="36"/>
      <c r="AC307" s="36"/>
      <c r="AD307" s="36"/>
      <c r="AE307" s="36"/>
      <c r="AR307" s="206" t="s">
        <v>220</v>
      </c>
      <c r="AT307" s="206" t="s">
        <v>215</v>
      </c>
      <c r="AU307" s="206" t="s">
        <v>83</v>
      </c>
      <c r="AY307" s="19" t="s">
        <v>213</v>
      </c>
      <c r="BE307" s="207">
        <f>IF(N307="základní",J307,0)</f>
        <v>0</v>
      </c>
      <c r="BF307" s="207">
        <f>IF(N307="snížená",J307,0)</f>
        <v>0</v>
      </c>
      <c r="BG307" s="207">
        <f>IF(N307="zákl. přenesená",J307,0)</f>
        <v>0</v>
      </c>
      <c r="BH307" s="207">
        <f>IF(N307="sníž. přenesená",J307,0)</f>
        <v>0</v>
      </c>
      <c r="BI307" s="207">
        <f>IF(N307="nulová",J307,0)</f>
        <v>0</v>
      </c>
      <c r="BJ307" s="19" t="s">
        <v>81</v>
      </c>
      <c r="BK307" s="207">
        <f>ROUND(I307*H307,2)</f>
        <v>0</v>
      </c>
      <c r="BL307" s="19" t="s">
        <v>220</v>
      </c>
      <c r="BM307" s="206" t="s">
        <v>786</v>
      </c>
    </row>
    <row r="308" spans="1:65" s="2" customFormat="1" ht="165.75">
      <c r="A308" s="36"/>
      <c r="B308" s="37"/>
      <c r="C308" s="38"/>
      <c r="D308" s="208" t="s">
        <v>222</v>
      </c>
      <c r="E308" s="38"/>
      <c r="F308" s="209" t="s">
        <v>301</v>
      </c>
      <c r="G308" s="38"/>
      <c r="H308" s="38"/>
      <c r="I308" s="118"/>
      <c r="J308" s="38"/>
      <c r="K308" s="38"/>
      <c r="L308" s="41"/>
      <c r="M308" s="210"/>
      <c r="N308" s="211"/>
      <c r="O308" s="66"/>
      <c r="P308" s="66"/>
      <c r="Q308" s="66"/>
      <c r="R308" s="66"/>
      <c r="S308" s="66"/>
      <c r="T308" s="67"/>
      <c r="U308" s="36"/>
      <c r="V308" s="36"/>
      <c r="W308" s="36"/>
      <c r="X308" s="36"/>
      <c r="Y308" s="36"/>
      <c r="Z308" s="36"/>
      <c r="AA308" s="36"/>
      <c r="AB308" s="36"/>
      <c r="AC308" s="36"/>
      <c r="AD308" s="36"/>
      <c r="AE308" s="36"/>
      <c r="AT308" s="19" t="s">
        <v>222</v>
      </c>
      <c r="AU308" s="19" t="s">
        <v>83</v>
      </c>
    </row>
    <row r="309" spans="1:65" s="13" customFormat="1">
      <c r="B309" s="212"/>
      <c r="C309" s="213"/>
      <c r="D309" s="208" t="s">
        <v>233</v>
      </c>
      <c r="E309" s="214" t="s">
        <v>19</v>
      </c>
      <c r="F309" s="215" t="s">
        <v>787</v>
      </c>
      <c r="G309" s="213"/>
      <c r="H309" s="216">
        <v>153.971</v>
      </c>
      <c r="I309" s="217"/>
      <c r="J309" s="213"/>
      <c r="K309" s="213"/>
      <c r="L309" s="218"/>
      <c r="M309" s="219"/>
      <c r="N309" s="220"/>
      <c r="O309" s="220"/>
      <c r="P309" s="220"/>
      <c r="Q309" s="220"/>
      <c r="R309" s="220"/>
      <c r="S309" s="220"/>
      <c r="T309" s="221"/>
      <c r="AT309" s="222" t="s">
        <v>233</v>
      </c>
      <c r="AU309" s="222" t="s">
        <v>83</v>
      </c>
      <c r="AV309" s="13" t="s">
        <v>83</v>
      </c>
      <c r="AW309" s="13" t="s">
        <v>35</v>
      </c>
      <c r="AX309" s="13" t="s">
        <v>74</v>
      </c>
      <c r="AY309" s="222" t="s">
        <v>213</v>
      </c>
    </row>
    <row r="310" spans="1:65" s="14" customFormat="1">
      <c r="B310" s="223"/>
      <c r="C310" s="224"/>
      <c r="D310" s="208" t="s">
        <v>233</v>
      </c>
      <c r="E310" s="225" t="s">
        <v>19</v>
      </c>
      <c r="F310" s="226" t="s">
        <v>234</v>
      </c>
      <c r="G310" s="224"/>
      <c r="H310" s="227">
        <v>153.971</v>
      </c>
      <c r="I310" s="228"/>
      <c r="J310" s="224"/>
      <c r="K310" s="224"/>
      <c r="L310" s="229"/>
      <c r="M310" s="230"/>
      <c r="N310" s="231"/>
      <c r="O310" s="231"/>
      <c r="P310" s="231"/>
      <c r="Q310" s="231"/>
      <c r="R310" s="231"/>
      <c r="S310" s="231"/>
      <c r="T310" s="232"/>
      <c r="AT310" s="233" t="s">
        <v>233</v>
      </c>
      <c r="AU310" s="233" t="s">
        <v>83</v>
      </c>
      <c r="AV310" s="14" t="s">
        <v>220</v>
      </c>
      <c r="AW310" s="14" t="s">
        <v>35</v>
      </c>
      <c r="AX310" s="14" t="s">
        <v>81</v>
      </c>
      <c r="AY310" s="233" t="s">
        <v>213</v>
      </c>
    </row>
    <row r="311" spans="1:65" s="2" customFormat="1" ht="33" customHeight="1">
      <c r="A311" s="36"/>
      <c r="B311" s="37"/>
      <c r="C311" s="195" t="s">
        <v>430</v>
      </c>
      <c r="D311" s="195" t="s">
        <v>215</v>
      </c>
      <c r="E311" s="196" t="s">
        <v>788</v>
      </c>
      <c r="F311" s="197" t="s">
        <v>789</v>
      </c>
      <c r="G311" s="198" t="s">
        <v>253</v>
      </c>
      <c r="H311" s="199">
        <v>1539.71</v>
      </c>
      <c r="I311" s="200"/>
      <c r="J311" s="201">
        <f>ROUND(I311*H311,2)</f>
        <v>0</v>
      </c>
      <c r="K311" s="197" t="s">
        <v>219</v>
      </c>
      <c r="L311" s="41"/>
      <c r="M311" s="202" t="s">
        <v>19</v>
      </c>
      <c r="N311" s="203" t="s">
        <v>45</v>
      </c>
      <c r="O311" s="66"/>
      <c r="P311" s="204">
        <f>O311*H311</f>
        <v>0</v>
      </c>
      <c r="Q311" s="204">
        <v>0</v>
      </c>
      <c r="R311" s="204">
        <f>Q311*H311</f>
        <v>0</v>
      </c>
      <c r="S311" s="204">
        <v>0</v>
      </c>
      <c r="T311" s="205">
        <f>S311*H311</f>
        <v>0</v>
      </c>
      <c r="U311" s="36"/>
      <c r="V311" s="36"/>
      <c r="W311" s="36"/>
      <c r="X311" s="36"/>
      <c r="Y311" s="36"/>
      <c r="Z311" s="36"/>
      <c r="AA311" s="36"/>
      <c r="AB311" s="36"/>
      <c r="AC311" s="36"/>
      <c r="AD311" s="36"/>
      <c r="AE311" s="36"/>
      <c r="AR311" s="206" t="s">
        <v>220</v>
      </c>
      <c r="AT311" s="206" t="s">
        <v>215</v>
      </c>
      <c r="AU311" s="206" t="s">
        <v>83</v>
      </c>
      <c r="AY311" s="19" t="s">
        <v>213</v>
      </c>
      <c r="BE311" s="207">
        <f>IF(N311="základní",J311,0)</f>
        <v>0</v>
      </c>
      <c r="BF311" s="207">
        <f>IF(N311="snížená",J311,0)</f>
        <v>0</v>
      </c>
      <c r="BG311" s="207">
        <f>IF(N311="zákl. přenesená",J311,0)</f>
        <v>0</v>
      </c>
      <c r="BH311" s="207">
        <f>IF(N311="sníž. přenesená",J311,0)</f>
        <v>0</v>
      </c>
      <c r="BI311" s="207">
        <f>IF(N311="nulová",J311,0)</f>
        <v>0</v>
      </c>
      <c r="BJ311" s="19" t="s">
        <v>81</v>
      </c>
      <c r="BK311" s="207">
        <f>ROUND(I311*H311,2)</f>
        <v>0</v>
      </c>
      <c r="BL311" s="19" t="s">
        <v>220</v>
      </c>
      <c r="BM311" s="206" t="s">
        <v>790</v>
      </c>
    </row>
    <row r="312" spans="1:65" s="2" customFormat="1" ht="165.75">
      <c r="A312" s="36"/>
      <c r="B312" s="37"/>
      <c r="C312" s="38"/>
      <c r="D312" s="208" t="s">
        <v>222</v>
      </c>
      <c r="E312" s="38"/>
      <c r="F312" s="209" t="s">
        <v>301</v>
      </c>
      <c r="G312" s="38"/>
      <c r="H312" s="38"/>
      <c r="I312" s="118"/>
      <c r="J312" s="38"/>
      <c r="K312" s="38"/>
      <c r="L312" s="41"/>
      <c r="M312" s="210"/>
      <c r="N312" s="211"/>
      <c r="O312" s="66"/>
      <c r="P312" s="66"/>
      <c r="Q312" s="66"/>
      <c r="R312" s="66"/>
      <c r="S312" s="66"/>
      <c r="T312" s="67"/>
      <c r="U312" s="36"/>
      <c r="V312" s="36"/>
      <c r="W312" s="36"/>
      <c r="X312" s="36"/>
      <c r="Y312" s="36"/>
      <c r="Z312" s="36"/>
      <c r="AA312" s="36"/>
      <c r="AB312" s="36"/>
      <c r="AC312" s="36"/>
      <c r="AD312" s="36"/>
      <c r="AE312" s="36"/>
      <c r="AT312" s="19" t="s">
        <v>222</v>
      </c>
      <c r="AU312" s="19" t="s">
        <v>83</v>
      </c>
    </row>
    <row r="313" spans="1:65" s="13" customFormat="1">
      <c r="B313" s="212"/>
      <c r="C313" s="213"/>
      <c r="D313" s="208" t="s">
        <v>233</v>
      </c>
      <c r="E313" s="214" t="s">
        <v>19</v>
      </c>
      <c r="F313" s="215" t="s">
        <v>791</v>
      </c>
      <c r="G313" s="213"/>
      <c r="H313" s="216">
        <v>1539.71</v>
      </c>
      <c r="I313" s="217"/>
      <c r="J313" s="213"/>
      <c r="K313" s="213"/>
      <c r="L313" s="218"/>
      <c r="M313" s="219"/>
      <c r="N313" s="220"/>
      <c r="O313" s="220"/>
      <c r="P313" s="220"/>
      <c r="Q313" s="220"/>
      <c r="R313" s="220"/>
      <c r="S313" s="220"/>
      <c r="T313" s="221"/>
      <c r="AT313" s="222" t="s">
        <v>233</v>
      </c>
      <c r="AU313" s="222" t="s">
        <v>83</v>
      </c>
      <c r="AV313" s="13" t="s">
        <v>83</v>
      </c>
      <c r="AW313" s="13" t="s">
        <v>35</v>
      </c>
      <c r="AX313" s="13" t="s">
        <v>81</v>
      </c>
      <c r="AY313" s="222" t="s">
        <v>213</v>
      </c>
    </row>
    <row r="314" spans="1:65" s="14" customFormat="1">
      <c r="B314" s="223"/>
      <c r="C314" s="224"/>
      <c r="D314" s="208" t="s">
        <v>233</v>
      </c>
      <c r="E314" s="225" t="s">
        <v>19</v>
      </c>
      <c r="F314" s="226" t="s">
        <v>234</v>
      </c>
      <c r="G314" s="224"/>
      <c r="H314" s="227">
        <v>1539.71</v>
      </c>
      <c r="I314" s="228"/>
      <c r="J314" s="224"/>
      <c r="K314" s="224"/>
      <c r="L314" s="229"/>
      <c r="M314" s="230"/>
      <c r="N314" s="231"/>
      <c r="O314" s="231"/>
      <c r="P314" s="231"/>
      <c r="Q314" s="231"/>
      <c r="R314" s="231"/>
      <c r="S314" s="231"/>
      <c r="T314" s="232"/>
      <c r="AT314" s="233" t="s">
        <v>233</v>
      </c>
      <c r="AU314" s="233" t="s">
        <v>83</v>
      </c>
      <c r="AV314" s="14" t="s">
        <v>220</v>
      </c>
      <c r="AW314" s="14" t="s">
        <v>35</v>
      </c>
      <c r="AX314" s="14" t="s">
        <v>74</v>
      </c>
      <c r="AY314" s="233" t="s">
        <v>213</v>
      </c>
    </row>
    <row r="315" spans="1:65" s="2" customFormat="1" ht="21.75" customHeight="1">
      <c r="A315" s="36"/>
      <c r="B315" s="37"/>
      <c r="C315" s="195" t="s">
        <v>435</v>
      </c>
      <c r="D315" s="195" t="s">
        <v>215</v>
      </c>
      <c r="E315" s="196" t="s">
        <v>308</v>
      </c>
      <c r="F315" s="197" t="s">
        <v>309</v>
      </c>
      <c r="G315" s="198" t="s">
        <v>253</v>
      </c>
      <c r="H315" s="199">
        <v>559.83399999999995</v>
      </c>
      <c r="I315" s="200"/>
      <c r="J315" s="201">
        <f>ROUND(I315*H315,2)</f>
        <v>0</v>
      </c>
      <c r="K315" s="197" t="s">
        <v>219</v>
      </c>
      <c r="L315" s="41"/>
      <c r="M315" s="202" t="s">
        <v>19</v>
      </c>
      <c r="N315" s="203" t="s">
        <v>45</v>
      </c>
      <c r="O315" s="66"/>
      <c r="P315" s="204">
        <f>O315*H315</f>
        <v>0</v>
      </c>
      <c r="Q315" s="204">
        <v>0</v>
      </c>
      <c r="R315" s="204">
        <f>Q315*H315</f>
        <v>0</v>
      </c>
      <c r="S315" s="204">
        <v>0</v>
      </c>
      <c r="T315" s="205">
        <f>S315*H315</f>
        <v>0</v>
      </c>
      <c r="U315" s="36"/>
      <c r="V315" s="36"/>
      <c r="W315" s="36"/>
      <c r="X315" s="36"/>
      <c r="Y315" s="36"/>
      <c r="Z315" s="36"/>
      <c r="AA315" s="36"/>
      <c r="AB315" s="36"/>
      <c r="AC315" s="36"/>
      <c r="AD315" s="36"/>
      <c r="AE315" s="36"/>
      <c r="AR315" s="206" t="s">
        <v>220</v>
      </c>
      <c r="AT315" s="206" t="s">
        <v>215</v>
      </c>
      <c r="AU315" s="206" t="s">
        <v>83</v>
      </c>
      <c r="AY315" s="19" t="s">
        <v>213</v>
      </c>
      <c r="BE315" s="207">
        <f>IF(N315="základní",J315,0)</f>
        <v>0</v>
      </c>
      <c r="BF315" s="207">
        <f>IF(N315="snížená",J315,0)</f>
        <v>0</v>
      </c>
      <c r="BG315" s="207">
        <f>IF(N315="zákl. přenesená",J315,0)</f>
        <v>0</v>
      </c>
      <c r="BH315" s="207">
        <f>IF(N315="sníž. přenesená",J315,0)</f>
        <v>0</v>
      </c>
      <c r="BI315" s="207">
        <f>IF(N315="nulová",J315,0)</f>
        <v>0</v>
      </c>
      <c r="BJ315" s="19" t="s">
        <v>81</v>
      </c>
      <c r="BK315" s="207">
        <f>ROUND(I315*H315,2)</f>
        <v>0</v>
      </c>
      <c r="BL315" s="19" t="s">
        <v>220</v>
      </c>
      <c r="BM315" s="206" t="s">
        <v>792</v>
      </c>
    </row>
    <row r="316" spans="1:65" s="2" customFormat="1" ht="126.75">
      <c r="A316" s="36"/>
      <c r="B316" s="37"/>
      <c r="C316" s="38"/>
      <c r="D316" s="208" t="s">
        <v>222</v>
      </c>
      <c r="E316" s="38"/>
      <c r="F316" s="209" t="s">
        <v>793</v>
      </c>
      <c r="G316" s="38"/>
      <c r="H316" s="38"/>
      <c r="I316" s="118"/>
      <c r="J316" s="38"/>
      <c r="K316" s="38"/>
      <c r="L316" s="41"/>
      <c r="M316" s="210"/>
      <c r="N316" s="211"/>
      <c r="O316" s="66"/>
      <c r="P316" s="66"/>
      <c r="Q316" s="66"/>
      <c r="R316" s="66"/>
      <c r="S316" s="66"/>
      <c r="T316" s="67"/>
      <c r="U316" s="36"/>
      <c r="V316" s="36"/>
      <c r="W316" s="36"/>
      <c r="X316" s="36"/>
      <c r="Y316" s="36"/>
      <c r="Z316" s="36"/>
      <c r="AA316" s="36"/>
      <c r="AB316" s="36"/>
      <c r="AC316" s="36"/>
      <c r="AD316" s="36"/>
      <c r="AE316" s="36"/>
      <c r="AT316" s="19" t="s">
        <v>222</v>
      </c>
      <c r="AU316" s="19" t="s">
        <v>83</v>
      </c>
    </row>
    <row r="317" spans="1:65" s="13" customFormat="1">
      <c r="B317" s="212"/>
      <c r="C317" s="213"/>
      <c r="D317" s="208" t="s">
        <v>233</v>
      </c>
      <c r="E317" s="214" t="s">
        <v>19</v>
      </c>
      <c r="F317" s="215" t="s">
        <v>794</v>
      </c>
      <c r="G317" s="213"/>
      <c r="H317" s="216">
        <v>559.83399999999995</v>
      </c>
      <c r="I317" s="217"/>
      <c r="J317" s="213"/>
      <c r="K317" s="213"/>
      <c r="L317" s="218"/>
      <c r="M317" s="219"/>
      <c r="N317" s="220"/>
      <c r="O317" s="220"/>
      <c r="P317" s="220"/>
      <c r="Q317" s="220"/>
      <c r="R317" s="220"/>
      <c r="S317" s="220"/>
      <c r="T317" s="221"/>
      <c r="AT317" s="222" t="s">
        <v>233</v>
      </c>
      <c r="AU317" s="222" t="s">
        <v>83</v>
      </c>
      <c r="AV317" s="13" t="s">
        <v>83</v>
      </c>
      <c r="AW317" s="13" t="s">
        <v>35</v>
      </c>
      <c r="AX317" s="13" t="s">
        <v>74</v>
      </c>
      <c r="AY317" s="222" t="s">
        <v>213</v>
      </c>
    </row>
    <row r="318" spans="1:65" s="14" customFormat="1">
      <c r="B318" s="223"/>
      <c r="C318" s="224"/>
      <c r="D318" s="208" t="s">
        <v>233</v>
      </c>
      <c r="E318" s="225" t="s">
        <v>19</v>
      </c>
      <c r="F318" s="226" t="s">
        <v>234</v>
      </c>
      <c r="G318" s="224"/>
      <c r="H318" s="227">
        <v>559.83399999999995</v>
      </c>
      <c r="I318" s="228"/>
      <c r="J318" s="224"/>
      <c r="K318" s="224"/>
      <c r="L318" s="229"/>
      <c r="M318" s="230"/>
      <c r="N318" s="231"/>
      <c r="O318" s="231"/>
      <c r="P318" s="231"/>
      <c r="Q318" s="231"/>
      <c r="R318" s="231"/>
      <c r="S318" s="231"/>
      <c r="T318" s="232"/>
      <c r="AT318" s="233" t="s">
        <v>233</v>
      </c>
      <c r="AU318" s="233" t="s">
        <v>83</v>
      </c>
      <c r="AV318" s="14" t="s">
        <v>220</v>
      </c>
      <c r="AW318" s="14" t="s">
        <v>35</v>
      </c>
      <c r="AX318" s="14" t="s">
        <v>81</v>
      </c>
      <c r="AY318" s="233" t="s">
        <v>213</v>
      </c>
    </row>
    <row r="319" spans="1:65" s="2" customFormat="1" ht="16.5" customHeight="1">
      <c r="A319" s="36"/>
      <c r="B319" s="37"/>
      <c r="C319" s="195" t="s">
        <v>442</v>
      </c>
      <c r="D319" s="195" t="s">
        <v>215</v>
      </c>
      <c r="E319" s="196" t="s">
        <v>313</v>
      </c>
      <c r="F319" s="197" t="s">
        <v>314</v>
      </c>
      <c r="G319" s="198" t="s">
        <v>253</v>
      </c>
      <c r="H319" s="199">
        <v>733.44600000000003</v>
      </c>
      <c r="I319" s="200"/>
      <c r="J319" s="201">
        <f>ROUND(I319*H319,2)</f>
        <v>0</v>
      </c>
      <c r="K319" s="197" t="s">
        <v>219</v>
      </c>
      <c r="L319" s="41"/>
      <c r="M319" s="202" t="s">
        <v>19</v>
      </c>
      <c r="N319" s="203" t="s">
        <v>45</v>
      </c>
      <c r="O319" s="66"/>
      <c r="P319" s="204">
        <f>O319*H319</f>
        <v>0</v>
      </c>
      <c r="Q319" s="204">
        <v>0</v>
      </c>
      <c r="R319" s="204">
        <f>Q319*H319</f>
        <v>0</v>
      </c>
      <c r="S319" s="204">
        <v>0</v>
      </c>
      <c r="T319" s="205">
        <f>S319*H319</f>
        <v>0</v>
      </c>
      <c r="U319" s="36"/>
      <c r="V319" s="36"/>
      <c r="W319" s="36"/>
      <c r="X319" s="36"/>
      <c r="Y319" s="36"/>
      <c r="Z319" s="36"/>
      <c r="AA319" s="36"/>
      <c r="AB319" s="36"/>
      <c r="AC319" s="36"/>
      <c r="AD319" s="36"/>
      <c r="AE319" s="36"/>
      <c r="AR319" s="206" t="s">
        <v>220</v>
      </c>
      <c r="AT319" s="206" t="s">
        <v>215</v>
      </c>
      <c r="AU319" s="206" t="s">
        <v>83</v>
      </c>
      <c r="AY319" s="19" t="s">
        <v>213</v>
      </c>
      <c r="BE319" s="207">
        <f>IF(N319="základní",J319,0)</f>
        <v>0</v>
      </c>
      <c r="BF319" s="207">
        <f>IF(N319="snížená",J319,0)</f>
        <v>0</v>
      </c>
      <c r="BG319" s="207">
        <f>IF(N319="zákl. přenesená",J319,0)</f>
        <v>0</v>
      </c>
      <c r="BH319" s="207">
        <f>IF(N319="sníž. přenesená",J319,0)</f>
        <v>0</v>
      </c>
      <c r="BI319" s="207">
        <f>IF(N319="nulová",J319,0)</f>
        <v>0</v>
      </c>
      <c r="BJ319" s="19" t="s">
        <v>81</v>
      </c>
      <c r="BK319" s="207">
        <f>ROUND(I319*H319,2)</f>
        <v>0</v>
      </c>
      <c r="BL319" s="19" t="s">
        <v>220</v>
      </c>
      <c r="BM319" s="206" t="s">
        <v>795</v>
      </c>
    </row>
    <row r="320" spans="1:65" s="2" customFormat="1" ht="273">
      <c r="A320" s="36"/>
      <c r="B320" s="37"/>
      <c r="C320" s="38"/>
      <c r="D320" s="208" t="s">
        <v>222</v>
      </c>
      <c r="E320" s="38"/>
      <c r="F320" s="209" t="s">
        <v>316</v>
      </c>
      <c r="G320" s="38"/>
      <c r="H320" s="38"/>
      <c r="I320" s="118"/>
      <c r="J320" s="38"/>
      <c r="K320" s="38"/>
      <c r="L320" s="41"/>
      <c r="M320" s="210"/>
      <c r="N320" s="211"/>
      <c r="O320" s="66"/>
      <c r="P320" s="66"/>
      <c r="Q320" s="66"/>
      <c r="R320" s="66"/>
      <c r="S320" s="66"/>
      <c r="T320" s="67"/>
      <c r="U320" s="36"/>
      <c r="V320" s="36"/>
      <c r="W320" s="36"/>
      <c r="X320" s="36"/>
      <c r="Y320" s="36"/>
      <c r="Z320" s="36"/>
      <c r="AA320" s="36"/>
      <c r="AB320" s="36"/>
      <c r="AC320" s="36"/>
      <c r="AD320" s="36"/>
      <c r="AE320" s="36"/>
      <c r="AT320" s="19" t="s">
        <v>222</v>
      </c>
      <c r="AU320" s="19" t="s">
        <v>83</v>
      </c>
    </row>
    <row r="321" spans="1:65" s="13" customFormat="1">
      <c r="B321" s="212"/>
      <c r="C321" s="213"/>
      <c r="D321" s="208" t="s">
        <v>233</v>
      </c>
      <c r="E321" s="214" t="s">
        <v>19</v>
      </c>
      <c r="F321" s="215" t="s">
        <v>565</v>
      </c>
      <c r="G321" s="213"/>
      <c r="H321" s="216">
        <v>117.56100000000001</v>
      </c>
      <c r="I321" s="217"/>
      <c r="J321" s="213"/>
      <c r="K321" s="213"/>
      <c r="L321" s="218"/>
      <c r="M321" s="219"/>
      <c r="N321" s="220"/>
      <c r="O321" s="220"/>
      <c r="P321" s="220"/>
      <c r="Q321" s="220"/>
      <c r="R321" s="220"/>
      <c r="S321" s="220"/>
      <c r="T321" s="221"/>
      <c r="AT321" s="222" t="s">
        <v>233</v>
      </c>
      <c r="AU321" s="222" t="s">
        <v>83</v>
      </c>
      <c r="AV321" s="13" t="s">
        <v>83</v>
      </c>
      <c r="AW321" s="13" t="s">
        <v>35</v>
      </c>
      <c r="AX321" s="13" t="s">
        <v>74</v>
      </c>
      <c r="AY321" s="222" t="s">
        <v>213</v>
      </c>
    </row>
    <row r="322" spans="1:65" s="13" customFormat="1">
      <c r="B322" s="212"/>
      <c r="C322" s="213"/>
      <c r="D322" s="208" t="s">
        <v>233</v>
      </c>
      <c r="E322" s="214" t="s">
        <v>19</v>
      </c>
      <c r="F322" s="215" t="s">
        <v>517</v>
      </c>
      <c r="G322" s="213"/>
      <c r="H322" s="216">
        <v>55</v>
      </c>
      <c r="I322" s="217"/>
      <c r="J322" s="213"/>
      <c r="K322" s="213"/>
      <c r="L322" s="218"/>
      <c r="M322" s="219"/>
      <c r="N322" s="220"/>
      <c r="O322" s="220"/>
      <c r="P322" s="220"/>
      <c r="Q322" s="220"/>
      <c r="R322" s="220"/>
      <c r="S322" s="220"/>
      <c r="T322" s="221"/>
      <c r="AT322" s="222" t="s">
        <v>233</v>
      </c>
      <c r="AU322" s="222" t="s">
        <v>83</v>
      </c>
      <c r="AV322" s="13" t="s">
        <v>83</v>
      </c>
      <c r="AW322" s="13" t="s">
        <v>35</v>
      </c>
      <c r="AX322" s="13" t="s">
        <v>74</v>
      </c>
      <c r="AY322" s="222" t="s">
        <v>213</v>
      </c>
    </row>
    <row r="323" spans="1:65" s="13" customFormat="1">
      <c r="B323" s="212"/>
      <c r="C323" s="213"/>
      <c r="D323" s="208" t="s">
        <v>233</v>
      </c>
      <c r="E323" s="214" t="s">
        <v>19</v>
      </c>
      <c r="F323" s="215" t="s">
        <v>505</v>
      </c>
      <c r="G323" s="213"/>
      <c r="H323" s="216">
        <v>560.88499999999999</v>
      </c>
      <c r="I323" s="217"/>
      <c r="J323" s="213"/>
      <c r="K323" s="213"/>
      <c r="L323" s="218"/>
      <c r="M323" s="219"/>
      <c r="N323" s="220"/>
      <c r="O323" s="220"/>
      <c r="P323" s="220"/>
      <c r="Q323" s="220"/>
      <c r="R323" s="220"/>
      <c r="S323" s="220"/>
      <c r="T323" s="221"/>
      <c r="AT323" s="222" t="s">
        <v>233</v>
      </c>
      <c r="AU323" s="222" t="s">
        <v>83</v>
      </c>
      <c r="AV323" s="13" t="s">
        <v>83</v>
      </c>
      <c r="AW323" s="13" t="s">
        <v>35</v>
      </c>
      <c r="AX323" s="13" t="s">
        <v>74</v>
      </c>
      <c r="AY323" s="222" t="s">
        <v>213</v>
      </c>
    </row>
    <row r="324" spans="1:65" s="14" customFormat="1">
      <c r="B324" s="223"/>
      <c r="C324" s="224"/>
      <c r="D324" s="208" t="s">
        <v>233</v>
      </c>
      <c r="E324" s="225" t="s">
        <v>19</v>
      </c>
      <c r="F324" s="226" t="s">
        <v>234</v>
      </c>
      <c r="G324" s="224"/>
      <c r="H324" s="227">
        <v>733.44600000000003</v>
      </c>
      <c r="I324" s="228"/>
      <c r="J324" s="224"/>
      <c r="K324" s="224"/>
      <c r="L324" s="229"/>
      <c r="M324" s="230"/>
      <c r="N324" s="231"/>
      <c r="O324" s="231"/>
      <c r="P324" s="231"/>
      <c r="Q324" s="231"/>
      <c r="R324" s="231"/>
      <c r="S324" s="231"/>
      <c r="T324" s="232"/>
      <c r="AT324" s="233" t="s">
        <v>233</v>
      </c>
      <c r="AU324" s="233" t="s">
        <v>83</v>
      </c>
      <c r="AV324" s="14" t="s">
        <v>220</v>
      </c>
      <c r="AW324" s="14" t="s">
        <v>35</v>
      </c>
      <c r="AX324" s="14" t="s">
        <v>81</v>
      </c>
      <c r="AY324" s="233" t="s">
        <v>213</v>
      </c>
    </row>
    <row r="325" spans="1:65" s="2" customFormat="1" ht="16.5" customHeight="1">
      <c r="A325" s="36"/>
      <c r="B325" s="37"/>
      <c r="C325" s="195" t="s">
        <v>446</v>
      </c>
      <c r="D325" s="195" t="s">
        <v>215</v>
      </c>
      <c r="E325" s="196" t="s">
        <v>317</v>
      </c>
      <c r="F325" s="197" t="s">
        <v>318</v>
      </c>
      <c r="G325" s="198" t="s">
        <v>166</v>
      </c>
      <c r="H325" s="199">
        <v>1320.203</v>
      </c>
      <c r="I325" s="200"/>
      <c r="J325" s="201">
        <f>ROUND(I325*H325,2)</f>
        <v>0</v>
      </c>
      <c r="K325" s="197" t="s">
        <v>219</v>
      </c>
      <c r="L325" s="41"/>
      <c r="M325" s="202" t="s">
        <v>19</v>
      </c>
      <c r="N325" s="203" t="s">
        <v>45</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220</v>
      </c>
      <c r="AT325" s="206" t="s">
        <v>215</v>
      </c>
      <c r="AU325" s="206" t="s">
        <v>83</v>
      </c>
      <c r="AY325" s="19" t="s">
        <v>213</v>
      </c>
      <c r="BE325" s="207">
        <f>IF(N325="základní",J325,0)</f>
        <v>0</v>
      </c>
      <c r="BF325" s="207">
        <f>IF(N325="snížená",J325,0)</f>
        <v>0</v>
      </c>
      <c r="BG325" s="207">
        <f>IF(N325="zákl. přenesená",J325,0)</f>
        <v>0</v>
      </c>
      <c r="BH325" s="207">
        <f>IF(N325="sníž. přenesená",J325,0)</f>
        <v>0</v>
      </c>
      <c r="BI325" s="207">
        <f>IF(N325="nulová",J325,0)</f>
        <v>0</v>
      </c>
      <c r="BJ325" s="19" t="s">
        <v>81</v>
      </c>
      <c r="BK325" s="207">
        <f>ROUND(I325*H325,2)</f>
        <v>0</v>
      </c>
      <c r="BL325" s="19" t="s">
        <v>220</v>
      </c>
      <c r="BM325" s="206" t="s">
        <v>796</v>
      </c>
    </row>
    <row r="326" spans="1:65" s="2" customFormat="1" ht="273">
      <c r="A326" s="36"/>
      <c r="B326" s="37"/>
      <c r="C326" s="38"/>
      <c r="D326" s="208" t="s">
        <v>222</v>
      </c>
      <c r="E326" s="38"/>
      <c r="F326" s="209" t="s">
        <v>316</v>
      </c>
      <c r="G326" s="38"/>
      <c r="H326" s="38"/>
      <c r="I326" s="118"/>
      <c r="J326" s="38"/>
      <c r="K326" s="38"/>
      <c r="L326" s="41"/>
      <c r="M326" s="210"/>
      <c r="N326" s="211"/>
      <c r="O326" s="66"/>
      <c r="P326" s="66"/>
      <c r="Q326" s="66"/>
      <c r="R326" s="66"/>
      <c r="S326" s="66"/>
      <c r="T326" s="67"/>
      <c r="U326" s="36"/>
      <c r="V326" s="36"/>
      <c r="W326" s="36"/>
      <c r="X326" s="36"/>
      <c r="Y326" s="36"/>
      <c r="Z326" s="36"/>
      <c r="AA326" s="36"/>
      <c r="AB326" s="36"/>
      <c r="AC326" s="36"/>
      <c r="AD326" s="36"/>
      <c r="AE326" s="36"/>
      <c r="AT326" s="19" t="s">
        <v>222</v>
      </c>
      <c r="AU326" s="19" t="s">
        <v>83</v>
      </c>
    </row>
    <row r="327" spans="1:65" s="13" customFormat="1">
      <c r="B327" s="212"/>
      <c r="C327" s="213"/>
      <c r="D327" s="208" t="s">
        <v>233</v>
      </c>
      <c r="E327" s="214" t="s">
        <v>19</v>
      </c>
      <c r="F327" s="215" t="s">
        <v>797</v>
      </c>
      <c r="G327" s="213"/>
      <c r="H327" s="216">
        <v>211.61</v>
      </c>
      <c r="I327" s="217"/>
      <c r="J327" s="213"/>
      <c r="K327" s="213"/>
      <c r="L327" s="218"/>
      <c r="M327" s="219"/>
      <c r="N327" s="220"/>
      <c r="O327" s="220"/>
      <c r="P327" s="220"/>
      <c r="Q327" s="220"/>
      <c r="R327" s="220"/>
      <c r="S327" s="220"/>
      <c r="T327" s="221"/>
      <c r="AT327" s="222" t="s">
        <v>233</v>
      </c>
      <c r="AU327" s="222" t="s">
        <v>83</v>
      </c>
      <c r="AV327" s="13" t="s">
        <v>83</v>
      </c>
      <c r="AW327" s="13" t="s">
        <v>35</v>
      </c>
      <c r="AX327" s="13" t="s">
        <v>74</v>
      </c>
      <c r="AY327" s="222" t="s">
        <v>213</v>
      </c>
    </row>
    <row r="328" spans="1:65" s="13" customFormat="1">
      <c r="B328" s="212"/>
      <c r="C328" s="213"/>
      <c r="D328" s="208" t="s">
        <v>233</v>
      </c>
      <c r="E328" s="214" t="s">
        <v>19</v>
      </c>
      <c r="F328" s="215" t="s">
        <v>798</v>
      </c>
      <c r="G328" s="213"/>
      <c r="H328" s="216">
        <v>99</v>
      </c>
      <c r="I328" s="217"/>
      <c r="J328" s="213"/>
      <c r="K328" s="213"/>
      <c r="L328" s="218"/>
      <c r="M328" s="219"/>
      <c r="N328" s="220"/>
      <c r="O328" s="220"/>
      <c r="P328" s="220"/>
      <c r="Q328" s="220"/>
      <c r="R328" s="220"/>
      <c r="S328" s="220"/>
      <c r="T328" s="221"/>
      <c r="AT328" s="222" t="s">
        <v>233</v>
      </c>
      <c r="AU328" s="222" t="s">
        <v>83</v>
      </c>
      <c r="AV328" s="13" t="s">
        <v>83</v>
      </c>
      <c r="AW328" s="13" t="s">
        <v>35</v>
      </c>
      <c r="AX328" s="13" t="s">
        <v>74</v>
      </c>
      <c r="AY328" s="222" t="s">
        <v>213</v>
      </c>
    </row>
    <row r="329" spans="1:65" s="13" customFormat="1">
      <c r="B329" s="212"/>
      <c r="C329" s="213"/>
      <c r="D329" s="208" t="s">
        <v>233</v>
      </c>
      <c r="E329" s="214" t="s">
        <v>19</v>
      </c>
      <c r="F329" s="215" t="s">
        <v>799</v>
      </c>
      <c r="G329" s="213"/>
      <c r="H329" s="216">
        <v>1009.593</v>
      </c>
      <c r="I329" s="217"/>
      <c r="J329" s="213"/>
      <c r="K329" s="213"/>
      <c r="L329" s="218"/>
      <c r="M329" s="219"/>
      <c r="N329" s="220"/>
      <c r="O329" s="220"/>
      <c r="P329" s="220"/>
      <c r="Q329" s="220"/>
      <c r="R329" s="220"/>
      <c r="S329" s="220"/>
      <c r="T329" s="221"/>
      <c r="AT329" s="222" t="s">
        <v>233</v>
      </c>
      <c r="AU329" s="222" t="s">
        <v>83</v>
      </c>
      <c r="AV329" s="13" t="s">
        <v>83</v>
      </c>
      <c r="AW329" s="13" t="s">
        <v>35</v>
      </c>
      <c r="AX329" s="13" t="s">
        <v>74</v>
      </c>
      <c r="AY329" s="222" t="s">
        <v>213</v>
      </c>
    </row>
    <row r="330" spans="1:65" s="14" customFormat="1">
      <c r="B330" s="223"/>
      <c r="C330" s="224"/>
      <c r="D330" s="208" t="s">
        <v>233</v>
      </c>
      <c r="E330" s="225" t="s">
        <v>19</v>
      </c>
      <c r="F330" s="226" t="s">
        <v>234</v>
      </c>
      <c r="G330" s="224"/>
      <c r="H330" s="227">
        <v>1320.203</v>
      </c>
      <c r="I330" s="228"/>
      <c r="J330" s="224"/>
      <c r="K330" s="224"/>
      <c r="L330" s="229"/>
      <c r="M330" s="230"/>
      <c r="N330" s="231"/>
      <c r="O330" s="231"/>
      <c r="P330" s="231"/>
      <c r="Q330" s="231"/>
      <c r="R330" s="231"/>
      <c r="S330" s="231"/>
      <c r="T330" s="232"/>
      <c r="AT330" s="233" t="s">
        <v>233</v>
      </c>
      <c r="AU330" s="233" t="s">
        <v>83</v>
      </c>
      <c r="AV330" s="14" t="s">
        <v>220</v>
      </c>
      <c r="AW330" s="14" t="s">
        <v>35</v>
      </c>
      <c r="AX330" s="14" t="s">
        <v>81</v>
      </c>
      <c r="AY330" s="233" t="s">
        <v>213</v>
      </c>
    </row>
    <row r="331" spans="1:65" s="2" customFormat="1" ht="21.75" customHeight="1">
      <c r="A331" s="36"/>
      <c r="B331" s="37"/>
      <c r="C331" s="195" t="s">
        <v>453</v>
      </c>
      <c r="D331" s="195" t="s">
        <v>215</v>
      </c>
      <c r="E331" s="196" t="s">
        <v>324</v>
      </c>
      <c r="F331" s="197" t="s">
        <v>325</v>
      </c>
      <c r="G331" s="198" t="s">
        <v>253</v>
      </c>
      <c r="H331" s="199">
        <v>500.524</v>
      </c>
      <c r="I331" s="200"/>
      <c r="J331" s="201">
        <f>ROUND(I331*H331,2)</f>
        <v>0</v>
      </c>
      <c r="K331" s="197" t="s">
        <v>219</v>
      </c>
      <c r="L331" s="41"/>
      <c r="M331" s="202" t="s">
        <v>19</v>
      </c>
      <c r="N331" s="203" t="s">
        <v>45</v>
      </c>
      <c r="O331" s="66"/>
      <c r="P331" s="204">
        <f>O331*H331</f>
        <v>0</v>
      </c>
      <c r="Q331" s="204">
        <v>0</v>
      </c>
      <c r="R331" s="204">
        <f>Q331*H331</f>
        <v>0</v>
      </c>
      <c r="S331" s="204">
        <v>0</v>
      </c>
      <c r="T331" s="205">
        <f>S331*H331</f>
        <v>0</v>
      </c>
      <c r="U331" s="36"/>
      <c r="V331" s="36"/>
      <c r="W331" s="36"/>
      <c r="X331" s="36"/>
      <c r="Y331" s="36"/>
      <c r="Z331" s="36"/>
      <c r="AA331" s="36"/>
      <c r="AB331" s="36"/>
      <c r="AC331" s="36"/>
      <c r="AD331" s="36"/>
      <c r="AE331" s="36"/>
      <c r="AR331" s="206" t="s">
        <v>220</v>
      </c>
      <c r="AT331" s="206" t="s">
        <v>215</v>
      </c>
      <c r="AU331" s="206" t="s">
        <v>83</v>
      </c>
      <c r="AY331" s="19" t="s">
        <v>213</v>
      </c>
      <c r="BE331" s="207">
        <f>IF(N331="základní",J331,0)</f>
        <v>0</v>
      </c>
      <c r="BF331" s="207">
        <f>IF(N331="snížená",J331,0)</f>
        <v>0</v>
      </c>
      <c r="BG331" s="207">
        <f>IF(N331="zákl. přenesená",J331,0)</f>
        <v>0</v>
      </c>
      <c r="BH331" s="207">
        <f>IF(N331="sníž. přenesená",J331,0)</f>
        <v>0</v>
      </c>
      <c r="BI331" s="207">
        <f>IF(N331="nulová",J331,0)</f>
        <v>0</v>
      </c>
      <c r="BJ331" s="19" t="s">
        <v>81</v>
      </c>
      <c r="BK331" s="207">
        <f>ROUND(I331*H331,2)</f>
        <v>0</v>
      </c>
      <c r="BL331" s="19" t="s">
        <v>220</v>
      </c>
      <c r="BM331" s="206" t="s">
        <v>800</v>
      </c>
    </row>
    <row r="332" spans="1:65" s="2" customFormat="1" ht="399.75">
      <c r="A332" s="36"/>
      <c r="B332" s="37"/>
      <c r="C332" s="38"/>
      <c r="D332" s="208" t="s">
        <v>222</v>
      </c>
      <c r="E332" s="38"/>
      <c r="F332" s="209" t="s">
        <v>327</v>
      </c>
      <c r="G332" s="38"/>
      <c r="H332" s="38"/>
      <c r="I332" s="118"/>
      <c r="J332" s="38"/>
      <c r="K332" s="38"/>
      <c r="L332" s="41"/>
      <c r="M332" s="210"/>
      <c r="N332" s="211"/>
      <c r="O332" s="66"/>
      <c r="P332" s="66"/>
      <c r="Q332" s="66"/>
      <c r="R332" s="66"/>
      <c r="S332" s="66"/>
      <c r="T332" s="67"/>
      <c r="U332" s="36"/>
      <c r="V332" s="36"/>
      <c r="W332" s="36"/>
      <c r="X332" s="36"/>
      <c r="Y332" s="36"/>
      <c r="Z332" s="36"/>
      <c r="AA332" s="36"/>
      <c r="AB332" s="36"/>
      <c r="AC332" s="36"/>
      <c r="AD332" s="36"/>
      <c r="AE332" s="36"/>
      <c r="AT332" s="19" t="s">
        <v>222</v>
      </c>
      <c r="AU332" s="19" t="s">
        <v>83</v>
      </c>
    </row>
    <row r="333" spans="1:65" s="13" customFormat="1">
      <c r="B333" s="212"/>
      <c r="C333" s="213"/>
      <c r="D333" s="208" t="s">
        <v>233</v>
      </c>
      <c r="E333" s="214" t="s">
        <v>19</v>
      </c>
      <c r="F333" s="215" t="s">
        <v>801</v>
      </c>
      <c r="G333" s="213"/>
      <c r="H333" s="216">
        <v>733.44600000000003</v>
      </c>
      <c r="I333" s="217"/>
      <c r="J333" s="213"/>
      <c r="K333" s="213"/>
      <c r="L333" s="218"/>
      <c r="M333" s="219"/>
      <c r="N333" s="220"/>
      <c r="O333" s="220"/>
      <c r="P333" s="220"/>
      <c r="Q333" s="220"/>
      <c r="R333" s="220"/>
      <c r="S333" s="220"/>
      <c r="T333" s="221"/>
      <c r="AT333" s="222" t="s">
        <v>233</v>
      </c>
      <c r="AU333" s="222" t="s">
        <v>83</v>
      </c>
      <c r="AV333" s="13" t="s">
        <v>83</v>
      </c>
      <c r="AW333" s="13" t="s">
        <v>35</v>
      </c>
      <c r="AX333" s="13" t="s">
        <v>74</v>
      </c>
      <c r="AY333" s="222" t="s">
        <v>213</v>
      </c>
    </row>
    <row r="334" spans="1:65" s="13" customFormat="1">
      <c r="B334" s="212"/>
      <c r="C334" s="213"/>
      <c r="D334" s="208" t="s">
        <v>233</v>
      </c>
      <c r="E334" s="214" t="s">
        <v>19</v>
      </c>
      <c r="F334" s="215" t="s">
        <v>802</v>
      </c>
      <c r="G334" s="213"/>
      <c r="H334" s="216">
        <v>-26.245000000000001</v>
      </c>
      <c r="I334" s="217"/>
      <c r="J334" s="213"/>
      <c r="K334" s="213"/>
      <c r="L334" s="218"/>
      <c r="M334" s="219"/>
      <c r="N334" s="220"/>
      <c r="O334" s="220"/>
      <c r="P334" s="220"/>
      <c r="Q334" s="220"/>
      <c r="R334" s="220"/>
      <c r="S334" s="220"/>
      <c r="T334" s="221"/>
      <c r="AT334" s="222" t="s">
        <v>233</v>
      </c>
      <c r="AU334" s="222" t="s">
        <v>83</v>
      </c>
      <c r="AV334" s="13" t="s">
        <v>83</v>
      </c>
      <c r="AW334" s="13" t="s">
        <v>35</v>
      </c>
      <c r="AX334" s="13" t="s">
        <v>74</v>
      </c>
      <c r="AY334" s="222" t="s">
        <v>213</v>
      </c>
    </row>
    <row r="335" spans="1:65" s="13" customFormat="1">
      <c r="B335" s="212"/>
      <c r="C335" s="213"/>
      <c r="D335" s="208" t="s">
        <v>233</v>
      </c>
      <c r="E335" s="214" t="s">
        <v>19</v>
      </c>
      <c r="F335" s="215" t="s">
        <v>803</v>
      </c>
      <c r="G335" s="213"/>
      <c r="H335" s="216">
        <v>-107.465</v>
      </c>
      <c r="I335" s="217"/>
      <c r="J335" s="213"/>
      <c r="K335" s="213"/>
      <c r="L335" s="218"/>
      <c r="M335" s="219"/>
      <c r="N335" s="220"/>
      <c r="O335" s="220"/>
      <c r="P335" s="220"/>
      <c r="Q335" s="220"/>
      <c r="R335" s="220"/>
      <c r="S335" s="220"/>
      <c r="T335" s="221"/>
      <c r="AT335" s="222" t="s">
        <v>233</v>
      </c>
      <c r="AU335" s="222" t="s">
        <v>83</v>
      </c>
      <c r="AV335" s="13" t="s">
        <v>83</v>
      </c>
      <c r="AW335" s="13" t="s">
        <v>35</v>
      </c>
      <c r="AX335" s="13" t="s">
        <v>74</v>
      </c>
      <c r="AY335" s="222" t="s">
        <v>213</v>
      </c>
    </row>
    <row r="336" spans="1:65" s="13" customFormat="1">
      <c r="B336" s="212"/>
      <c r="C336" s="213"/>
      <c r="D336" s="208" t="s">
        <v>233</v>
      </c>
      <c r="E336" s="214" t="s">
        <v>19</v>
      </c>
      <c r="F336" s="215" t="s">
        <v>804</v>
      </c>
      <c r="G336" s="213"/>
      <c r="H336" s="216">
        <v>-59.31</v>
      </c>
      <c r="I336" s="217"/>
      <c r="J336" s="213"/>
      <c r="K336" s="213"/>
      <c r="L336" s="218"/>
      <c r="M336" s="219"/>
      <c r="N336" s="220"/>
      <c r="O336" s="220"/>
      <c r="P336" s="220"/>
      <c r="Q336" s="220"/>
      <c r="R336" s="220"/>
      <c r="S336" s="220"/>
      <c r="T336" s="221"/>
      <c r="AT336" s="222" t="s">
        <v>233</v>
      </c>
      <c r="AU336" s="222" t="s">
        <v>83</v>
      </c>
      <c r="AV336" s="13" t="s">
        <v>83</v>
      </c>
      <c r="AW336" s="13" t="s">
        <v>35</v>
      </c>
      <c r="AX336" s="13" t="s">
        <v>74</v>
      </c>
      <c r="AY336" s="222" t="s">
        <v>213</v>
      </c>
    </row>
    <row r="337" spans="1:65" s="13" customFormat="1">
      <c r="B337" s="212"/>
      <c r="C337" s="213"/>
      <c r="D337" s="208" t="s">
        <v>233</v>
      </c>
      <c r="E337" s="214" t="s">
        <v>19</v>
      </c>
      <c r="F337" s="215" t="s">
        <v>805</v>
      </c>
      <c r="G337" s="213"/>
      <c r="H337" s="216">
        <v>-6.4749999999999996</v>
      </c>
      <c r="I337" s="217"/>
      <c r="J337" s="213"/>
      <c r="K337" s="213"/>
      <c r="L337" s="218"/>
      <c r="M337" s="219"/>
      <c r="N337" s="220"/>
      <c r="O337" s="220"/>
      <c r="P337" s="220"/>
      <c r="Q337" s="220"/>
      <c r="R337" s="220"/>
      <c r="S337" s="220"/>
      <c r="T337" s="221"/>
      <c r="AT337" s="222" t="s">
        <v>233</v>
      </c>
      <c r="AU337" s="222" t="s">
        <v>83</v>
      </c>
      <c r="AV337" s="13" t="s">
        <v>83</v>
      </c>
      <c r="AW337" s="13" t="s">
        <v>35</v>
      </c>
      <c r="AX337" s="13" t="s">
        <v>74</v>
      </c>
      <c r="AY337" s="222" t="s">
        <v>213</v>
      </c>
    </row>
    <row r="338" spans="1:65" s="13" customFormat="1">
      <c r="B338" s="212"/>
      <c r="C338" s="213"/>
      <c r="D338" s="208" t="s">
        <v>233</v>
      </c>
      <c r="E338" s="214" t="s">
        <v>19</v>
      </c>
      <c r="F338" s="215" t="s">
        <v>806</v>
      </c>
      <c r="G338" s="213"/>
      <c r="H338" s="216">
        <v>-19.77</v>
      </c>
      <c r="I338" s="217"/>
      <c r="J338" s="213"/>
      <c r="K338" s="213"/>
      <c r="L338" s="218"/>
      <c r="M338" s="219"/>
      <c r="N338" s="220"/>
      <c r="O338" s="220"/>
      <c r="P338" s="220"/>
      <c r="Q338" s="220"/>
      <c r="R338" s="220"/>
      <c r="S338" s="220"/>
      <c r="T338" s="221"/>
      <c r="AT338" s="222" t="s">
        <v>233</v>
      </c>
      <c r="AU338" s="222" t="s">
        <v>83</v>
      </c>
      <c r="AV338" s="13" t="s">
        <v>83</v>
      </c>
      <c r="AW338" s="13" t="s">
        <v>35</v>
      </c>
      <c r="AX338" s="13" t="s">
        <v>74</v>
      </c>
      <c r="AY338" s="222" t="s">
        <v>213</v>
      </c>
    </row>
    <row r="339" spans="1:65" s="13" customFormat="1">
      <c r="B339" s="212"/>
      <c r="C339" s="213"/>
      <c r="D339" s="208" t="s">
        <v>233</v>
      </c>
      <c r="E339" s="214" t="s">
        <v>19</v>
      </c>
      <c r="F339" s="215" t="s">
        <v>807</v>
      </c>
      <c r="G339" s="213"/>
      <c r="H339" s="216">
        <v>-2.5009999999999999</v>
      </c>
      <c r="I339" s="217"/>
      <c r="J339" s="213"/>
      <c r="K339" s="213"/>
      <c r="L339" s="218"/>
      <c r="M339" s="219"/>
      <c r="N339" s="220"/>
      <c r="O339" s="220"/>
      <c r="P339" s="220"/>
      <c r="Q339" s="220"/>
      <c r="R339" s="220"/>
      <c r="S339" s="220"/>
      <c r="T339" s="221"/>
      <c r="AT339" s="222" t="s">
        <v>233</v>
      </c>
      <c r="AU339" s="222" t="s">
        <v>83</v>
      </c>
      <c r="AV339" s="13" t="s">
        <v>83</v>
      </c>
      <c r="AW339" s="13" t="s">
        <v>35</v>
      </c>
      <c r="AX339" s="13" t="s">
        <v>74</v>
      </c>
      <c r="AY339" s="222" t="s">
        <v>213</v>
      </c>
    </row>
    <row r="340" spans="1:65" s="13" customFormat="1">
      <c r="B340" s="212"/>
      <c r="C340" s="213"/>
      <c r="D340" s="208" t="s">
        <v>233</v>
      </c>
      <c r="E340" s="214" t="s">
        <v>19</v>
      </c>
      <c r="F340" s="215" t="s">
        <v>808</v>
      </c>
      <c r="G340" s="213"/>
      <c r="H340" s="216">
        <v>-11.156000000000001</v>
      </c>
      <c r="I340" s="217"/>
      <c r="J340" s="213"/>
      <c r="K340" s="213"/>
      <c r="L340" s="218"/>
      <c r="M340" s="219"/>
      <c r="N340" s="220"/>
      <c r="O340" s="220"/>
      <c r="P340" s="220"/>
      <c r="Q340" s="220"/>
      <c r="R340" s="220"/>
      <c r="S340" s="220"/>
      <c r="T340" s="221"/>
      <c r="AT340" s="222" t="s">
        <v>233</v>
      </c>
      <c r="AU340" s="222" t="s">
        <v>83</v>
      </c>
      <c r="AV340" s="13" t="s">
        <v>83</v>
      </c>
      <c r="AW340" s="13" t="s">
        <v>35</v>
      </c>
      <c r="AX340" s="13" t="s">
        <v>74</v>
      </c>
      <c r="AY340" s="222" t="s">
        <v>213</v>
      </c>
    </row>
    <row r="341" spans="1:65" s="14" customFormat="1">
      <c r="B341" s="223"/>
      <c r="C341" s="224"/>
      <c r="D341" s="208" t="s">
        <v>233</v>
      </c>
      <c r="E341" s="225" t="s">
        <v>577</v>
      </c>
      <c r="F341" s="226" t="s">
        <v>234</v>
      </c>
      <c r="G341" s="224"/>
      <c r="H341" s="227">
        <v>500.524</v>
      </c>
      <c r="I341" s="228"/>
      <c r="J341" s="224"/>
      <c r="K341" s="224"/>
      <c r="L341" s="229"/>
      <c r="M341" s="230"/>
      <c r="N341" s="231"/>
      <c r="O341" s="231"/>
      <c r="P341" s="231"/>
      <c r="Q341" s="231"/>
      <c r="R341" s="231"/>
      <c r="S341" s="231"/>
      <c r="T341" s="232"/>
      <c r="AT341" s="233" t="s">
        <v>233</v>
      </c>
      <c r="AU341" s="233" t="s">
        <v>83</v>
      </c>
      <c r="AV341" s="14" t="s">
        <v>220</v>
      </c>
      <c r="AW341" s="14" t="s">
        <v>35</v>
      </c>
      <c r="AX341" s="14" t="s">
        <v>81</v>
      </c>
      <c r="AY341" s="233" t="s">
        <v>213</v>
      </c>
    </row>
    <row r="342" spans="1:65" s="2" customFormat="1" ht="16.5" customHeight="1">
      <c r="A342" s="36"/>
      <c r="B342" s="37"/>
      <c r="C342" s="244" t="s">
        <v>458</v>
      </c>
      <c r="D342" s="244" t="s">
        <v>329</v>
      </c>
      <c r="E342" s="245" t="s">
        <v>809</v>
      </c>
      <c r="F342" s="246" t="s">
        <v>810</v>
      </c>
      <c r="G342" s="247" t="s">
        <v>166</v>
      </c>
      <c r="H342" s="248">
        <v>1006.053</v>
      </c>
      <c r="I342" s="249"/>
      <c r="J342" s="250">
        <f>ROUND(I342*H342,2)</f>
        <v>0</v>
      </c>
      <c r="K342" s="246" t="s">
        <v>219</v>
      </c>
      <c r="L342" s="251"/>
      <c r="M342" s="252" t="s">
        <v>19</v>
      </c>
      <c r="N342" s="253" t="s">
        <v>45</v>
      </c>
      <c r="O342" s="66"/>
      <c r="P342" s="204">
        <f>O342*H342</f>
        <v>0</v>
      </c>
      <c r="Q342" s="204">
        <v>0</v>
      </c>
      <c r="R342" s="204">
        <f>Q342*H342</f>
        <v>0</v>
      </c>
      <c r="S342" s="204">
        <v>0</v>
      </c>
      <c r="T342" s="205">
        <f>S342*H342</f>
        <v>0</v>
      </c>
      <c r="U342" s="36"/>
      <c r="V342" s="36"/>
      <c r="W342" s="36"/>
      <c r="X342" s="36"/>
      <c r="Y342" s="36"/>
      <c r="Z342" s="36"/>
      <c r="AA342" s="36"/>
      <c r="AB342" s="36"/>
      <c r="AC342" s="36"/>
      <c r="AD342" s="36"/>
      <c r="AE342" s="36"/>
      <c r="AR342" s="206" t="s">
        <v>257</v>
      </c>
      <c r="AT342" s="206" t="s">
        <v>329</v>
      </c>
      <c r="AU342" s="206" t="s">
        <v>83</v>
      </c>
      <c r="AY342" s="19" t="s">
        <v>213</v>
      </c>
      <c r="BE342" s="207">
        <f>IF(N342="základní",J342,0)</f>
        <v>0</v>
      </c>
      <c r="BF342" s="207">
        <f>IF(N342="snížená",J342,0)</f>
        <v>0</v>
      </c>
      <c r="BG342" s="207">
        <f>IF(N342="zákl. přenesená",J342,0)</f>
        <v>0</v>
      </c>
      <c r="BH342" s="207">
        <f>IF(N342="sníž. přenesená",J342,0)</f>
        <v>0</v>
      </c>
      <c r="BI342" s="207">
        <f>IF(N342="nulová",J342,0)</f>
        <v>0</v>
      </c>
      <c r="BJ342" s="19" t="s">
        <v>81</v>
      </c>
      <c r="BK342" s="207">
        <f>ROUND(I342*H342,2)</f>
        <v>0</v>
      </c>
      <c r="BL342" s="19" t="s">
        <v>220</v>
      </c>
      <c r="BM342" s="206" t="s">
        <v>811</v>
      </c>
    </row>
    <row r="343" spans="1:65" s="13" customFormat="1">
      <c r="B343" s="212"/>
      <c r="C343" s="213"/>
      <c r="D343" s="208" t="s">
        <v>233</v>
      </c>
      <c r="E343" s="214" t="s">
        <v>19</v>
      </c>
      <c r="F343" s="215" t="s">
        <v>812</v>
      </c>
      <c r="G343" s="213"/>
      <c r="H343" s="216">
        <v>1006.053</v>
      </c>
      <c r="I343" s="217"/>
      <c r="J343" s="213"/>
      <c r="K343" s="213"/>
      <c r="L343" s="218"/>
      <c r="M343" s="219"/>
      <c r="N343" s="220"/>
      <c r="O343" s="220"/>
      <c r="P343" s="220"/>
      <c r="Q343" s="220"/>
      <c r="R343" s="220"/>
      <c r="S343" s="220"/>
      <c r="T343" s="221"/>
      <c r="AT343" s="222" t="s">
        <v>233</v>
      </c>
      <c r="AU343" s="222" t="s">
        <v>83</v>
      </c>
      <c r="AV343" s="13" t="s">
        <v>83</v>
      </c>
      <c r="AW343" s="13" t="s">
        <v>35</v>
      </c>
      <c r="AX343" s="13" t="s">
        <v>74</v>
      </c>
      <c r="AY343" s="222" t="s">
        <v>213</v>
      </c>
    </row>
    <row r="344" spans="1:65" s="14" customFormat="1">
      <c r="B344" s="223"/>
      <c r="C344" s="224"/>
      <c r="D344" s="208" t="s">
        <v>233</v>
      </c>
      <c r="E344" s="225" t="s">
        <v>19</v>
      </c>
      <c r="F344" s="226" t="s">
        <v>234</v>
      </c>
      <c r="G344" s="224"/>
      <c r="H344" s="227">
        <v>1006.053</v>
      </c>
      <c r="I344" s="228"/>
      <c r="J344" s="224"/>
      <c r="K344" s="224"/>
      <c r="L344" s="229"/>
      <c r="M344" s="230"/>
      <c r="N344" s="231"/>
      <c r="O344" s="231"/>
      <c r="P344" s="231"/>
      <c r="Q344" s="231"/>
      <c r="R344" s="231"/>
      <c r="S344" s="231"/>
      <c r="T344" s="232"/>
      <c r="AT344" s="233" t="s">
        <v>233</v>
      </c>
      <c r="AU344" s="233" t="s">
        <v>83</v>
      </c>
      <c r="AV344" s="14" t="s">
        <v>220</v>
      </c>
      <c r="AW344" s="14" t="s">
        <v>35</v>
      </c>
      <c r="AX344" s="14" t="s">
        <v>81</v>
      </c>
      <c r="AY344" s="233" t="s">
        <v>213</v>
      </c>
    </row>
    <row r="345" spans="1:65" s="2" customFormat="1" ht="21.75" customHeight="1">
      <c r="A345" s="36"/>
      <c r="B345" s="37"/>
      <c r="C345" s="195" t="s">
        <v>463</v>
      </c>
      <c r="D345" s="195" t="s">
        <v>215</v>
      </c>
      <c r="E345" s="196" t="s">
        <v>813</v>
      </c>
      <c r="F345" s="197" t="s">
        <v>814</v>
      </c>
      <c r="G345" s="198" t="s">
        <v>253</v>
      </c>
      <c r="H345" s="199">
        <v>59.31</v>
      </c>
      <c r="I345" s="200"/>
      <c r="J345" s="201">
        <f>ROUND(I345*H345,2)</f>
        <v>0</v>
      </c>
      <c r="K345" s="197" t="s">
        <v>219</v>
      </c>
      <c r="L345" s="41"/>
      <c r="M345" s="202" t="s">
        <v>19</v>
      </c>
      <c r="N345" s="203" t="s">
        <v>45</v>
      </c>
      <c r="O345" s="66"/>
      <c r="P345" s="204">
        <f>O345*H345</f>
        <v>0</v>
      </c>
      <c r="Q345" s="204">
        <v>0</v>
      </c>
      <c r="R345" s="204">
        <f>Q345*H345</f>
        <v>0</v>
      </c>
      <c r="S345" s="204">
        <v>0</v>
      </c>
      <c r="T345" s="205">
        <f>S345*H345</f>
        <v>0</v>
      </c>
      <c r="U345" s="36"/>
      <c r="V345" s="36"/>
      <c r="W345" s="36"/>
      <c r="X345" s="36"/>
      <c r="Y345" s="36"/>
      <c r="Z345" s="36"/>
      <c r="AA345" s="36"/>
      <c r="AB345" s="36"/>
      <c r="AC345" s="36"/>
      <c r="AD345" s="36"/>
      <c r="AE345" s="36"/>
      <c r="AR345" s="206" t="s">
        <v>220</v>
      </c>
      <c r="AT345" s="206" t="s">
        <v>215</v>
      </c>
      <c r="AU345" s="206" t="s">
        <v>83</v>
      </c>
      <c r="AY345" s="19" t="s">
        <v>213</v>
      </c>
      <c r="BE345" s="207">
        <f>IF(N345="základní",J345,0)</f>
        <v>0</v>
      </c>
      <c r="BF345" s="207">
        <f>IF(N345="snížená",J345,0)</f>
        <v>0</v>
      </c>
      <c r="BG345" s="207">
        <f>IF(N345="zákl. přenesená",J345,0)</f>
        <v>0</v>
      </c>
      <c r="BH345" s="207">
        <f>IF(N345="sníž. přenesená",J345,0)</f>
        <v>0</v>
      </c>
      <c r="BI345" s="207">
        <f>IF(N345="nulová",J345,0)</f>
        <v>0</v>
      </c>
      <c r="BJ345" s="19" t="s">
        <v>81</v>
      </c>
      <c r="BK345" s="207">
        <f>ROUND(I345*H345,2)</f>
        <v>0</v>
      </c>
      <c r="BL345" s="19" t="s">
        <v>220</v>
      </c>
      <c r="BM345" s="206" t="s">
        <v>815</v>
      </c>
    </row>
    <row r="346" spans="1:65" s="2" customFormat="1" ht="97.5">
      <c r="A346" s="36"/>
      <c r="B346" s="37"/>
      <c r="C346" s="38"/>
      <c r="D346" s="208" t="s">
        <v>222</v>
      </c>
      <c r="E346" s="38"/>
      <c r="F346" s="209" t="s">
        <v>816</v>
      </c>
      <c r="G346" s="38"/>
      <c r="H346" s="38"/>
      <c r="I346" s="118"/>
      <c r="J346" s="38"/>
      <c r="K346" s="38"/>
      <c r="L346" s="41"/>
      <c r="M346" s="210"/>
      <c r="N346" s="211"/>
      <c r="O346" s="66"/>
      <c r="P346" s="66"/>
      <c r="Q346" s="66"/>
      <c r="R346" s="66"/>
      <c r="S346" s="66"/>
      <c r="T346" s="67"/>
      <c r="U346" s="36"/>
      <c r="V346" s="36"/>
      <c r="W346" s="36"/>
      <c r="X346" s="36"/>
      <c r="Y346" s="36"/>
      <c r="Z346" s="36"/>
      <c r="AA346" s="36"/>
      <c r="AB346" s="36"/>
      <c r="AC346" s="36"/>
      <c r="AD346" s="36"/>
      <c r="AE346" s="36"/>
      <c r="AT346" s="19" t="s">
        <v>222</v>
      </c>
      <c r="AU346" s="19" t="s">
        <v>83</v>
      </c>
    </row>
    <row r="347" spans="1:65" s="15" customFormat="1">
      <c r="B347" s="234"/>
      <c r="C347" s="235"/>
      <c r="D347" s="208" t="s">
        <v>233</v>
      </c>
      <c r="E347" s="236" t="s">
        <v>19</v>
      </c>
      <c r="F347" s="237" t="s">
        <v>617</v>
      </c>
      <c r="G347" s="235"/>
      <c r="H347" s="236" t="s">
        <v>19</v>
      </c>
      <c r="I347" s="238"/>
      <c r="J347" s="235"/>
      <c r="K347" s="235"/>
      <c r="L347" s="239"/>
      <c r="M347" s="240"/>
      <c r="N347" s="241"/>
      <c r="O347" s="241"/>
      <c r="P347" s="241"/>
      <c r="Q347" s="241"/>
      <c r="R347" s="241"/>
      <c r="S347" s="241"/>
      <c r="T347" s="242"/>
      <c r="AT347" s="243" t="s">
        <v>233</v>
      </c>
      <c r="AU347" s="243" t="s">
        <v>83</v>
      </c>
      <c r="AV347" s="15" t="s">
        <v>81</v>
      </c>
      <c r="AW347" s="15" t="s">
        <v>35</v>
      </c>
      <c r="AX347" s="15" t="s">
        <v>74</v>
      </c>
      <c r="AY347" s="243" t="s">
        <v>213</v>
      </c>
    </row>
    <row r="348" spans="1:65" s="13" customFormat="1">
      <c r="B348" s="212"/>
      <c r="C348" s="213"/>
      <c r="D348" s="208" t="s">
        <v>233</v>
      </c>
      <c r="E348" s="214" t="s">
        <v>19</v>
      </c>
      <c r="F348" s="215" t="s">
        <v>817</v>
      </c>
      <c r="G348" s="213"/>
      <c r="H348" s="216">
        <v>17.565999999999999</v>
      </c>
      <c r="I348" s="217"/>
      <c r="J348" s="213"/>
      <c r="K348" s="213"/>
      <c r="L348" s="218"/>
      <c r="M348" s="219"/>
      <c r="N348" s="220"/>
      <c r="O348" s="220"/>
      <c r="P348" s="220"/>
      <c r="Q348" s="220"/>
      <c r="R348" s="220"/>
      <c r="S348" s="220"/>
      <c r="T348" s="221"/>
      <c r="AT348" s="222" t="s">
        <v>233</v>
      </c>
      <c r="AU348" s="222" t="s">
        <v>83</v>
      </c>
      <c r="AV348" s="13" t="s">
        <v>83</v>
      </c>
      <c r="AW348" s="13" t="s">
        <v>35</v>
      </c>
      <c r="AX348" s="13" t="s">
        <v>74</v>
      </c>
      <c r="AY348" s="222" t="s">
        <v>213</v>
      </c>
    </row>
    <row r="349" spans="1:65" s="13" customFormat="1">
      <c r="B349" s="212"/>
      <c r="C349" s="213"/>
      <c r="D349" s="208" t="s">
        <v>233</v>
      </c>
      <c r="E349" s="214" t="s">
        <v>19</v>
      </c>
      <c r="F349" s="215" t="s">
        <v>818</v>
      </c>
      <c r="G349" s="213"/>
      <c r="H349" s="216">
        <v>1.661</v>
      </c>
      <c r="I349" s="217"/>
      <c r="J349" s="213"/>
      <c r="K349" s="213"/>
      <c r="L349" s="218"/>
      <c r="M349" s="219"/>
      <c r="N349" s="220"/>
      <c r="O349" s="220"/>
      <c r="P349" s="220"/>
      <c r="Q349" s="220"/>
      <c r="R349" s="220"/>
      <c r="S349" s="220"/>
      <c r="T349" s="221"/>
      <c r="AT349" s="222" t="s">
        <v>233</v>
      </c>
      <c r="AU349" s="222" t="s">
        <v>83</v>
      </c>
      <c r="AV349" s="13" t="s">
        <v>83</v>
      </c>
      <c r="AW349" s="13" t="s">
        <v>35</v>
      </c>
      <c r="AX349" s="13" t="s">
        <v>74</v>
      </c>
      <c r="AY349" s="222" t="s">
        <v>213</v>
      </c>
    </row>
    <row r="350" spans="1:65" s="13" customFormat="1">
      <c r="B350" s="212"/>
      <c r="C350" s="213"/>
      <c r="D350" s="208" t="s">
        <v>233</v>
      </c>
      <c r="E350" s="214" t="s">
        <v>19</v>
      </c>
      <c r="F350" s="215" t="s">
        <v>620</v>
      </c>
      <c r="G350" s="213"/>
      <c r="H350" s="216">
        <v>0</v>
      </c>
      <c r="I350" s="217"/>
      <c r="J350" s="213"/>
      <c r="K350" s="213"/>
      <c r="L350" s="218"/>
      <c r="M350" s="219"/>
      <c r="N350" s="220"/>
      <c r="O350" s="220"/>
      <c r="P350" s="220"/>
      <c r="Q350" s="220"/>
      <c r="R350" s="220"/>
      <c r="S350" s="220"/>
      <c r="T350" s="221"/>
      <c r="AT350" s="222" t="s">
        <v>233</v>
      </c>
      <c r="AU350" s="222" t="s">
        <v>83</v>
      </c>
      <c r="AV350" s="13" t="s">
        <v>83</v>
      </c>
      <c r="AW350" s="13" t="s">
        <v>35</v>
      </c>
      <c r="AX350" s="13" t="s">
        <v>74</v>
      </c>
      <c r="AY350" s="222" t="s">
        <v>213</v>
      </c>
    </row>
    <row r="351" spans="1:65" s="13" customFormat="1">
      <c r="B351" s="212"/>
      <c r="C351" s="213"/>
      <c r="D351" s="208" t="s">
        <v>233</v>
      </c>
      <c r="E351" s="214" t="s">
        <v>19</v>
      </c>
      <c r="F351" s="215" t="s">
        <v>819</v>
      </c>
      <c r="G351" s="213"/>
      <c r="H351" s="216">
        <v>8.5530000000000008</v>
      </c>
      <c r="I351" s="217"/>
      <c r="J351" s="213"/>
      <c r="K351" s="213"/>
      <c r="L351" s="218"/>
      <c r="M351" s="219"/>
      <c r="N351" s="220"/>
      <c r="O351" s="220"/>
      <c r="P351" s="220"/>
      <c r="Q351" s="220"/>
      <c r="R351" s="220"/>
      <c r="S351" s="220"/>
      <c r="T351" s="221"/>
      <c r="AT351" s="222" t="s">
        <v>233</v>
      </c>
      <c r="AU351" s="222" t="s">
        <v>83</v>
      </c>
      <c r="AV351" s="13" t="s">
        <v>83</v>
      </c>
      <c r="AW351" s="13" t="s">
        <v>35</v>
      </c>
      <c r="AX351" s="13" t="s">
        <v>74</v>
      </c>
      <c r="AY351" s="222" t="s">
        <v>213</v>
      </c>
    </row>
    <row r="352" spans="1:65" s="13" customFormat="1">
      <c r="B352" s="212"/>
      <c r="C352" s="213"/>
      <c r="D352" s="208" t="s">
        <v>233</v>
      </c>
      <c r="E352" s="214" t="s">
        <v>19</v>
      </c>
      <c r="F352" s="215" t="s">
        <v>820</v>
      </c>
      <c r="G352" s="213"/>
      <c r="H352" s="216">
        <v>4.2350000000000003</v>
      </c>
      <c r="I352" s="217"/>
      <c r="J352" s="213"/>
      <c r="K352" s="213"/>
      <c r="L352" s="218"/>
      <c r="M352" s="219"/>
      <c r="N352" s="220"/>
      <c r="O352" s="220"/>
      <c r="P352" s="220"/>
      <c r="Q352" s="220"/>
      <c r="R352" s="220"/>
      <c r="S352" s="220"/>
      <c r="T352" s="221"/>
      <c r="AT352" s="222" t="s">
        <v>233</v>
      </c>
      <c r="AU352" s="222" t="s">
        <v>83</v>
      </c>
      <c r="AV352" s="13" t="s">
        <v>83</v>
      </c>
      <c r="AW352" s="13" t="s">
        <v>35</v>
      </c>
      <c r="AX352" s="13" t="s">
        <v>74</v>
      </c>
      <c r="AY352" s="222" t="s">
        <v>213</v>
      </c>
    </row>
    <row r="353" spans="1:65" s="15" customFormat="1">
      <c r="B353" s="234"/>
      <c r="C353" s="235"/>
      <c r="D353" s="208" t="s">
        <v>233</v>
      </c>
      <c r="E353" s="236" t="s">
        <v>19</v>
      </c>
      <c r="F353" s="237" t="s">
        <v>623</v>
      </c>
      <c r="G353" s="235"/>
      <c r="H353" s="236" t="s">
        <v>19</v>
      </c>
      <c r="I353" s="238"/>
      <c r="J353" s="235"/>
      <c r="K353" s="235"/>
      <c r="L353" s="239"/>
      <c r="M353" s="240"/>
      <c r="N353" s="241"/>
      <c r="O353" s="241"/>
      <c r="P353" s="241"/>
      <c r="Q353" s="241"/>
      <c r="R353" s="241"/>
      <c r="S353" s="241"/>
      <c r="T353" s="242"/>
      <c r="AT353" s="243" t="s">
        <v>233</v>
      </c>
      <c r="AU353" s="243" t="s">
        <v>83</v>
      </c>
      <c r="AV353" s="15" t="s">
        <v>81</v>
      </c>
      <c r="AW353" s="15" t="s">
        <v>35</v>
      </c>
      <c r="AX353" s="15" t="s">
        <v>74</v>
      </c>
      <c r="AY353" s="243" t="s">
        <v>213</v>
      </c>
    </row>
    <row r="354" spans="1:65" s="13" customFormat="1">
      <c r="B354" s="212"/>
      <c r="C354" s="213"/>
      <c r="D354" s="208" t="s">
        <v>233</v>
      </c>
      <c r="E354" s="214" t="s">
        <v>19</v>
      </c>
      <c r="F354" s="215" t="s">
        <v>821</v>
      </c>
      <c r="G354" s="213"/>
      <c r="H354" s="216">
        <v>27.295000000000002</v>
      </c>
      <c r="I354" s="217"/>
      <c r="J354" s="213"/>
      <c r="K354" s="213"/>
      <c r="L354" s="218"/>
      <c r="M354" s="219"/>
      <c r="N354" s="220"/>
      <c r="O354" s="220"/>
      <c r="P354" s="220"/>
      <c r="Q354" s="220"/>
      <c r="R354" s="220"/>
      <c r="S354" s="220"/>
      <c r="T354" s="221"/>
      <c r="AT354" s="222" t="s">
        <v>233</v>
      </c>
      <c r="AU354" s="222" t="s">
        <v>83</v>
      </c>
      <c r="AV354" s="13" t="s">
        <v>83</v>
      </c>
      <c r="AW354" s="13" t="s">
        <v>35</v>
      </c>
      <c r="AX354" s="13" t="s">
        <v>74</v>
      </c>
      <c r="AY354" s="222" t="s">
        <v>213</v>
      </c>
    </row>
    <row r="355" spans="1:65" s="14" customFormat="1">
      <c r="B355" s="223"/>
      <c r="C355" s="224"/>
      <c r="D355" s="208" t="s">
        <v>233</v>
      </c>
      <c r="E355" s="225" t="s">
        <v>544</v>
      </c>
      <c r="F355" s="226" t="s">
        <v>234</v>
      </c>
      <c r="G355" s="224"/>
      <c r="H355" s="227">
        <v>59.31</v>
      </c>
      <c r="I355" s="228"/>
      <c r="J355" s="224"/>
      <c r="K355" s="224"/>
      <c r="L355" s="229"/>
      <c r="M355" s="230"/>
      <c r="N355" s="231"/>
      <c r="O355" s="231"/>
      <c r="P355" s="231"/>
      <c r="Q355" s="231"/>
      <c r="R355" s="231"/>
      <c r="S355" s="231"/>
      <c r="T355" s="232"/>
      <c r="AT355" s="233" t="s">
        <v>233</v>
      </c>
      <c r="AU355" s="233" t="s">
        <v>83</v>
      </c>
      <c r="AV355" s="14" t="s">
        <v>220</v>
      </c>
      <c r="AW355" s="14" t="s">
        <v>35</v>
      </c>
      <c r="AX355" s="14" t="s">
        <v>81</v>
      </c>
      <c r="AY355" s="233" t="s">
        <v>213</v>
      </c>
    </row>
    <row r="356" spans="1:65" s="2" customFormat="1" ht="16.5" customHeight="1">
      <c r="A356" s="36"/>
      <c r="B356" s="37"/>
      <c r="C356" s="244" t="s">
        <v>468</v>
      </c>
      <c r="D356" s="244" t="s">
        <v>329</v>
      </c>
      <c r="E356" s="245" t="s">
        <v>822</v>
      </c>
      <c r="F356" s="246" t="s">
        <v>823</v>
      </c>
      <c r="G356" s="247" t="s">
        <v>166</v>
      </c>
      <c r="H356" s="248">
        <v>119.21299999999999</v>
      </c>
      <c r="I356" s="249"/>
      <c r="J356" s="250">
        <f>ROUND(I356*H356,2)</f>
        <v>0</v>
      </c>
      <c r="K356" s="246" t="s">
        <v>19</v>
      </c>
      <c r="L356" s="251"/>
      <c r="M356" s="252" t="s">
        <v>19</v>
      </c>
      <c r="N356" s="253" t="s">
        <v>45</v>
      </c>
      <c r="O356" s="66"/>
      <c r="P356" s="204">
        <f>O356*H356</f>
        <v>0</v>
      </c>
      <c r="Q356" s="204">
        <v>0</v>
      </c>
      <c r="R356" s="204">
        <f>Q356*H356</f>
        <v>0</v>
      </c>
      <c r="S356" s="204">
        <v>0</v>
      </c>
      <c r="T356" s="205">
        <f>S356*H356</f>
        <v>0</v>
      </c>
      <c r="U356" s="36"/>
      <c r="V356" s="36"/>
      <c r="W356" s="36"/>
      <c r="X356" s="36"/>
      <c r="Y356" s="36"/>
      <c r="Z356" s="36"/>
      <c r="AA356" s="36"/>
      <c r="AB356" s="36"/>
      <c r="AC356" s="36"/>
      <c r="AD356" s="36"/>
      <c r="AE356" s="36"/>
      <c r="AR356" s="206" t="s">
        <v>257</v>
      </c>
      <c r="AT356" s="206" t="s">
        <v>329</v>
      </c>
      <c r="AU356" s="206" t="s">
        <v>83</v>
      </c>
      <c r="AY356" s="19" t="s">
        <v>213</v>
      </c>
      <c r="BE356" s="207">
        <f>IF(N356="základní",J356,0)</f>
        <v>0</v>
      </c>
      <c r="BF356" s="207">
        <f>IF(N356="snížená",J356,0)</f>
        <v>0</v>
      </c>
      <c r="BG356" s="207">
        <f>IF(N356="zákl. přenesená",J356,0)</f>
        <v>0</v>
      </c>
      <c r="BH356" s="207">
        <f>IF(N356="sníž. přenesená",J356,0)</f>
        <v>0</v>
      </c>
      <c r="BI356" s="207">
        <f>IF(N356="nulová",J356,0)</f>
        <v>0</v>
      </c>
      <c r="BJ356" s="19" t="s">
        <v>81</v>
      </c>
      <c r="BK356" s="207">
        <f>ROUND(I356*H356,2)</f>
        <v>0</v>
      </c>
      <c r="BL356" s="19" t="s">
        <v>220</v>
      </c>
      <c r="BM356" s="206" t="s">
        <v>824</v>
      </c>
    </row>
    <row r="357" spans="1:65" s="13" customFormat="1">
      <c r="B357" s="212"/>
      <c r="C357" s="213"/>
      <c r="D357" s="208" t="s">
        <v>233</v>
      </c>
      <c r="E357" s="214" t="s">
        <v>19</v>
      </c>
      <c r="F357" s="215" t="s">
        <v>825</v>
      </c>
      <c r="G357" s="213"/>
      <c r="H357" s="216">
        <v>119.21299999999999</v>
      </c>
      <c r="I357" s="217"/>
      <c r="J357" s="213"/>
      <c r="K357" s="213"/>
      <c r="L357" s="218"/>
      <c r="M357" s="219"/>
      <c r="N357" s="220"/>
      <c r="O357" s="220"/>
      <c r="P357" s="220"/>
      <c r="Q357" s="220"/>
      <c r="R357" s="220"/>
      <c r="S357" s="220"/>
      <c r="T357" s="221"/>
      <c r="AT357" s="222" t="s">
        <v>233</v>
      </c>
      <c r="AU357" s="222" t="s">
        <v>83</v>
      </c>
      <c r="AV357" s="13" t="s">
        <v>83</v>
      </c>
      <c r="AW357" s="13" t="s">
        <v>35</v>
      </c>
      <c r="AX357" s="13" t="s">
        <v>74</v>
      </c>
      <c r="AY357" s="222" t="s">
        <v>213</v>
      </c>
    </row>
    <row r="358" spans="1:65" s="14" customFormat="1">
      <c r="B358" s="223"/>
      <c r="C358" s="224"/>
      <c r="D358" s="208" t="s">
        <v>233</v>
      </c>
      <c r="E358" s="225" t="s">
        <v>19</v>
      </c>
      <c r="F358" s="226" t="s">
        <v>234</v>
      </c>
      <c r="G358" s="224"/>
      <c r="H358" s="227">
        <v>119.21299999999999</v>
      </c>
      <c r="I358" s="228"/>
      <c r="J358" s="224"/>
      <c r="K358" s="224"/>
      <c r="L358" s="229"/>
      <c r="M358" s="230"/>
      <c r="N358" s="231"/>
      <c r="O358" s="231"/>
      <c r="P358" s="231"/>
      <c r="Q358" s="231"/>
      <c r="R358" s="231"/>
      <c r="S358" s="231"/>
      <c r="T358" s="232"/>
      <c r="AT358" s="233" t="s">
        <v>233</v>
      </c>
      <c r="AU358" s="233" t="s">
        <v>83</v>
      </c>
      <c r="AV358" s="14" t="s">
        <v>220</v>
      </c>
      <c r="AW358" s="14" t="s">
        <v>35</v>
      </c>
      <c r="AX358" s="14" t="s">
        <v>81</v>
      </c>
      <c r="AY358" s="233" t="s">
        <v>213</v>
      </c>
    </row>
    <row r="359" spans="1:65" s="12" customFormat="1" ht="22.9" customHeight="1">
      <c r="B359" s="179"/>
      <c r="C359" s="180"/>
      <c r="D359" s="181" t="s">
        <v>73</v>
      </c>
      <c r="E359" s="193" t="s">
        <v>83</v>
      </c>
      <c r="F359" s="193" t="s">
        <v>826</v>
      </c>
      <c r="G359" s="180"/>
      <c r="H359" s="180"/>
      <c r="I359" s="183"/>
      <c r="J359" s="194">
        <f>BK359</f>
        <v>0</v>
      </c>
      <c r="K359" s="180"/>
      <c r="L359" s="185"/>
      <c r="M359" s="186"/>
      <c r="N359" s="187"/>
      <c r="O359" s="187"/>
      <c r="P359" s="188">
        <f>SUM(P360:P371)</f>
        <v>0</v>
      </c>
      <c r="Q359" s="187"/>
      <c r="R359" s="188">
        <f>SUM(R360:R371)</f>
        <v>0</v>
      </c>
      <c r="S359" s="187"/>
      <c r="T359" s="189">
        <f>SUM(T360:T371)</f>
        <v>0</v>
      </c>
      <c r="AR359" s="190" t="s">
        <v>81</v>
      </c>
      <c r="AT359" s="191" t="s">
        <v>73</v>
      </c>
      <c r="AU359" s="191" t="s">
        <v>81</v>
      </c>
      <c r="AY359" s="190" t="s">
        <v>213</v>
      </c>
      <c r="BK359" s="192">
        <f>SUM(BK360:BK371)</f>
        <v>0</v>
      </c>
    </row>
    <row r="360" spans="1:65" s="2" customFormat="1" ht="16.5" customHeight="1">
      <c r="A360" s="36"/>
      <c r="B360" s="37"/>
      <c r="C360" s="195" t="s">
        <v>473</v>
      </c>
      <c r="D360" s="195" t="s">
        <v>215</v>
      </c>
      <c r="E360" s="196" t="s">
        <v>827</v>
      </c>
      <c r="F360" s="197" t="s">
        <v>828</v>
      </c>
      <c r="G360" s="198" t="s">
        <v>156</v>
      </c>
      <c r="H360" s="199">
        <v>190.28</v>
      </c>
      <c r="I360" s="200"/>
      <c r="J360" s="201">
        <f>ROUND(I360*H360,2)</f>
        <v>0</v>
      </c>
      <c r="K360" s="197" t="s">
        <v>219</v>
      </c>
      <c r="L360" s="41"/>
      <c r="M360" s="202" t="s">
        <v>19</v>
      </c>
      <c r="N360" s="203" t="s">
        <v>45</v>
      </c>
      <c r="O360" s="66"/>
      <c r="P360" s="204">
        <f>O360*H360</f>
        <v>0</v>
      </c>
      <c r="Q360" s="204">
        <v>0</v>
      </c>
      <c r="R360" s="204">
        <f>Q360*H360</f>
        <v>0</v>
      </c>
      <c r="S360" s="204">
        <v>0</v>
      </c>
      <c r="T360" s="205">
        <f>S360*H360</f>
        <v>0</v>
      </c>
      <c r="U360" s="36"/>
      <c r="V360" s="36"/>
      <c r="W360" s="36"/>
      <c r="X360" s="36"/>
      <c r="Y360" s="36"/>
      <c r="Z360" s="36"/>
      <c r="AA360" s="36"/>
      <c r="AB360" s="36"/>
      <c r="AC360" s="36"/>
      <c r="AD360" s="36"/>
      <c r="AE360" s="36"/>
      <c r="AR360" s="206" t="s">
        <v>220</v>
      </c>
      <c r="AT360" s="206" t="s">
        <v>215</v>
      </c>
      <c r="AU360" s="206" t="s">
        <v>83</v>
      </c>
      <c r="AY360" s="19" t="s">
        <v>213</v>
      </c>
      <c r="BE360" s="207">
        <f>IF(N360="základní",J360,0)</f>
        <v>0</v>
      </c>
      <c r="BF360" s="207">
        <f>IF(N360="snížená",J360,0)</f>
        <v>0</v>
      </c>
      <c r="BG360" s="207">
        <f>IF(N360="zákl. přenesená",J360,0)</f>
        <v>0</v>
      </c>
      <c r="BH360" s="207">
        <f>IF(N360="sníž. přenesená",J360,0)</f>
        <v>0</v>
      </c>
      <c r="BI360" s="207">
        <f>IF(N360="nulová",J360,0)</f>
        <v>0</v>
      </c>
      <c r="BJ360" s="19" t="s">
        <v>81</v>
      </c>
      <c r="BK360" s="207">
        <f>ROUND(I360*H360,2)</f>
        <v>0</v>
      </c>
      <c r="BL360" s="19" t="s">
        <v>220</v>
      </c>
      <c r="BM360" s="206" t="s">
        <v>829</v>
      </c>
    </row>
    <row r="361" spans="1:65" s="13" customFormat="1">
      <c r="B361" s="212"/>
      <c r="C361" s="213"/>
      <c r="D361" s="208" t="s">
        <v>233</v>
      </c>
      <c r="E361" s="214" t="s">
        <v>19</v>
      </c>
      <c r="F361" s="215" t="s">
        <v>830</v>
      </c>
      <c r="G361" s="213"/>
      <c r="H361" s="216">
        <v>47</v>
      </c>
      <c r="I361" s="217"/>
      <c r="J361" s="213"/>
      <c r="K361" s="213"/>
      <c r="L361" s="218"/>
      <c r="M361" s="219"/>
      <c r="N361" s="220"/>
      <c r="O361" s="220"/>
      <c r="P361" s="220"/>
      <c r="Q361" s="220"/>
      <c r="R361" s="220"/>
      <c r="S361" s="220"/>
      <c r="T361" s="221"/>
      <c r="AT361" s="222" t="s">
        <v>233</v>
      </c>
      <c r="AU361" s="222" t="s">
        <v>83</v>
      </c>
      <c r="AV361" s="13" t="s">
        <v>83</v>
      </c>
      <c r="AW361" s="13" t="s">
        <v>35</v>
      </c>
      <c r="AX361" s="13" t="s">
        <v>74</v>
      </c>
      <c r="AY361" s="222" t="s">
        <v>213</v>
      </c>
    </row>
    <row r="362" spans="1:65" s="13" customFormat="1">
      <c r="B362" s="212"/>
      <c r="C362" s="213"/>
      <c r="D362" s="208" t="s">
        <v>233</v>
      </c>
      <c r="E362" s="214" t="s">
        <v>19</v>
      </c>
      <c r="F362" s="215" t="s">
        <v>831</v>
      </c>
      <c r="G362" s="213"/>
      <c r="H362" s="216">
        <v>54</v>
      </c>
      <c r="I362" s="217"/>
      <c r="J362" s="213"/>
      <c r="K362" s="213"/>
      <c r="L362" s="218"/>
      <c r="M362" s="219"/>
      <c r="N362" s="220"/>
      <c r="O362" s="220"/>
      <c r="P362" s="220"/>
      <c r="Q362" s="220"/>
      <c r="R362" s="220"/>
      <c r="S362" s="220"/>
      <c r="T362" s="221"/>
      <c r="AT362" s="222" t="s">
        <v>233</v>
      </c>
      <c r="AU362" s="222" t="s">
        <v>83</v>
      </c>
      <c r="AV362" s="13" t="s">
        <v>83</v>
      </c>
      <c r="AW362" s="13" t="s">
        <v>35</v>
      </c>
      <c r="AX362" s="13" t="s">
        <v>74</v>
      </c>
      <c r="AY362" s="222" t="s">
        <v>213</v>
      </c>
    </row>
    <row r="363" spans="1:65" s="13" customFormat="1">
      <c r="B363" s="212"/>
      <c r="C363" s="213"/>
      <c r="D363" s="208" t="s">
        <v>233</v>
      </c>
      <c r="E363" s="214" t="s">
        <v>19</v>
      </c>
      <c r="F363" s="215" t="s">
        <v>832</v>
      </c>
      <c r="G363" s="213"/>
      <c r="H363" s="216">
        <v>44.4</v>
      </c>
      <c r="I363" s="217"/>
      <c r="J363" s="213"/>
      <c r="K363" s="213"/>
      <c r="L363" s="218"/>
      <c r="M363" s="219"/>
      <c r="N363" s="220"/>
      <c r="O363" s="220"/>
      <c r="P363" s="220"/>
      <c r="Q363" s="220"/>
      <c r="R363" s="220"/>
      <c r="S363" s="220"/>
      <c r="T363" s="221"/>
      <c r="AT363" s="222" t="s">
        <v>233</v>
      </c>
      <c r="AU363" s="222" t="s">
        <v>83</v>
      </c>
      <c r="AV363" s="13" t="s">
        <v>83</v>
      </c>
      <c r="AW363" s="13" t="s">
        <v>35</v>
      </c>
      <c r="AX363" s="13" t="s">
        <v>74</v>
      </c>
      <c r="AY363" s="222" t="s">
        <v>213</v>
      </c>
    </row>
    <row r="364" spans="1:65" s="13" customFormat="1">
      <c r="B364" s="212"/>
      <c r="C364" s="213"/>
      <c r="D364" s="208" t="s">
        <v>233</v>
      </c>
      <c r="E364" s="214" t="s">
        <v>19</v>
      </c>
      <c r="F364" s="215" t="s">
        <v>833</v>
      </c>
      <c r="G364" s="213"/>
      <c r="H364" s="216">
        <v>44.88</v>
      </c>
      <c r="I364" s="217"/>
      <c r="J364" s="213"/>
      <c r="K364" s="213"/>
      <c r="L364" s="218"/>
      <c r="M364" s="219"/>
      <c r="N364" s="220"/>
      <c r="O364" s="220"/>
      <c r="P364" s="220"/>
      <c r="Q364" s="220"/>
      <c r="R364" s="220"/>
      <c r="S364" s="220"/>
      <c r="T364" s="221"/>
      <c r="AT364" s="222" t="s">
        <v>233</v>
      </c>
      <c r="AU364" s="222" t="s">
        <v>83</v>
      </c>
      <c r="AV364" s="13" t="s">
        <v>83</v>
      </c>
      <c r="AW364" s="13" t="s">
        <v>35</v>
      </c>
      <c r="AX364" s="13" t="s">
        <v>74</v>
      </c>
      <c r="AY364" s="222" t="s">
        <v>213</v>
      </c>
    </row>
    <row r="365" spans="1:65" s="14" customFormat="1">
      <c r="B365" s="223"/>
      <c r="C365" s="224"/>
      <c r="D365" s="208" t="s">
        <v>233</v>
      </c>
      <c r="E365" s="225" t="s">
        <v>535</v>
      </c>
      <c r="F365" s="226" t="s">
        <v>234</v>
      </c>
      <c r="G365" s="224"/>
      <c r="H365" s="227">
        <v>190.28</v>
      </c>
      <c r="I365" s="228"/>
      <c r="J365" s="224"/>
      <c r="K365" s="224"/>
      <c r="L365" s="229"/>
      <c r="M365" s="230"/>
      <c r="N365" s="231"/>
      <c r="O365" s="231"/>
      <c r="P365" s="231"/>
      <c r="Q365" s="231"/>
      <c r="R365" s="231"/>
      <c r="S365" s="231"/>
      <c r="T365" s="232"/>
      <c r="AT365" s="233" t="s">
        <v>233</v>
      </c>
      <c r="AU365" s="233" t="s">
        <v>83</v>
      </c>
      <c r="AV365" s="14" t="s">
        <v>220</v>
      </c>
      <c r="AW365" s="14" t="s">
        <v>35</v>
      </c>
      <c r="AX365" s="14" t="s">
        <v>81</v>
      </c>
      <c r="AY365" s="233" t="s">
        <v>213</v>
      </c>
    </row>
    <row r="366" spans="1:65" s="2" customFormat="1" ht="16.5" customHeight="1">
      <c r="A366" s="36"/>
      <c r="B366" s="37"/>
      <c r="C366" s="195" t="s">
        <v>477</v>
      </c>
      <c r="D366" s="195" t="s">
        <v>215</v>
      </c>
      <c r="E366" s="196" t="s">
        <v>834</v>
      </c>
      <c r="F366" s="197" t="s">
        <v>835</v>
      </c>
      <c r="G366" s="198" t="s">
        <v>156</v>
      </c>
      <c r="H366" s="199">
        <v>30.5</v>
      </c>
      <c r="I366" s="200"/>
      <c r="J366" s="201">
        <f>ROUND(I366*H366,2)</f>
        <v>0</v>
      </c>
      <c r="K366" s="197" t="s">
        <v>219</v>
      </c>
      <c r="L366" s="41"/>
      <c r="M366" s="202" t="s">
        <v>19</v>
      </c>
      <c r="N366" s="203" t="s">
        <v>45</v>
      </c>
      <c r="O366" s="66"/>
      <c r="P366" s="204">
        <f>O366*H366</f>
        <v>0</v>
      </c>
      <c r="Q366" s="204">
        <v>0</v>
      </c>
      <c r="R366" s="204">
        <f>Q366*H366</f>
        <v>0</v>
      </c>
      <c r="S366" s="204">
        <v>0</v>
      </c>
      <c r="T366" s="205">
        <f>S366*H366</f>
        <v>0</v>
      </c>
      <c r="U366" s="36"/>
      <c r="V366" s="36"/>
      <c r="W366" s="36"/>
      <c r="X366" s="36"/>
      <c r="Y366" s="36"/>
      <c r="Z366" s="36"/>
      <c r="AA366" s="36"/>
      <c r="AB366" s="36"/>
      <c r="AC366" s="36"/>
      <c r="AD366" s="36"/>
      <c r="AE366" s="36"/>
      <c r="AR366" s="206" t="s">
        <v>220</v>
      </c>
      <c r="AT366" s="206" t="s">
        <v>215</v>
      </c>
      <c r="AU366" s="206" t="s">
        <v>83</v>
      </c>
      <c r="AY366" s="19" t="s">
        <v>213</v>
      </c>
      <c r="BE366" s="207">
        <f>IF(N366="základní",J366,0)</f>
        <v>0</v>
      </c>
      <c r="BF366" s="207">
        <f>IF(N366="snížená",J366,0)</f>
        <v>0</v>
      </c>
      <c r="BG366" s="207">
        <f>IF(N366="zákl. přenesená",J366,0)</f>
        <v>0</v>
      </c>
      <c r="BH366" s="207">
        <f>IF(N366="sníž. přenesená",J366,0)</f>
        <v>0</v>
      </c>
      <c r="BI366" s="207">
        <f>IF(N366="nulová",J366,0)</f>
        <v>0</v>
      </c>
      <c r="BJ366" s="19" t="s">
        <v>81</v>
      </c>
      <c r="BK366" s="207">
        <f>ROUND(I366*H366,2)</f>
        <v>0</v>
      </c>
      <c r="BL366" s="19" t="s">
        <v>220</v>
      </c>
      <c r="BM366" s="206" t="s">
        <v>836</v>
      </c>
    </row>
    <row r="367" spans="1:65" s="13" customFormat="1">
      <c r="B367" s="212"/>
      <c r="C367" s="213"/>
      <c r="D367" s="208" t="s">
        <v>233</v>
      </c>
      <c r="E367" s="214" t="s">
        <v>19</v>
      </c>
      <c r="F367" s="215" t="s">
        <v>837</v>
      </c>
      <c r="G367" s="213"/>
      <c r="H367" s="216">
        <v>6.25</v>
      </c>
      <c r="I367" s="217"/>
      <c r="J367" s="213"/>
      <c r="K367" s="213"/>
      <c r="L367" s="218"/>
      <c r="M367" s="219"/>
      <c r="N367" s="220"/>
      <c r="O367" s="220"/>
      <c r="P367" s="220"/>
      <c r="Q367" s="220"/>
      <c r="R367" s="220"/>
      <c r="S367" s="220"/>
      <c r="T367" s="221"/>
      <c r="AT367" s="222" t="s">
        <v>233</v>
      </c>
      <c r="AU367" s="222" t="s">
        <v>83</v>
      </c>
      <c r="AV367" s="13" t="s">
        <v>83</v>
      </c>
      <c r="AW367" s="13" t="s">
        <v>35</v>
      </c>
      <c r="AX367" s="13" t="s">
        <v>74</v>
      </c>
      <c r="AY367" s="222" t="s">
        <v>213</v>
      </c>
    </row>
    <row r="368" spans="1:65" s="13" customFormat="1">
      <c r="B368" s="212"/>
      <c r="C368" s="213"/>
      <c r="D368" s="208" t="s">
        <v>233</v>
      </c>
      <c r="E368" s="214" t="s">
        <v>19</v>
      </c>
      <c r="F368" s="215" t="s">
        <v>838</v>
      </c>
      <c r="G368" s="213"/>
      <c r="H368" s="216">
        <v>9</v>
      </c>
      <c r="I368" s="217"/>
      <c r="J368" s="213"/>
      <c r="K368" s="213"/>
      <c r="L368" s="218"/>
      <c r="M368" s="219"/>
      <c r="N368" s="220"/>
      <c r="O368" s="220"/>
      <c r="P368" s="220"/>
      <c r="Q368" s="220"/>
      <c r="R368" s="220"/>
      <c r="S368" s="220"/>
      <c r="T368" s="221"/>
      <c r="AT368" s="222" t="s">
        <v>233</v>
      </c>
      <c r="AU368" s="222" t="s">
        <v>83</v>
      </c>
      <c r="AV368" s="13" t="s">
        <v>83</v>
      </c>
      <c r="AW368" s="13" t="s">
        <v>35</v>
      </c>
      <c r="AX368" s="13" t="s">
        <v>74</v>
      </c>
      <c r="AY368" s="222" t="s">
        <v>213</v>
      </c>
    </row>
    <row r="369" spans="1:65" s="13" customFormat="1">
      <c r="B369" s="212"/>
      <c r="C369" s="213"/>
      <c r="D369" s="208" t="s">
        <v>233</v>
      </c>
      <c r="E369" s="214" t="s">
        <v>19</v>
      </c>
      <c r="F369" s="215" t="s">
        <v>839</v>
      </c>
      <c r="G369" s="213"/>
      <c r="H369" s="216">
        <v>6.25</v>
      </c>
      <c r="I369" s="217"/>
      <c r="J369" s="213"/>
      <c r="K369" s="213"/>
      <c r="L369" s="218"/>
      <c r="M369" s="219"/>
      <c r="N369" s="220"/>
      <c r="O369" s="220"/>
      <c r="P369" s="220"/>
      <c r="Q369" s="220"/>
      <c r="R369" s="220"/>
      <c r="S369" s="220"/>
      <c r="T369" s="221"/>
      <c r="AT369" s="222" t="s">
        <v>233</v>
      </c>
      <c r="AU369" s="222" t="s">
        <v>83</v>
      </c>
      <c r="AV369" s="13" t="s">
        <v>83</v>
      </c>
      <c r="AW369" s="13" t="s">
        <v>35</v>
      </c>
      <c r="AX369" s="13" t="s">
        <v>74</v>
      </c>
      <c r="AY369" s="222" t="s">
        <v>213</v>
      </c>
    </row>
    <row r="370" spans="1:65" s="13" customFormat="1">
      <c r="B370" s="212"/>
      <c r="C370" s="213"/>
      <c r="D370" s="208" t="s">
        <v>233</v>
      </c>
      <c r="E370" s="214" t="s">
        <v>19</v>
      </c>
      <c r="F370" s="215" t="s">
        <v>840</v>
      </c>
      <c r="G370" s="213"/>
      <c r="H370" s="216">
        <v>9</v>
      </c>
      <c r="I370" s="217"/>
      <c r="J370" s="213"/>
      <c r="K370" s="213"/>
      <c r="L370" s="218"/>
      <c r="M370" s="219"/>
      <c r="N370" s="220"/>
      <c r="O370" s="220"/>
      <c r="P370" s="220"/>
      <c r="Q370" s="220"/>
      <c r="R370" s="220"/>
      <c r="S370" s="220"/>
      <c r="T370" s="221"/>
      <c r="AT370" s="222" t="s">
        <v>233</v>
      </c>
      <c r="AU370" s="222" t="s">
        <v>83</v>
      </c>
      <c r="AV370" s="13" t="s">
        <v>83</v>
      </c>
      <c r="AW370" s="13" t="s">
        <v>35</v>
      </c>
      <c r="AX370" s="13" t="s">
        <v>74</v>
      </c>
      <c r="AY370" s="222" t="s">
        <v>213</v>
      </c>
    </row>
    <row r="371" spans="1:65" s="14" customFormat="1">
      <c r="B371" s="223"/>
      <c r="C371" s="224"/>
      <c r="D371" s="208" t="s">
        <v>233</v>
      </c>
      <c r="E371" s="225" t="s">
        <v>19</v>
      </c>
      <c r="F371" s="226" t="s">
        <v>234</v>
      </c>
      <c r="G371" s="224"/>
      <c r="H371" s="227">
        <v>30.5</v>
      </c>
      <c r="I371" s="228"/>
      <c r="J371" s="224"/>
      <c r="K371" s="224"/>
      <c r="L371" s="229"/>
      <c r="M371" s="230"/>
      <c r="N371" s="231"/>
      <c r="O371" s="231"/>
      <c r="P371" s="231"/>
      <c r="Q371" s="231"/>
      <c r="R371" s="231"/>
      <c r="S371" s="231"/>
      <c r="T371" s="232"/>
      <c r="AT371" s="233" t="s">
        <v>233</v>
      </c>
      <c r="AU371" s="233" t="s">
        <v>83</v>
      </c>
      <c r="AV371" s="14" t="s">
        <v>220</v>
      </c>
      <c r="AW371" s="14" t="s">
        <v>35</v>
      </c>
      <c r="AX371" s="14" t="s">
        <v>81</v>
      </c>
      <c r="AY371" s="233" t="s">
        <v>213</v>
      </c>
    </row>
    <row r="372" spans="1:65" s="12" customFormat="1" ht="22.9" customHeight="1">
      <c r="B372" s="179"/>
      <c r="C372" s="180"/>
      <c r="D372" s="181" t="s">
        <v>73</v>
      </c>
      <c r="E372" s="193" t="s">
        <v>220</v>
      </c>
      <c r="F372" s="193" t="s">
        <v>841</v>
      </c>
      <c r="G372" s="180"/>
      <c r="H372" s="180"/>
      <c r="I372" s="183"/>
      <c r="J372" s="194">
        <f>BK372</f>
        <v>0</v>
      </c>
      <c r="K372" s="180"/>
      <c r="L372" s="185"/>
      <c r="M372" s="186"/>
      <c r="N372" s="187"/>
      <c r="O372" s="187"/>
      <c r="P372" s="188">
        <f>SUM(P373:P413)</f>
        <v>0</v>
      </c>
      <c r="Q372" s="187"/>
      <c r="R372" s="188">
        <f>SUM(R373:R413)</f>
        <v>0</v>
      </c>
      <c r="S372" s="187"/>
      <c r="T372" s="189">
        <f>SUM(T373:T413)</f>
        <v>0</v>
      </c>
      <c r="AR372" s="190" t="s">
        <v>81</v>
      </c>
      <c r="AT372" s="191" t="s">
        <v>73</v>
      </c>
      <c r="AU372" s="191" t="s">
        <v>81</v>
      </c>
      <c r="AY372" s="190" t="s">
        <v>213</v>
      </c>
      <c r="BK372" s="192">
        <f>SUM(BK373:BK413)</f>
        <v>0</v>
      </c>
    </row>
    <row r="373" spans="1:65" s="2" customFormat="1" ht="16.5" customHeight="1">
      <c r="A373" s="36"/>
      <c r="B373" s="37"/>
      <c r="C373" s="195" t="s">
        <v>485</v>
      </c>
      <c r="D373" s="195" t="s">
        <v>215</v>
      </c>
      <c r="E373" s="196" t="s">
        <v>842</v>
      </c>
      <c r="F373" s="197" t="s">
        <v>843</v>
      </c>
      <c r="G373" s="198" t="s">
        <v>253</v>
      </c>
      <c r="H373" s="199">
        <v>26.245000000000001</v>
      </c>
      <c r="I373" s="200"/>
      <c r="J373" s="201">
        <f>ROUND(I373*H373,2)</f>
        <v>0</v>
      </c>
      <c r="K373" s="197" t="s">
        <v>219</v>
      </c>
      <c r="L373" s="41"/>
      <c r="M373" s="202" t="s">
        <v>19</v>
      </c>
      <c r="N373" s="203" t="s">
        <v>45</v>
      </c>
      <c r="O373" s="66"/>
      <c r="P373" s="204">
        <f>O373*H373</f>
        <v>0</v>
      </c>
      <c r="Q373" s="204">
        <v>0</v>
      </c>
      <c r="R373" s="204">
        <f>Q373*H373</f>
        <v>0</v>
      </c>
      <c r="S373" s="204">
        <v>0</v>
      </c>
      <c r="T373" s="205">
        <f>S373*H373</f>
        <v>0</v>
      </c>
      <c r="U373" s="36"/>
      <c r="V373" s="36"/>
      <c r="W373" s="36"/>
      <c r="X373" s="36"/>
      <c r="Y373" s="36"/>
      <c r="Z373" s="36"/>
      <c r="AA373" s="36"/>
      <c r="AB373" s="36"/>
      <c r="AC373" s="36"/>
      <c r="AD373" s="36"/>
      <c r="AE373" s="36"/>
      <c r="AR373" s="206" t="s">
        <v>220</v>
      </c>
      <c r="AT373" s="206" t="s">
        <v>215</v>
      </c>
      <c r="AU373" s="206" t="s">
        <v>83</v>
      </c>
      <c r="AY373" s="19" t="s">
        <v>213</v>
      </c>
      <c r="BE373" s="207">
        <f>IF(N373="základní",J373,0)</f>
        <v>0</v>
      </c>
      <c r="BF373" s="207">
        <f>IF(N373="snížená",J373,0)</f>
        <v>0</v>
      </c>
      <c r="BG373" s="207">
        <f>IF(N373="zákl. přenesená",J373,0)</f>
        <v>0</v>
      </c>
      <c r="BH373" s="207">
        <f>IF(N373="sníž. přenesená",J373,0)</f>
        <v>0</v>
      </c>
      <c r="BI373" s="207">
        <f>IF(N373="nulová",J373,0)</f>
        <v>0</v>
      </c>
      <c r="BJ373" s="19" t="s">
        <v>81</v>
      </c>
      <c r="BK373" s="207">
        <f>ROUND(I373*H373,2)</f>
        <v>0</v>
      </c>
      <c r="BL373" s="19" t="s">
        <v>220</v>
      </c>
      <c r="BM373" s="206" t="s">
        <v>844</v>
      </c>
    </row>
    <row r="374" spans="1:65" s="2" customFormat="1" ht="48.75">
      <c r="A374" s="36"/>
      <c r="B374" s="37"/>
      <c r="C374" s="38"/>
      <c r="D374" s="208" t="s">
        <v>222</v>
      </c>
      <c r="E374" s="38"/>
      <c r="F374" s="209" t="s">
        <v>845</v>
      </c>
      <c r="G374" s="38"/>
      <c r="H374" s="38"/>
      <c r="I374" s="118"/>
      <c r="J374" s="38"/>
      <c r="K374" s="38"/>
      <c r="L374" s="41"/>
      <c r="M374" s="210"/>
      <c r="N374" s="211"/>
      <c r="O374" s="66"/>
      <c r="P374" s="66"/>
      <c r="Q374" s="66"/>
      <c r="R374" s="66"/>
      <c r="S374" s="66"/>
      <c r="T374" s="67"/>
      <c r="U374" s="36"/>
      <c r="V374" s="36"/>
      <c r="W374" s="36"/>
      <c r="X374" s="36"/>
      <c r="Y374" s="36"/>
      <c r="Z374" s="36"/>
      <c r="AA374" s="36"/>
      <c r="AB374" s="36"/>
      <c r="AC374" s="36"/>
      <c r="AD374" s="36"/>
      <c r="AE374" s="36"/>
      <c r="AT374" s="19" t="s">
        <v>222</v>
      </c>
      <c r="AU374" s="19" t="s">
        <v>83</v>
      </c>
    </row>
    <row r="375" spans="1:65" s="15" customFormat="1">
      <c r="B375" s="234"/>
      <c r="C375" s="235"/>
      <c r="D375" s="208" t="s">
        <v>233</v>
      </c>
      <c r="E375" s="236" t="s">
        <v>19</v>
      </c>
      <c r="F375" s="237" t="s">
        <v>617</v>
      </c>
      <c r="G375" s="235"/>
      <c r="H375" s="236" t="s">
        <v>19</v>
      </c>
      <c r="I375" s="238"/>
      <c r="J375" s="235"/>
      <c r="K375" s="235"/>
      <c r="L375" s="239"/>
      <c r="M375" s="240"/>
      <c r="N375" s="241"/>
      <c r="O375" s="241"/>
      <c r="P375" s="241"/>
      <c r="Q375" s="241"/>
      <c r="R375" s="241"/>
      <c r="S375" s="241"/>
      <c r="T375" s="242"/>
      <c r="AT375" s="243" t="s">
        <v>233</v>
      </c>
      <c r="AU375" s="243" t="s">
        <v>83</v>
      </c>
      <c r="AV375" s="15" t="s">
        <v>81</v>
      </c>
      <c r="AW375" s="15" t="s">
        <v>35</v>
      </c>
      <c r="AX375" s="15" t="s">
        <v>74</v>
      </c>
      <c r="AY375" s="243" t="s">
        <v>213</v>
      </c>
    </row>
    <row r="376" spans="1:65" s="13" customFormat="1">
      <c r="B376" s="212"/>
      <c r="C376" s="213"/>
      <c r="D376" s="208" t="s">
        <v>233</v>
      </c>
      <c r="E376" s="214" t="s">
        <v>19</v>
      </c>
      <c r="F376" s="215" t="s">
        <v>846</v>
      </c>
      <c r="G376" s="213"/>
      <c r="H376" s="216">
        <v>5.8550000000000004</v>
      </c>
      <c r="I376" s="217"/>
      <c r="J376" s="213"/>
      <c r="K376" s="213"/>
      <c r="L376" s="218"/>
      <c r="M376" s="219"/>
      <c r="N376" s="220"/>
      <c r="O376" s="220"/>
      <c r="P376" s="220"/>
      <c r="Q376" s="220"/>
      <c r="R376" s="220"/>
      <c r="S376" s="220"/>
      <c r="T376" s="221"/>
      <c r="AT376" s="222" t="s">
        <v>233</v>
      </c>
      <c r="AU376" s="222" t="s">
        <v>83</v>
      </c>
      <c r="AV376" s="13" t="s">
        <v>83</v>
      </c>
      <c r="AW376" s="13" t="s">
        <v>35</v>
      </c>
      <c r="AX376" s="13" t="s">
        <v>74</v>
      </c>
      <c r="AY376" s="222" t="s">
        <v>213</v>
      </c>
    </row>
    <row r="377" spans="1:65" s="13" customFormat="1">
      <c r="B377" s="212"/>
      <c r="C377" s="213"/>
      <c r="D377" s="208" t="s">
        <v>233</v>
      </c>
      <c r="E377" s="214" t="s">
        <v>19</v>
      </c>
      <c r="F377" s="215" t="s">
        <v>847</v>
      </c>
      <c r="G377" s="213"/>
      <c r="H377" s="216">
        <v>0.55400000000000005</v>
      </c>
      <c r="I377" s="217"/>
      <c r="J377" s="213"/>
      <c r="K377" s="213"/>
      <c r="L377" s="218"/>
      <c r="M377" s="219"/>
      <c r="N377" s="220"/>
      <c r="O377" s="220"/>
      <c r="P377" s="220"/>
      <c r="Q377" s="220"/>
      <c r="R377" s="220"/>
      <c r="S377" s="220"/>
      <c r="T377" s="221"/>
      <c r="AT377" s="222" t="s">
        <v>233</v>
      </c>
      <c r="AU377" s="222" t="s">
        <v>83</v>
      </c>
      <c r="AV377" s="13" t="s">
        <v>83</v>
      </c>
      <c r="AW377" s="13" t="s">
        <v>35</v>
      </c>
      <c r="AX377" s="13" t="s">
        <v>74</v>
      </c>
      <c r="AY377" s="222" t="s">
        <v>213</v>
      </c>
    </row>
    <row r="378" spans="1:65" s="13" customFormat="1">
      <c r="B378" s="212"/>
      <c r="C378" s="213"/>
      <c r="D378" s="208" t="s">
        <v>233</v>
      </c>
      <c r="E378" s="214" t="s">
        <v>19</v>
      </c>
      <c r="F378" s="215" t="s">
        <v>620</v>
      </c>
      <c r="G378" s="213"/>
      <c r="H378" s="216">
        <v>0</v>
      </c>
      <c r="I378" s="217"/>
      <c r="J378" s="213"/>
      <c r="K378" s="213"/>
      <c r="L378" s="218"/>
      <c r="M378" s="219"/>
      <c r="N378" s="220"/>
      <c r="O378" s="220"/>
      <c r="P378" s="220"/>
      <c r="Q378" s="220"/>
      <c r="R378" s="220"/>
      <c r="S378" s="220"/>
      <c r="T378" s="221"/>
      <c r="AT378" s="222" t="s">
        <v>233</v>
      </c>
      <c r="AU378" s="222" t="s">
        <v>83</v>
      </c>
      <c r="AV378" s="13" t="s">
        <v>83</v>
      </c>
      <c r="AW378" s="13" t="s">
        <v>35</v>
      </c>
      <c r="AX378" s="13" t="s">
        <v>74</v>
      </c>
      <c r="AY378" s="222" t="s">
        <v>213</v>
      </c>
    </row>
    <row r="379" spans="1:65" s="13" customFormat="1">
      <c r="B379" s="212"/>
      <c r="C379" s="213"/>
      <c r="D379" s="208" t="s">
        <v>233</v>
      </c>
      <c r="E379" s="214" t="s">
        <v>19</v>
      </c>
      <c r="F379" s="215" t="s">
        <v>848</v>
      </c>
      <c r="G379" s="213"/>
      <c r="H379" s="216">
        <v>2.851</v>
      </c>
      <c r="I379" s="217"/>
      <c r="J379" s="213"/>
      <c r="K379" s="213"/>
      <c r="L379" s="218"/>
      <c r="M379" s="219"/>
      <c r="N379" s="220"/>
      <c r="O379" s="220"/>
      <c r="P379" s="220"/>
      <c r="Q379" s="220"/>
      <c r="R379" s="220"/>
      <c r="S379" s="220"/>
      <c r="T379" s="221"/>
      <c r="AT379" s="222" t="s">
        <v>233</v>
      </c>
      <c r="AU379" s="222" t="s">
        <v>83</v>
      </c>
      <c r="AV379" s="13" t="s">
        <v>83</v>
      </c>
      <c r="AW379" s="13" t="s">
        <v>35</v>
      </c>
      <c r="AX379" s="13" t="s">
        <v>74</v>
      </c>
      <c r="AY379" s="222" t="s">
        <v>213</v>
      </c>
    </row>
    <row r="380" spans="1:65" s="13" customFormat="1">
      <c r="B380" s="212"/>
      <c r="C380" s="213"/>
      <c r="D380" s="208" t="s">
        <v>233</v>
      </c>
      <c r="E380" s="214" t="s">
        <v>19</v>
      </c>
      <c r="F380" s="215" t="s">
        <v>849</v>
      </c>
      <c r="G380" s="213"/>
      <c r="H380" s="216">
        <v>1.4119999999999999</v>
      </c>
      <c r="I380" s="217"/>
      <c r="J380" s="213"/>
      <c r="K380" s="213"/>
      <c r="L380" s="218"/>
      <c r="M380" s="219"/>
      <c r="N380" s="220"/>
      <c r="O380" s="220"/>
      <c r="P380" s="220"/>
      <c r="Q380" s="220"/>
      <c r="R380" s="220"/>
      <c r="S380" s="220"/>
      <c r="T380" s="221"/>
      <c r="AT380" s="222" t="s">
        <v>233</v>
      </c>
      <c r="AU380" s="222" t="s">
        <v>83</v>
      </c>
      <c r="AV380" s="13" t="s">
        <v>83</v>
      </c>
      <c r="AW380" s="13" t="s">
        <v>35</v>
      </c>
      <c r="AX380" s="13" t="s">
        <v>74</v>
      </c>
      <c r="AY380" s="222" t="s">
        <v>213</v>
      </c>
    </row>
    <row r="381" spans="1:65" s="15" customFormat="1">
      <c r="B381" s="234"/>
      <c r="C381" s="235"/>
      <c r="D381" s="208" t="s">
        <v>233</v>
      </c>
      <c r="E381" s="236" t="s">
        <v>19</v>
      </c>
      <c r="F381" s="237" t="s">
        <v>623</v>
      </c>
      <c r="G381" s="235"/>
      <c r="H381" s="236" t="s">
        <v>19</v>
      </c>
      <c r="I381" s="238"/>
      <c r="J381" s="235"/>
      <c r="K381" s="235"/>
      <c r="L381" s="239"/>
      <c r="M381" s="240"/>
      <c r="N381" s="241"/>
      <c r="O381" s="241"/>
      <c r="P381" s="241"/>
      <c r="Q381" s="241"/>
      <c r="R381" s="241"/>
      <c r="S381" s="241"/>
      <c r="T381" s="242"/>
      <c r="AT381" s="243" t="s">
        <v>233</v>
      </c>
      <c r="AU381" s="243" t="s">
        <v>83</v>
      </c>
      <c r="AV381" s="15" t="s">
        <v>81</v>
      </c>
      <c r="AW381" s="15" t="s">
        <v>35</v>
      </c>
      <c r="AX381" s="15" t="s">
        <v>74</v>
      </c>
      <c r="AY381" s="243" t="s">
        <v>213</v>
      </c>
    </row>
    <row r="382" spans="1:65" s="13" customFormat="1">
      <c r="B382" s="212"/>
      <c r="C382" s="213"/>
      <c r="D382" s="208" t="s">
        <v>233</v>
      </c>
      <c r="E382" s="214" t="s">
        <v>19</v>
      </c>
      <c r="F382" s="215" t="s">
        <v>850</v>
      </c>
      <c r="G382" s="213"/>
      <c r="H382" s="216">
        <v>9.0980000000000008</v>
      </c>
      <c r="I382" s="217"/>
      <c r="J382" s="213"/>
      <c r="K382" s="213"/>
      <c r="L382" s="218"/>
      <c r="M382" s="219"/>
      <c r="N382" s="220"/>
      <c r="O382" s="220"/>
      <c r="P382" s="220"/>
      <c r="Q382" s="220"/>
      <c r="R382" s="220"/>
      <c r="S382" s="220"/>
      <c r="T382" s="221"/>
      <c r="AT382" s="222" t="s">
        <v>233</v>
      </c>
      <c r="AU382" s="222" t="s">
        <v>83</v>
      </c>
      <c r="AV382" s="13" t="s">
        <v>83</v>
      </c>
      <c r="AW382" s="13" t="s">
        <v>35</v>
      </c>
      <c r="AX382" s="13" t="s">
        <v>74</v>
      </c>
      <c r="AY382" s="222" t="s">
        <v>213</v>
      </c>
    </row>
    <row r="383" spans="1:65" s="13" customFormat="1">
      <c r="B383" s="212"/>
      <c r="C383" s="213"/>
      <c r="D383" s="208" t="s">
        <v>233</v>
      </c>
      <c r="E383" s="214" t="s">
        <v>19</v>
      </c>
      <c r="F383" s="215" t="s">
        <v>851</v>
      </c>
      <c r="G383" s="213"/>
      <c r="H383" s="216">
        <v>0.625</v>
      </c>
      <c r="I383" s="217"/>
      <c r="J383" s="213"/>
      <c r="K383" s="213"/>
      <c r="L383" s="218"/>
      <c r="M383" s="219"/>
      <c r="N383" s="220"/>
      <c r="O383" s="220"/>
      <c r="P383" s="220"/>
      <c r="Q383" s="220"/>
      <c r="R383" s="220"/>
      <c r="S383" s="220"/>
      <c r="T383" s="221"/>
      <c r="AT383" s="222" t="s">
        <v>233</v>
      </c>
      <c r="AU383" s="222" t="s">
        <v>83</v>
      </c>
      <c r="AV383" s="13" t="s">
        <v>83</v>
      </c>
      <c r="AW383" s="13" t="s">
        <v>35</v>
      </c>
      <c r="AX383" s="13" t="s">
        <v>74</v>
      </c>
      <c r="AY383" s="222" t="s">
        <v>213</v>
      </c>
    </row>
    <row r="384" spans="1:65" s="13" customFormat="1">
      <c r="B384" s="212"/>
      <c r="C384" s="213"/>
      <c r="D384" s="208" t="s">
        <v>233</v>
      </c>
      <c r="E384" s="214" t="s">
        <v>19</v>
      </c>
      <c r="F384" s="215" t="s">
        <v>852</v>
      </c>
      <c r="G384" s="213"/>
      <c r="H384" s="216">
        <v>0.9</v>
      </c>
      <c r="I384" s="217"/>
      <c r="J384" s="213"/>
      <c r="K384" s="213"/>
      <c r="L384" s="218"/>
      <c r="M384" s="219"/>
      <c r="N384" s="220"/>
      <c r="O384" s="220"/>
      <c r="P384" s="220"/>
      <c r="Q384" s="220"/>
      <c r="R384" s="220"/>
      <c r="S384" s="220"/>
      <c r="T384" s="221"/>
      <c r="AT384" s="222" t="s">
        <v>233</v>
      </c>
      <c r="AU384" s="222" t="s">
        <v>83</v>
      </c>
      <c r="AV384" s="13" t="s">
        <v>83</v>
      </c>
      <c r="AW384" s="13" t="s">
        <v>35</v>
      </c>
      <c r="AX384" s="13" t="s">
        <v>74</v>
      </c>
      <c r="AY384" s="222" t="s">
        <v>213</v>
      </c>
    </row>
    <row r="385" spans="1:65" s="13" customFormat="1">
      <c r="B385" s="212"/>
      <c r="C385" s="213"/>
      <c r="D385" s="208" t="s">
        <v>233</v>
      </c>
      <c r="E385" s="214" t="s">
        <v>19</v>
      </c>
      <c r="F385" s="215" t="s">
        <v>853</v>
      </c>
      <c r="G385" s="213"/>
      <c r="H385" s="216">
        <v>0.625</v>
      </c>
      <c r="I385" s="217"/>
      <c r="J385" s="213"/>
      <c r="K385" s="213"/>
      <c r="L385" s="218"/>
      <c r="M385" s="219"/>
      <c r="N385" s="220"/>
      <c r="O385" s="220"/>
      <c r="P385" s="220"/>
      <c r="Q385" s="220"/>
      <c r="R385" s="220"/>
      <c r="S385" s="220"/>
      <c r="T385" s="221"/>
      <c r="AT385" s="222" t="s">
        <v>233</v>
      </c>
      <c r="AU385" s="222" t="s">
        <v>83</v>
      </c>
      <c r="AV385" s="13" t="s">
        <v>83</v>
      </c>
      <c r="AW385" s="13" t="s">
        <v>35</v>
      </c>
      <c r="AX385" s="13" t="s">
        <v>74</v>
      </c>
      <c r="AY385" s="222" t="s">
        <v>213</v>
      </c>
    </row>
    <row r="386" spans="1:65" s="13" customFormat="1">
      <c r="B386" s="212"/>
      <c r="C386" s="213"/>
      <c r="D386" s="208" t="s">
        <v>233</v>
      </c>
      <c r="E386" s="214" t="s">
        <v>19</v>
      </c>
      <c r="F386" s="215" t="s">
        <v>854</v>
      </c>
      <c r="G386" s="213"/>
      <c r="H386" s="216">
        <v>0.9</v>
      </c>
      <c r="I386" s="217"/>
      <c r="J386" s="213"/>
      <c r="K386" s="213"/>
      <c r="L386" s="218"/>
      <c r="M386" s="219"/>
      <c r="N386" s="220"/>
      <c r="O386" s="220"/>
      <c r="P386" s="220"/>
      <c r="Q386" s="220"/>
      <c r="R386" s="220"/>
      <c r="S386" s="220"/>
      <c r="T386" s="221"/>
      <c r="AT386" s="222" t="s">
        <v>233</v>
      </c>
      <c r="AU386" s="222" t="s">
        <v>83</v>
      </c>
      <c r="AV386" s="13" t="s">
        <v>83</v>
      </c>
      <c r="AW386" s="13" t="s">
        <v>35</v>
      </c>
      <c r="AX386" s="13" t="s">
        <v>74</v>
      </c>
      <c r="AY386" s="222" t="s">
        <v>213</v>
      </c>
    </row>
    <row r="387" spans="1:65" s="13" customFormat="1">
      <c r="B387" s="212"/>
      <c r="C387" s="213"/>
      <c r="D387" s="208" t="s">
        <v>233</v>
      </c>
      <c r="E387" s="214" t="s">
        <v>19</v>
      </c>
      <c r="F387" s="215" t="s">
        <v>855</v>
      </c>
      <c r="G387" s="213"/>
      <c r="H387" s="216">
        <v>0.625</v>
      </c>
      <c r="I387" s="217"/>
      <c r="J387" s="213"/>
      <c r="K387" s="213"/>
      <c r="L387" s="218"/>
      <c r="M387" s="219"/>
      <c r="N387" s="220"/>
      <c r="O387" s="220"/>
      <c r="P387" s="220"/>
      <c r="Q387" s="220"/>
      <c r="R387" s="220"/>
      <c r="S387" s="220"/>
      <c r="T387" s="221"/>
      <c r="AT387" s="222" t="s">
        <v>233</v>
      </c>
      <c r="AU387" s="222" t="s">
        <v>83</v>
      </c>
      <c r="AV387" s="13" t="s">
        <v>83</v>
      </c>
      <c r="AW387" s="13" t="s">
        <v>35</v>
      </c>
      <c r="AX387" s="13" t="s">
        <v>74</v>
      </c>
      <c r="AY387" s="222" t="s">
        <v>213</v>
      </c>
    </row>
    <row r="388" spans="1:65" s="13" customFormat="1">
      <c r="B388" s="212"/>
      <c r="C388" s="213"/>
      <c r="D388" s="208" t="s">
        <v>233</v>
      </c>
      <c r="E388" s="214" t="s">
        <v>19</v>
      </c>
      <c r="F388" s="215" t="s">
        <v>856</v>
      </c>
      <c r="G388" s="213"/>
      <c r="H388" s="216">
        <v>0.4</v>
      </c>
      <c r="I388" s="217"/>
      <c r="J388" s="213"/>
      <c r="K388" s="213"/>
      <c r="L388" s="218"/>
      <c r="M388" s="219"/>
      <c r="N388" s="220"/>
      <c r="O388" s="220"/>
      <c r="P388" s="220"/>
      <c r="Q388" s="220"/>
      <c r="R388" s="220"/>
      <c r="S388" s="220"/>
      <c r="T388" s="221"/>
      <c r="AT388" s="222" t="s">
        <v>233</v>
      </c>
      <c r="AU388" s="222" t="s">
        <v>83</v>
      </c>
      <c r="AV388" s="13" t="s">
        <v>83</v>
      </c>
      <c r="AW388" s="13" t="s">
        <v>35</v>
      </c>
      <c r="AX388" s="13" t="s">
        <v>74</v>
      </c>
      <c r="AY388" s="222" t="s">
        <v>213</v>
      </c>
    </row>
    <row r="389" spans="1:65" s="13" customFormat="1">
      <c r="B389" s="212"/>
      <c r="C389" s="213"/>
      <c r="D389" s="208" t="s">
        <v>233</v>
      </c>
      <c r="E389" s="214" t="s">
        <v>19</v>
      </c>
      <c r="F389" s="215" t="s">
        <v>857</v>
      </c>
      <c r="G389" s="213"/>
      <c r="H389" s="216">
        <v>0.4</v>
      </c>
      <c r="I389" s="217"/>
      <c r="J389" s="213"/>
      <c r="K389" s="213"/>
      <c r="L389" s="218"/>
      <c r="M389" s="219"/>
      <c r="N389" s="220"/>
      <c r="O389" s="220"/>
      <c r="P389" s="220"/>
      <c r="Q389" s="220"/>
      <c r="R389" s="220"/>
      <c r="S389" s="220"/>
      <c r="T389" s="221"/>
      <c r="AT389" s="222" t="s">
        <v>233</v>
      </c>
      <c r="AU389" s="222" t="s">
        <v>83</v>
      </c>
      <c r="AV389" s="13" t="s">
        <v>83</v>
      </c>
      <c r="AW389" s="13" t="s">
        <v>35</v>
      </c>
      <c r="AX389" s="13" t="s">
        <v>74</v>
      </c>
      <c r="AY389" s="222" t="s">
        <v>213</v>
      </c>
    </row>
    <row r="390" spans="1:65" s="13" customFormat="1">
      <c r="B390" s="212"/>
      <c r="C390" s="213"/>
      <c r="D390" s="208" t="s">
        <v>233</v>
      </c>
      <c r="E390" s="214" t="s">
        <v>19</v>
      </c>
      <c r="F390" s="215" t="s">
        <v>858</v>
      </c>
      <c r="G390" s="213"/>
      <c r="H390" s="216">
        <v>2</v>
      </c>
      <c r="I390" s="217"/>
      <c r="J390" s="213"/>
      <c r="K390" s="213"/>
      <c r="L390" s="218"/>
      <c r="M390" s="219"/>
      <c r="N390" s="220"/>
      <c r="O390" s="220"/>
      <c r="P390" s="220"/>
      <c r="Q390" s="220"/>
      <c r="R390" s="220"/>
      <c r="S390" s="220"/>
      <c r="T390" s="221"/>
      <c r="AT390" s="222" t="s">
        <v>233</v>
      </c>
      <c r="AU390" s="222" t="s">
        <v>83</v>
      </c>
      <c r="AV390" s="13" t="s">
        <v>83</v>
      </c>
      <c r="AW390" s="13" t="s">
        <v>35</v>
      </c>
      <c r="AX390" s="13" t="s">
        <v>74</v>
      </c>
      <c r="AY390" s="222" t="s">
        <v>213</v>
      </c>
    </row>
    <row r="391" spans="1:65" s="14" customFormat="1">
      <c r="B391" s="223"/>
      <c r="C391" s="224"/>
      <c r="D391" s="208" t="s">
        <v>233</v>
      </c>
      <c r="E391" s="225" t="s">
        <v>538</v>
      </c>
      <c r="F391" s="226" t="s">
        <v>234</v>
      </c>
      <c r="G391" s="224"/>
      <c r="H391" s="227">
        <v>26.245000000000001</v>
      </c>
      <c r="I391" s="228"/>
      <c r="J391" s="224"/>
      <c r="K391" s="224"/>
      <c r="L391" s="229"/>
      <c r="M391" s="230"/>
      <c r="N391" s="231"/>
      <c r="O391" s="231"/>
      <c r="P391" s="231"/>
      <c r="Q391" s="231"/>
      <c r="R391" s="231"/>
      <c r="S391" s="231"/>
      <c r="T391" s="232"/>
      <c r="AT391" s="233" t="s">
        <v>233</v>
      </c>
      <c r="AU391" s="233" t="s">
        <v>83</v>
      </c>
      <c r="AV391" s="14" t="s">
        <v>220</v>
      </c>
      <c r="AW391" s="14" t="s">
        <v>35</v>
      </c>
      <c r="AX391" s="14" t="s">
        <v>81</v>
      </c>
      <c r="AY391" s="233" t="s">
        <v>213</v>
      </c>
    </row>
    <row r="392" spans="1:65" s="2" customFormat="1" ht="21.75" customHeight="1">
      <c r="A392" s="36"/>
      <c r="B392" s="37"/>
      <c r="C392" s="195" t="s">
        <v>492</v>
      </c>
      <c r="D392" s="195" t="s">
        <v>215</v>
      </c>
      <c r="E392" s="196" t="s">
        <v>859</v>
      </c>
      <c r="F392" s="197" t="s">
        <v>860</v>
      </c>
      <c r="G392" s="198" t="s">
        <v>253</v>
      </c>
      <c r="H392" s="199">
        <v>6.4749999999999996</v>
      </c>
      <c r="I392" s="200"/>
      <c r="J392" s="201">
        <f>ROUND(I392*H392,2)</f>
        <v>0</v>
      </c>
      <c r="K392" s="197" t="s">
        <v>219</v>
      </c>
      <c r="L392" s="41"/>
      <c r="M392" s="202" t="s">
        <v>19</v>
      </c>
      <c r="N392" s="203" t="s">
        <v>45</v>
      </c>
      <c r="O392" s="66"/>
      <c r="P392" s="204">
        <f>O392*H392</f>
        <v>0</v>
      </c>
      <c r="Q392" s="204">
        <v>0</v>
      </c>
      <c r="R392" s="204">
        <f>Q392*H392</f>
        <v>0</v>
      </c>
      <c r="S392" s="204">
        <v>0</v>
      </c>
      <c r="T392" s="205">
        <f>S392*H392</f>
        <v>0</v>
      </c>
      <c r="U392" s="36"/>
      <c r="V392" s="36"/>
      <c r="W392" s="36"/>
      <c r="X392" s="36"/>
      <c r="Y392" s="36"/>
      <c r="Z392" s="36"/>
      <c r="AA392" s="36"/>
      <c r="AB392" s="36"/>
      <c r="AC392" s="36"/>
      <c r="AD392" s="36"/>
      <c r="AE392" s="36"/>
      <c r="AR392" s="206" t="s">
        <v>220</v>
      </c>
      <c r="AT392" s="206" t="s">
        <v>215</v>
      </c>
      <c r="AU392" s="206" t="s">
        <v>83</v>
      </c>
      <c r="AY392" s="19" t="s">
        <v>213</v>
      </c>
      <c r="BE392" s="207">
        <f>IF(N392="základní",J392,0)</f>
        <v>0</v>
      </c>
      <c r="BF392" s="207">
        <f>IF(N392="snížená",J392,0)</f>
        <v>0</v>
      </c>
      <c r="BG392" s="207">
        <f>IF(N392="zákl. přenesená",J392,0)</f>
        <v>0</v>
      </c>
      <c r="BH392" s="207">
        <f>IF(N392="sníž. přenesená",J392,0)</f>
        <v>0</v>
      </c>
      <c r="BI392" s="207">
        <f>IF(N392="nulová",J392,0)</f>
        <v>0</v>
      </c>
      <c r="BJ392" s="19" t="s">
        <v>81</v>
      </c>
      <c r="BK392" s="207">
        <f>ROUND(I392*H392,2)</f>
        <v>0</v>
      </c>
      <c r="BL392" s="19" t="s">
        <v>220</v>
      </c>
      <c r="BM392" s="206" t="s">
        <v>861</v>
      </c>
    </row>
    <row r="393" spans="1:65" s="2" customFormat="1" ht="39">
      <c r="A393" s="36"/>
      <c r="B393" s="37"/>
      <c r="C393" s="38"/>
      <c r="D393" s="208" t="s">
        <v>222</v>
      </c>
      <c r="E393" s="38"/>
      <c r="F393" s="209" t="s">
        <v>862</v>
      </c>
      <c r="G393" s="38"/>
      <c r="H393" s="38"/>
      <c r="I393" s="118"/>
      <c r="J393" s="38"/>
      <c r="K393" s="38"/>
      <c r="L393" s="41"/>
      <c r="M393" s="210"/>
      <c r="N393" s="211"/>
      <c r="O393" s="66"/>
      <c r="P393" s="66"/>
      <c r="Q393" s="66"/>
      <c r="R393" s="66"/>
      <c r="S393" s="66"/>
      <c r="T393" s="67"/>
      <c r="U393" s="36"/>
      <c r="V393" s="36"/>
      <c r="W393" s="36"/>
      <c r="X393" s="36"/>
      <c r="Y393" s="36"/>
      <c r="Z393" s="36"/>
      <c r="AA393" s="36"/>
      <c r="AB393" s="36"/>
      <c r="AC393" s="36"/>
      <c r="AD393" s="36"/>
      <c r="AE393" s="36"/>
      <c r="AT393" s="19" t="s">
        <v>222</v>
      </c>
      <c r="AU393" s="19" t="s">
        <v>83</v>
      </c>
    </row>
    <row r="394" spans="1:65" s="13" customFormat="1">
      <c r="B394" s="212"/>
      <c r="C394" s="213"/>
      <c r="D394" s="208" t="s">
        <v>233</v>
      </c>
      <c r="E394" s="214" t="s">
        <v>19</v>
      </c>
      <c r="F394" s="215" t="s">
        <v>851</v>
      </c>
      <c r="G394" s="213"/>
      <c r="H394" s="216">
        <v>0.625</v>
      </c>
      <c r="I394" s="217"/>
      <c r="J394" s="213"/>
      <c r="K394" s="213"/>
      <c r="L394" s="218"/>
      <c r="M394" s="219"/>
      <c r="N394" s="220"/>
      <c r="O394" s="220"/>
      <c r="P394" s="220"/>
      <c r="Q394" s="220"/>
      <c r="R394" s="220"/>
      <c r="S394" s="220"/>
      <c r="T394" s="221"/>
      <c r="AT394" s="222" t="s">
        <v>233</v>
      </c>
      <c r="AU394" s="222" t="s">
        <v>83</v>
      </c>
      <c r="AV394" s="13" t="s">
        <v>83</v>
      </c>
      <c r="AW394" s="13" t="s">
        <v>35</v>
      </c>
      <c r="AX394" s="13" t="s">
        <v>74</v>
      </c>
      <c r="AY394" s="222" t="s">
        <v>213</v>
      </c>
    </row>
    <row r="395" spans="1:65" s="13" customFormat="1">
      <c r="B395" s="212"/>
      <c r="C395" s="213"/>
      <c r="D395" s="208" t="s">
        <v>233</v>
      </c>
      <c r="E395" s="214" t="s">
        <v>19</v>
      </c>
      <c r="F395" s="215" t="s">
        <v>852</v>
      </c>
      <c r="G395" s="213"/>
      <c r="H395" s="216">
        <v>0.9</v>
      </c>
      <c r="I395" s="217"/>
      <c r="J395" s="213"/>
      <c r="K395" s="213"/>
      <c r="L395" s="218"/>
      <c r="M395" s="219"/>
      <c r="N395" s="220"/>
      <c r="O395" s="220"/>
      <c r="P395" s="220"/>
      <c r="Q395" s="220"/>
      <c r="R395" s="220"/>
      <c r="S395" s="220"/>
      <c r="T395" s="221"/>
      <c r="AT395" s="222" t="s">
        <v>233</v>
      </c>
      <c r="AU395" s="222" t="s">
        <v>83</v>
      </c>
      <c r="AV395" s="13" t="s">
        <v>83</v>
      </c>
      <c r="AW395" s="13" t="s">
        <v>35</v>
      </c>
      <c r="AX395" s="13" t="s">
        <v>74</v>
      </c>
      <c r="AY395" s="222" t="s">
        <v>213</v>
      </c>
    </row>
    <row r="396" spans="1:65" s="13" customFormat="1">
      <c r="B396" s="212"/>
      <c r="C396" s="213"/>
      <c r="D396" s="208" t="s">
        <v>233</v>
      </c>
      <c r="E396" s="214" t="s">
        <v>19</v>
      </c>
      <c r="F396" s="215" t="s">
        <v>853</v>
      </c>
      <c r="G396" s="213"/>
      <c r="H396" s="216">
        <v>0.625</v>
      </c>
      <c r="I396" s="217"/>
      <c r="J396" s="213"/>
      <c r="K396" s="213"/>
      <c r="L396" s="218"/>
      <c r="M396" s="219"/>
      <c r="N396" s="220"/>
      <c r="O396" s="220"/>
      <c r="P396" s="220"/>
      <c r="Q396" s="220"/>
      <c r="R396" s="220"/>
      <c r="S396" s="220"/>
      <c r="T396" s="221"/>
      <c r="AT396" s="222" t="s">
        <v>233</v>
      </c>
      <c r="AU396" s="222" t="s">
        <v>83</v>
      </c>
      <c r="AV396" s="13" t="s">
        <v>83</v>
      </c>
      <c r="AW396" s="13" t="s">
        <v>35</v>
      </c>
      <c r="AX396" s="13" t="s">
        <v>74</v>
      </c>
      <c r="AY396" s="222" t="s">
        <v>213</v>
      </c>
    </row>
    <row r="397" spans="1:65" s="13" customFormat="1">
      <c r="B397" s="212"/>
      <c r="C397" s="213"/>
      <c r="D397" s="208" t="s">
        <v>233</v>
      </c>
      <c r="E397" s="214" t="s">
        <v>19</v>
      </c>
      <c r="F397" s="215" t="s">
        <v>854</v>
      </c>
      <c r="G397" s="213"/>
      <c r="H397" s="216">
        <v>0.9</v>
      </c>
      <c r="I397" s="217"/>
      <c r="J397" s="213"/>
      <c r="K397" s="213"/>
      <c r="L397" s="218"/>
      <c r="M397" s="219"/>
      <c r="N397" s="220"/>
      <c r="O397" s="220"/>
      <c r="P397" s="220"/>
      <c r="Q397" s="220"/>
      <c r="R397" s="220"/>
      <c r="S397" s="220"/>
      <c r="T397" s="221"/>
      <c r="AT397" s="222" t="s">
        <v>233</v>
      </c>
      <c r="AU397" s="222" t="s">
        <v>83</v>
      </c>
      <c r="AV397" s="13" t="s">
        <v>83</v>
      </c>
      <c r="AW397" s="13" t="s">
        <v>35</v>
      </c>
      <c r="AX397" s="13" t="s">
        <v>74</v>
      </c>
      <c r="AY397" s="222" t="s">
        <v>213</v>
      </c>
    </row>
    <row r="398" spans="1:65" s="13" customFormat="1">
      <c r="B398" s="212"/>
      <c r="C398" s="213"/>
      <c r="D398" s="208" t="s">
        <v>233</v>
      </c>
      <c r="E398" s="214" t="s">
        <v>19</v>
      </c>
      <c r="F398" s="215" t="s">
        <v>855</v>
      </c>
      <c r="G398" s="213"/>
      <c r="H398" s="216">
        <v>0.625</v>
      </c>
      <c r="I398" s="217"/>
      <c r="J398" s="213"/>
      <c r="K398" s="213"/>
      <c r="L398" s="218"/>
      <c r="M398" s="219"/>
      <c r="N398" s="220"/>
      <c r="O398" s="220"/>
      <c r="P398" s="220"/>
      <c r="Q398" s="220"/>
      <c r="R398" s="220"/>
      <c r="S398" s="220"/>
      <c r="T398" s="221"/>
      <c r="AT398" s="222" t="s">
        <v>233</v>
      </c>
      <c r="AU398" s="222" t="s">
        <v>83</v>
      </c>
      <c r="AV398" s="13" t="s">
        <v>83</v>
      </c>
      <c r="AW398" s="13" t="s">
        <v>35</v>
      </c>
      <c r="AX398" s="13" t="s">
        <v>74</v>
      </c>
      <c r="AY398" s="222" t="s">
        <v>213</v>
      </c>
    </row>
    <row r="399" spans="1:65" s="13" customFormat="1">
      <c r="B399" s="212"/>
      <c r="C399" s="213"/>
      <c r="D399" s="208" t="s">
        <v>233</v>
      </c>
      <c r="E399" s="214" t="s">
        <v>19</v>
      </c>
      <c r="F399" s="215" t="s">
        <v>856</v>
      </c>
      <c r="G399" s="213"/>
      <c r="H399" s="216">
        <v>0.4</v>
      </c>
      <c r="I399" s="217"/>
      <c r="J399" s="213"/>
      <c r="K399" s="213"/>
      <c r="L399" s="218"/>
      <c r="M399" s="219"/>
      <c r="N399" s="220"/>
      <c r="O399" s="220"/>
      <c r="P399" s="220"/>
      <c r="Q399" s="220"/>
      <c r="R399" s="220"/>
      <c r="S399" s="220"/>
      <c r="T399" s="221"/>
      <c r="AT399" s="222" t="s">
        <v>233</v>
      </c>
      <c r="AU399" s="222" t="s">
        <v>83</v>
      </c>
      <c r="AV399" s="13" t="s">
        <v>83</v>
      </c>
      <c r="AW399" s="13" t="s">
        <v>35</v>
      </c>
      <c r="AX399" s="13" t="s">
        <v>74</v>
      </c>
      <c r="AY399" s="222" t="s">
        <v>213</v>
      </c>
    </row>
    <row r="400" spans="1:65" s="13" customFormat="1">
      <c r="B400" s="212"/>
      <c r="C400" s="213"/>
      <c r="D400" s="208" t="s">
        <v>233</v>
      </c>
      <c r="E400" s="214" t="s">
        <v>19</v>
      </c>
      <c r="F400" s="215" t="s">
        <v>857</v>
      </c>
      <c r="G400" s="213"/>
      <c r="H400" s="216">
        <v>0.4</v>
      </c>
      <c r="I400" s="217"/>
      <c r="J400" s="213"/>
      <c r="K400" s="213"/>
      <c r="L400" s="218"/>
      <c r="M400" s="219"/>
      <c r="N400" s="220"/>
      <c r="O400" s="220"/>
      <c r="P400" s="220"/>
      <c r="Q400" s="220"/>
      <c r="R400" s="220"/>
      <c r="S400" s="220"/>
      <c r="T400" s="221"/>
      <c r="AT400" s="222" t="s">
        <v>233</v>
      </c>
      <c r="AU400" s="222" t="s">
        <v>83</v>
      </c>
      <c r="AV400" s="13" t="s">
        <v>83</v>
      </c>
      <c r="AW400" s="13" t="s">
        <v>35</v>
      </c>
      <c r="AX400" s="13" t="s">
        <v>74</v>
      </c>
      <c r="AY400" s="222" t="s">
        <v>213</v>
      </c>
    </row>
    <row r="401" spans="1:65" s="13" customFormat="1">
      <c r="B401" s="212"/>
      <c r="C401" s="213"/>
      <c r="D401" s="208" t="s">
        <v>233</v>
      </c>
      <c r="E401" s="214" t="s">
        <v>19</v>
      </c>
      <c r="F401" s="215" t="s">
        <v>858</v>
      </c>
      <c r="G401" s="213"/>
      <c r="H401" s="216">
        <v>2</v>
      </c>
      <c r="I401" s="217"/>
      <c r="J401" s="213"/>
      <c r="K401" s="213"/>
      <c r="L401" s="218"/>
      <c r="M401" s="219"/>
      <c r="N401" s="220"/>
      <c r="O401" s="220"/>
      <c r="P401" s="220"/>
      <c r="Q401" s="220"/>
      <c r="R401" s="220"/>
      <c r="S401" s="220"/>
      <c r="T401" s="221"/>
      <c r="AT401" s="222" t="s">
        <v>233</v>
      </c>
      <c r="AU401" s="222" t="s">
        <v>83</v>
      </c>
      <c r="AV401" s="13" t="s">
        <v>83</v>
      </c>
      <c r="AW401" s="13" t="s">
        <v>35</v>
      </c>
      <c r="AX401" s="13" t="s">
        <v>74</v>
      </c>
      <c r="AY401" s="222" t="s">
        <v>213</v>
      </c>
    </row>
    <row r="402" spans="1:65" s="14" customFormat="1">
      <c r="B402" s="223"/>
      <c r="C402" s="224"/>
      <c r="D402" s="208" t="s">
        <v>233</v>
      </c>
      <c r="E402" s="225" t="s">
        <v>556</v>
      </c>
      <c r="F402" s="226" t="s">
        <v>234</v>
      </c>
      <c r="G402" s="224"/>
      <c r="H402" s="227">
        <v>6.4749999999999996</v>
      </c>
      <c r="I402" s="228"/>
      <c r="J402" s="224"/>
      <c r="K402" s="224"/>
      <c r="L402" s="229"/>
      <c r="M402" s="230"/>
      <c r="N402" s="231"/>
      <c r="O402" s="231"/>
      <c r="P402" s="231"/>
      <c r="Q402" s="231"/>
      <c r="R402" s="231"/>
      <c r="S402" s="231"/>
      <c r="T402" s="232"/>
      <c r="AT402" s="233" t="s">
        <v>233</v>
      </c>
      <c r="AU402" s="233" t="s">
        <v>83</v>
      </c>
      <c r="AV402" s="14" t="s">
        <v>220</v>
      </c>
      <c r="AW402" s="14" t="s">
        <v>35</v>
      </c>
      <c r="AX402" s="14" t="s">
        <v>81</v>
      </c>
      <c r="AY402" s="233" t="s">
        <v>213</v>
      </c>
    </row>
    <row r="403" spans="1:65" s="2" customFormat="1" ht="21.75" customHeight="1">
      <c r="A403" s="36"/>
      <c r="B403" s="37"/>
      <c r="C403" s="195" t="s">
        <v>497</v>
      </c>
      <c r="D403" s="195" t="s">
        <v>215</v>
      </c>
      <c r="E403" s="196" t="s">
        <v>863</v>
      </c>
      <c r="F403" s="197" t="s">
        <v>864</v>
      </c>
      <c r="G403" s="198" t="s">
        <v>253</v>
      </c>
      <c r="H403" s="199">
        <v>19.77</v>
      </c>
      <c r="I403" s="200"/>
      <c r="J403" s="201">
        <f>ROUND(I403*H403,2)</f>
        <v>0</v>
      </c>
      <c r="K403" s="197" t="s">
        <v>219</v>
      </c>
      <c r="L403" s="41"/>
      <c r="M403" s="202" t="s">
        <v>19</v>
      </c>
      <c r="N403" s="203" t="s">
        <v>45</v>
      </c>
      <c r="O403" s="66"/>
      <c r="P403" s="204">
        <f>O403*H403</f>
        <v>0</v>
      </c>
      <c r="Q403" s="204">
        <v>0</v>
      </c>
      <c r="R403" s="204">
        <f>Q403*H403</f>
        <v>0</v>
      </c>
      <c r="S403" s="204">
        <v>0</v>
      </c>
      <c r="T403" s="205">
        <f>S403*H403</f>
        <v>0</v>
      </c>
      <c r="U403" s="36"/>
      <c r="V403" s="36"/>
      <c r="W403" s="36"/>
      <c r="X403" s="36"/>
      <c r="Y403" s="36"/>
      <c r="Z403" s="36"/>
      <c r="AA403" s="36"/>
      <c r="AB403" s="36"/>
      <c r="AC403" s="36"/>
      <c r="AD403" s="36"/>
      <c r="AE403" s="36"/>
      <c r="AR403" s="206" t="s">
        <v>220</v>
      </c>
      <c r="AT403" s="206" t="s">
        <v>215</v>
      </c>
      <c r="AU403" s="206" t="s">
        <v>83</v>
      </c>
      <c r="AY403" s="19" t="s">
        <v>213</v>
      </c>
      <c r="BE403" s="207">
        <f>IF(N403="základní",J403,0)</f>
        <v>0</v>
      </c>
      <c r="BF403" s="207">
        <f>IF(N403="snížená",J403,0)</f>
        <v>0</v>
      </c>
      <c r="BG403" s="207">
        <f>IF(N403="zákl. přenesená",J403,0)</f>
        <v>0</v>
      </c>
      <c r="BH403" s="207">
        <f>IF(N403="sníž. přenesená",J403,0)</f>
        <v>0</v>
      </c>
      <c r="BI403" s="207">
        <f>IF(N403="nulová",J403,0)</f>
        <v>0</v>
      </c>
      <c r="BJ403" s="19" t="s">
        <v>81</v>
      </c>
      <c r="BK403" s="207">
        <f>ROUND(I403*H403,2)</f>
        <v>0</v>
      </c>
      <c r="BL403" s="19" t="s">
        <v>220</v>
      </c>
      <c r="BM403" s="206" t="s">
        <v>865</v>
      </c>
    </row>
    <row r="404" spans="1:65" s="2" customFormat="1" ht="39">
      <c r="A404" s="36"/>
      <c r="B404" s="37"/>
      <c r="C404" s="38"/>
      <c r="D404" s="208" t="s">
        <v>222</v>
      </c>
      <c r="E404" s="38"/>
      <c r="F404" s="209" t="s">
        <v>862</v>
      </c>
      <c r="G404" s="38"/>
      <c r="H404" s="38"/>
      <c r="I404" s="118"/>
      <c r="J404" s="38"/>
      <c r="K404" s="38"/>
      <c r="L404" s="41"/>
      <c r="M404" s="210"/>
      <c r="N404" s="211"/>
      <c r="O404" s="66"/>
      <c r="P404" s="66"/>
      <c r="Q404" s="66"/>
      <c r="R404" s="66"/>
      <c r="S404" s="66"/>
      <c r="T404" s="67"/>
      <c r="U404" s="36"/>
      <c r="V404" s="36"/>
      <c r="W404" s="36"/>
      <c r="X404" s="36"/>
      <c r="Y404" s="36"/>
      <c r="Z404" s="36"/>
      <c r="AA404" s="36"/>
      <c r="AB404" s="36"/>
      <c r="AC404" s="36"/>
      <c r="AD404" s="36"/>
      <c r="AE404" s="36"/>
      <c r="AT404" s="19" t="s">
        <v>222</v>
      </c>
      <c r="AU404" s="19" t="s">
        <v>83</v>
      </c>
    </row>
    <row r="405" spans="1:65" s="15" customFormat="1">
      <c r="B405" s="234"/>
      <c r="C405" s="235"/>
      <c r="D405" s="208" t="s">
        <v>233</v>
      </c>
      <c r="E405" s="236" t="s">
        <v>19</v>
      </c>
      <c r="F405" s="237" t="s">
        <v>617</v>
      </c>
      <c r="G405" s="235"/>
      <c r="H405" s="236" t="s">
        <v>19</v>
      </c>
      <c r="I405" s="238"/>
      <c r="J405" s="235"/>
      <c r="K405" s="235"/>
      <c r="L405" s="239"/>
      <c r="M405" s="240"/>
      <c r="N405" s="241"/>
      <c r="O405" s="241"/>
      <c r="P405" s="241"/>
      <c r="Q405" s="241"/>
      <c r="R405" s="241"/>
      <c r="S405" s="241"/>
      <c r="T405" s="242"/>
      <c r="AT405" s="243" t="s">
        <v>233</v>
      </c>
      <c r="AU405" s="243" t="s">
        <v>83</v>
      </c>
      <c r="AV405" s="15" t="s">
        <v>81</v>
      </c>
      <c r="AW405" s="15" t="s">
        <v>35</v>
      </c>
      <c r="AX405" s="15" t="s">
        <v>74</v>
      </c>
      <c r="AY405" s="243" t="s">
        <v>213</v>
      </c>
    </row>
    <row r="406" spans="1:65" s="13" customFormat="1">
      <c r="B406" s="212"/>
      <c r="C406" s="213"/>
      <c r="D406" s="208" t="s">
        <v>233</v>
      </c>
      <c r="E406" s="214" t="s">
        <v>19</v>
      </c>
      <c r="F406" s="215" t="s">
        <v>846</v>
      </c>
      <c r="G406" s="213"/>
      <c r="H406" s="216">
        <v>5.8550000000000004</v>
      </c>
      <c r="I406" s="217"/>
      <c r="J406" s="213"/>
      <c r="K406" s="213"/>
      <c r="L406" s="218"/>
      <c r="M406" s="219"/>
      <c r="N406" s="220"/>
      <c r="O406" s="220"/>
      <c r="P406" s="220"/>
      <c r="Q406" s="220"/>
      <c r="R406" s="220"/>
      <c r="S406" s="220"/>
      <c r="T406" s="221"/>
      <c r="AT406" s="222" t="s">
        <v>233</v>
      </c>
      <c r="AU406" s="222" t="s">
        <v>83</v>
      </c>
      <c r="AV406" s="13" t="s">
        <v>83</v>
      </c>
      <c r="AW406" s="13" t="s">
        <v>35</v>
      </c>
      <c r="AX406" s="13" t="s">
        <v>74</v>
      </c>
      <c r="AY406" s="222" t="s">
        <v>213</v>
      </c>
    </row>
    <row r="407" spans="1:65" s="13" customFormat="1">
      <c r="B407" s="212"/>
      <c r="C407" s="213"/>
      <c r="D407" s="208" t="s">
        <v>233</v>
      </c>
      <c r="E407" s="214" t="s">
        <v>19</v>
      </c>
      <c r="F407" s="215" t="s">
        <v>847</v>
      </c>
      <c r="G407" s="213"/>
      <c r="H407" s="216">
        <v>0.55400000000000005</v>
      </c>
      <c r="I407" s="217"/>
      <c r="J407" s="213"/>
      <c r="K407" s="213"/>
      <c r="L407" s="218"/>
      <c r="M407" s="219"/>
      <c r="N407" s="220"/>
      <c r="O407" s="220"/>
      <c r="P407" s="220"/>
      <c r="Q407" s="220"/>
      <c r="R407" s="220"/>
      <c r="S407" s="220"/>
      <c r="T407" s="221"/>
      <c r="AT407" s="222" t="s">
        <v>233</v>
      </c>
      <c r="AU407" s="222" t="s">
        <v>83</v>
      </c>
      <c r="AV407" s="13" t="s">
        <v>83</v>
      </c>
      <c r="AW407" s="13" t="s">
        <v>35</v>
      </c>
      <c r="AX407" s="13" t="s">
        <v>74</v>
      </c>
      <c r="AY407" s="222" t="s">
        <v>213</v>
      </c>
    </row>
    <row r="408" spans="1:65" s="13" customFormat="1">
      <c r="B408" s="212"/>
      <c r="C408" s="213"/>
      <c r="D408" s="208" t="s">
        <v>233</v>
      </c>
      <c r="E408" s="214" t="s">
        <v>19</v>
      </c>
      <c r="F408" s="215" t="s">
        <v>620</v>
      </c>
      <c r="G408" s="213"/>
      <c r="H408" s="216">
        <v>0</v>
      </c>
      <c r="I408" s="217"/>
      <c r="J408" s="213"/>
      <c r="K408" s="213"/>
      <c r="L408" s="218"/>
      <c r="M408" s="219"/>
      <c r="N408" s="220"/>
      <c r="O408" s="220"/>
      <c r="P408" s="220"/>
      <c r="Q408" s="220"/>
      <c r="R408" s="220"/>
      <c r="S408" s="220"/>
      <c r="T408" s="221"/>
      <c r="AT408" s="222" t="s">
        <v>233</v>
      </c>
      <c r="AU408" s="222" t="s">
        <v>83</v>
      </c>
      <c r="AV408" s="13" t="s">
        <v>83</v>
      </c>
      <c r="AW408" s="13" t="s">
        <v>35</v>
      </c>
      <c r="AX408" s="13" t="s">
        <v>74</v>
      </c>
      <c r="AY408" s="222" t="s">
        <v>213</v>
      </c>
    </row>
    <row r="409" spans="1:65" s="13" customFormat="1">
      <c r="B409" s="212"/>
      <c r="C409" s="213"/>
      <c r="D409" s="208" t="s">
        <v>233</v>
      </c>
      <c r="E409" s="214" t="s">
        <v>19</v>
      </c>
      <c r="F409" s="215" t="s">
        <v>848</v>
      </c>
      <c r="G409" s="213"/>
      <c r="H409" s="216">
        <v>2.851</v>
      </c>
      <c r="I409" s="217"/>
      <c r="J409" s="213"/>
      <c r="K409" s="213"/>
      <c r="L409" s="218"/>
      <c r="M409" s="219"/>
      <c r="N409" s="220"/>
      <c r="O409" s="220"/>
      <c r="P409" s="220"/>
      <c r="Q409" s="220"/>
      <c r="R409" s="220"/>
      <c r="S409" s="220"/>
      <c r="T409" s="221"/>
      <c r="AT409" s="222" t="s">
        <v>233</v>
      </c>
      <c r="AU409" s="222" t="s">
        <v>83</v>
      </c>
      <c r="AV409" s="13" t="s">
        <v>83</v>
      </c>
      <c r="AW409" s="13" t="s">
        <v>35</v>
      </c>
      <c r="AX409" s="13" t="s">
        <v>74</v>
      </c>
      <c r="AY409" s="222" t="s">
        <v>213</v>
      </c>
    </row>
    <row r="410" spans="1:65" s="13" customFormat="1">
      <c r="B410" s="212"/>
      <c r="C410" s="213"/>
      <c r="D410" s="208" t="s">
        <v>233</v>
      </c>
      <c r="E410" s="214" t="s">
        <v>19</v>
      </c>
      <c r="F410" s="215" t="s">
        <v>849</v>
      </c>
      <c r="G410" s="213"/>
      <c r="H410" s="216">
        <v>1.4119999999999999</v>
      </c>
      <c r="I410" s="217"/>
      <c r="J410" s="213"/>
      <c r="K410" s="213"/>
      <c r="L410" s="218"/>
      <c r="M410" s="219"/>
      <c r="N410" s="220"/>
      <c r="O410" s="220"/>
      <c r="P410" s="220"/>
      <c r="Q410" s="220"/>
      <c r="R410" s="220"/>
      <c r="S410" s="220"/>
      <c r="T410" s="221"/>
      <c r="AT410" s="222" t="s">
        <v>233</v>
      </c>
      <c r="AU410" s="222" t="s">
        <v>83</v>
      </c>
      <c r="AV410" s="13" t="s">
        <v>83</v>
      </c>
      <c r="AW410" s="13" t="s">
        <v>35</v>
      </c>
      <c r="AX410" s="13" t="s">
        <v>74</v>
      </c>
      <c r="AY410" s="222" t="s">
        <v>213</v>
      </c>
    </row>
    <row r="411" spans="1:65" s="15" customFormat="1">
      <c r="B411" s="234"/>
      <c r="C411" s="235"/>
      <c r="D411" s="208" t="s">
        <v>233</v>
      </c>
      <c r="E411" s="236" t="s">
        <v>19</v>
      </c>
      <c r="F411" s="237" t="s">
        <v>623</v>
      </c>
      <c r="G411" s="235"/>
      <c r="H411" s="236" t="s">
        <v>19</v>
      </c>
      <c r="I411" s="238"/>
      <c r="J411" s="235"/>
      <c r="K411" s="235"/>
      <c r="L411" s="239"/>
      <c r="M411" s="240"/>
      <c r="N411" s="241"/>
      <c r="O411" s="241"/>
      <c r="P411" s="241"/>
      <c r="Q411" s="241"/>
      <c r="R411" s="241"/>
      <c r="S411" s="241"/>
      <c r="T411" s="242"/>
      <c r="AT411" s="243" t="s">
        <v>233</v>
      </c>
      <c r="AU411" s="243" t="s">
        <v>83</v>
      </c>
      <c r="AV411" s="15" t="s">
        <v>81</v>
      </c>
      <c r="AW411" s="15" t="s">
        <v>35</v>
      </c>
      <c r="AX411" s="15" t="s">
        <v>74</v>
      </c>
      <c r="AY411" s="243" t="s">
        <v>213</v>
      </c>
    </row>
    <row r="412" spans="1:65" s="13" customFormat="1">
      <c r="B412" s="212"/>
      <c r="C412" s="213"/>
      <c r="D412" s="208" t="s">
        <v>233</v>
      </c>
      <c r="E412" s="214" t="s">
        <v>19</v>
      </c>
      <c r="F412" s="215" t="s">
        <v>850</v>
      </c>
      <c r="G412" s="213"/>
      <c r="H412" s="216">
        <v>9.0980000000000008</v>
      </c>
      <c r="I412" s="217"/>
      <c r="J412" s="213"/>
      <c r="K412" s="213"/>
      <c r="L412" s="218"/>
      <c r="M412" s="219"/>
      <c r="N412" s="220"/>
      <c r="O412" s="220"/>
      <c r="P412" s="220"/>
      <c r="Q412" s="220"/>
      <c r="R412" s="220"/>
      <c r="S412" s="220"/>
      <c r="T412" s="221"/>
      <c r="AT412" s="222" t="s">
        <v>233</v>
      </c>
      <c r="AU412" s="222" t="s">
        <v>83</v>
      </c>
      <c r="AV412" s="13" t="s">
        <v>83</v>
      </c>
      <c r="AW412" s="13" t="s">
        <v>35</v>
      </c>
      <c r="AX412" s="13" t="s">
        <v>74</v>
      </c>
      <c r="AY412" s="222" t="s">
        <v>213</v>
      </c>
    </row>
    <row r="413" spans="1:65" s="14" customFormat="1">
      <c r="B413" s="223"/>
      <c r="C413" s="224"/>
      <c r="D413" s="208" t="s">
        <v>233</v>
      </c>
      <c r="E413" s="225" t="s">
        <v>571</v>
      </c>
      <c r="F413" s="226" t="s">
        <v>234</v>
      </c>
      <c r="G413" s="224"/>
      <c r="H413" s="227">
        <v>19.77</v>
      </c>
      <c r="I413" s="228"/>
      <c r="J413" s="224"/>
      <c r="K413" s="224"/>
      <c r="L413" s="229"/>
      <c r="M413" s="230"/>
      <c r="N413" s="231"/>
      <c r="O413" s="231"/>
      <c r="P413" s="231"/>
      <c r="Q413" s="231"/>
      <c r="R413" s="231"/>
      <c r="S413" s="231"/>
      <c r="T413" s="232"/>
      <c r="AT413" s="233" t="s">
        <v>233</v>
      </c>
      <c r="AU413" s="233" t="s">
        <v>83</v>
      </c>
      <c r="AV413" s="14" t="s">
        <v>220</v>
      </c>
      <c r="AW413" s="14" t="s">
        <v>35</v>
      </c>
      <c r="AX413" s="14" t="s">
        <v>81</v>
      </c>
      <c r="AY413" s="233" t="s">
        <v>213</v>
      </c>
    </row>
    <row r="414" spans="1:65" s="12" customFormat="1" ht="22.9" customHeight="1">
      <c r="B414" s="179"/>
      <c r="C414" s="180"/>
      <c r="D414" s="181" t="s">
        <v>73</v>
      </c>
      <c r="E414" s="193" t="s">
        <v>257</v>
      </c>
      <c r="F414" s="193" t="s">
        <v>866</v>
      </c>
      <c r="G414" s="180"/>
      <c r="H414" s="180"/>
      <c r="I414" s="183"/>
      <c r="J414" s="194">
        <f>BK414</f>
        <v>0</v>
      </c>
      <c r="K414" s="180"/>
      <c r="L414" s="185"/>
      <c r="M414" s="186"/>
      <c r="N414" s="187"/>
      <c r="O414" s="187"/>
      <c r="P414" s="188">
        <f>SUM(P415:P509)</f>
        <v>0</v>
      </c>
      <c r="Q414" s="187"/>
      <c r="R414" s="188">
        <f>SUM(R415:R509)</f>
        <v>67.387012279999993</v>
      </c>
      <c r="S414" s="187"/>
      <c r="T414" s="189">
        <f>SUM(T415:T509)</f>
        <v>0</v>
      </c>
      <c r="AR414" s="190" t="s">
        <v>81</v>
      </c>
      <c r="AT414" s="191" t="s">
        <v>73</v>
      </c>
      <c r="AU414" s="191" t="s">
        <v>81</v>
      </c>
      <c r="AY414" s="190" t="s">
        <v>213</v>
      </c>
      <c r="BK414" s="192">
        <f>SUM(BK415:BK509)</f>
        <v>0</v>
      </c>
    </row>
    <row r="415" spans="1:65" s="2" customFormat="1" ht="21.75" customHeight="1">
      <c r="A415" s="36"/>
      <c r="B415" s="37"/>
      <c r="C415" s="195" t="s">
        <v>867</v>
      </c>
      <c r="D415" s="195" t="s">
        <v>215</v>
      </c>
      <c r="E415" s="196" t="s">
        <v>868</v>
      </c>
      <c r="F415" s="197" t="s">
        <v>869</v>
      </c>
      <c r="G415" s="198" t="s">
        <v>152</v>
      </c>
      <c r="H415" s="199">
        <v>44</v>
      </c>
      <c r="I415" s="200"/>
      <c r="J415" s="201">
        <f>ROUND(I415*H415,2)</f>
        <v>0</v>
      </c>
      <c r="K415" s="197" t="s">
        <v>219</v>
      </c>
      <c r="L415" s="41"/>
      <c r="M415" s="202" t="s">
        <v>19</v>
      </c>
      <c r="N415" s="203" t="s">
        <v>45</v>
      </c>
      <c r="O415" s="66"/>
      <c r="P415" s="204">
        <f>O415*H415</f>
        <v>0</v>
      </c>
      <c r="Q415" s="204">
        <v>0</v>
      </c>
      <c r="R415" s="204">
        <f>Q415*H415</f>
        <v>0</v>
      </c>
      <c r="S415" s="204">
        <v>0</v>
      </c>
      <c r="T415" s="205">
        <f>S415*H415</f>
        <v>0</v>
      </c>
      <c r="U415" s="36"/>
      <c r="V415" s="36"/>
      <c r="W415" s="36"/>
      <c r="X415" s="36"/>
      <c r="Y415" s="36"/>
      <c r="Z415" s="36"/>
      <c r="AA415" s="36"/>
      <c r="AB415" s="36"/>
      <c r="AC415" s="36"/>
      <c r="AD415" s="36"/>
      <c r="AE415" s="36"/>
      <c r="AR415" s="206" t="s">
        <v>220</v>
      </c>
      <c r="AT415" s="206" t="s">
        <v>215</v>
      </c>
      <c r="AU415" s="206" t="s">
        <v>83</v>
      </c>
      <c r="AY415" s="19" t="s">
        <v>213</v>
      </c>
      <c r="BE415" s="207">
        <f>IF(N415="základní",J415,0)</f>
        <v>0</v>
      </c>
      <c r="BF415" s="207">
        <f>IF(N415="snížená",J415,0)</f>
        <v>0</v>
      </c>
      <c r="BG415" s="207">
        <f>IF(N415="zákl. přenesená",J415,0)</f>
        <v>0</v>
      </c>
      <c r="BH415" s="207">
        <f>IF(N415="sníž. přenesená",J415,0)</f>
        <v>0</v>
      </c>
      <c r="BI415" s="207">
        <f>IF(N415="nulová",J415,0)</f>
        <v>0</v>
      </c>
      <c r="BJ415" s="19" t="s">
        <v>81</v>
      </c>
      <c r="BK415" s="207">
        <f>ROUND(I415*H415,2)</f>
        <v>0</v>
      </c>
      <c r="BL415" s="19" t="s">
        <v>220</v>
      </c>
      <c r="BM415" s="206" t="s">
        <v>870</v>
      </c>
    </row>
    <row r="416" spans="1:65" s="2" customFormat="1" ht="87.75">
      <c r="A416" s="36"/>
      <c r="B416" s="37"/>
      <c r="C416" s="38"/>
      <c r="D416" s="208" t="s">
        <v>222</v>
      </c>
      <c r="E416" s="38"/>
      <c r="F416" s="209" t="s">
        <v>871</v>
      </c>
      <c r="G416" s="38"/>
      <c r="H416" s="38"/>
      <c r="I416" s="118"/>
      <c r="J416" s="38"/>
      <c r="K416" s="38"/>
      <c r="L416" s="41"/>
      <c r="M416" s="210"/>
      <c r="N416" s="211"/>
      <c r="O416" s="66"/>
      <c r="P416" s="66"/>
      <c r="Q416" s="66"/>
      <c r="R416" s="66"/>
      <c r="S416" s="66"/>
      <c r="T416" s="67"/>
      <c r="U416" s="36"/>
      <c r="V416" s="36"/>
      <c r="W416" s="36"/>
      <c r="X416" s="36"/>
      <c r="Y416" s="36"/>
      <c r="Z416" s="36"/>
      <c r="AA416" s="36"/>
      <c r="AB416" s="36"/>
      <c r="AC416" s="36"/>
      <c r="AD416" s="36"/>
      <c r="AE416" s="36"/>
      <c r="AT416" s="19" t="s">
        <v>222</v>
      </c>
      <c r="AU416" s="19" t="s">
        <v>83</v>
      </c>
    </row>
    <row r="417" spans="1:65" s="13" customFormat="1">
      <c r="B417" s="212"/>
      <c r="C417" s="213"/>
      <c r="D417" s="208" t="s">
        <v>233</v>
      </c>
      <c r="E417" s="214" t="s">
        <v>19</v>
      </c>
      <c r="F417" s="215" t="s">
        <v>872</v>
      </c>
      <c r="G417" s="213"/>
      <c r="H417" s="216">
        <v>23</v>
      </c>
      <c r="I417" s="217"/>
      <c r="J417" s="213"/>
      <c r="K417" s="213"/>
      <c r="L417" s="218"/>
      <c r="M417" s="219"/>
      <c r="N417" s="220"/>
      <c r="O417" s="220"/>
      <c r="P417" s="220"/>
      <c r="Q417" s="220"/>
      <c r="R417" s="220"/>
      <c r="S417" s="220"/>
      <c r="T417" s="221"/>
      <c r="AT417" s="222" t="s">
        <v>233</v>
      </c>
      <c r="AU417" s="222" t="s">
        <v>83</v>
      </c>
      <c r="AV417" s="13" t="s">
        <v>83</v>
      </c>
      <c r="AW417" s="13" t="s">
        <v>35</v>
      </c>
      <c r="AX417" s="13" t="s">
        <v>74</v>
      </c>
      <c r="AY417" s="222" t="s">
        <v>213</v>
      </c>
    </row>
    <row r="418" spans="1:65" s="13" customFormat="1">
      <c r="B418" s="212"/>
      <c r="C418" s="213"/>
      <c r="D418" s="208" t="s">
        <v>233</v>
      </c>
      <c r="E418" s="214" t="s">
        <v>19</v>
      </c>
      <c r="F418" s="215" t="s">
        <v>873</v>
      </c>
      <c r="G418" s="213"/>
      <c r="H418" s="216">
        <v>21</v>
      </c>
      <c r="I418" s="217"/>
      <c r="J418" s="213"/>
      <c r="K418" s="213"/>
      <c r="L418" s="218"/>
      <c r="M418" s="219"/>
      <c r="N418" s="220"/>
      <c r="O418" s="220"/>
      <c r="P418" s="220"/>
      <c r="Q418" s="220"/>
      <c r="R418" s="220"/>
      <c r="S418" s="220"/>
      <c r="T418" s="221"/>
      <c r="AT418" s="222" t="s">
        <v>233</v>
      </c>
      <c r="AU418" s="222" t="s">
        <v>83</v>
      </c>
      <c r="AV418" s="13" t="s">
        <v>83</v>
      </c>
      <c r="AW418" s="13" t="s">
        <v>35</v>
      </c>
      <c r="AX418" s="13" t="s">
        <v>74</v>
      </c>
      <c r="AY418" s="222" t="s">
        <v>213</v>
      </c>
    </row>
    <row r="419" spans="1:65" s="14" customFormat="1">
      <c r="B419" s="223"/>
      <c r="C419" s="224"/>
      <c r="D419" s="208" t="s">
        <v>233</v>
      </c>
      <c r="E419" s="225" t="s">
        <v>19</v>
      </c>
      <c r="F419" s="226" t="s">
        <v>234</v>
      </c>
      <c r="G419" s="224"/>
      <c r="H419" s="227">
        <v>44</v>
      </c>
      <c r="I419" s="228"/>
      <c r="J419" s="224"/>
      <c r="K419" s="224"/>
      <c r="L419" s="229"/>
      <c r="M419" s="230"/>
      <c r="N419" s="231"/>
      <c r="O419" s="231"/>
      <c r="P419" s="231"/>
      <c r="Q419" s="231"/>
      <c r="R419" s="231"/>
      <c r="S419" s="231"/>
      <c r="T419" s="232"/>
      <c r="AT419" s="233" t="s">
        <v>233</v>
      </c>
      <c r="AU419" s="233" t="s">
        <v>83</v>
      </c>
      <c r="AV419" s="14" t="s">
        <v>220</v>
      </c>
      <c r="AW419" s="14" t="s">
        <v>35</v>
      </c>
      <c r="AX419" s="14" t="s">
        <v>81</v>
      </c>
      <c r="AY419" s="233" t="s">
        <v>213</v>
      </c>
    </row>
    <row r="420" spans="1:65" s="2" customFormat="1" ht="21.75" customHeight="1">
      <c r="A420" s="36"/>
      <c r="B420" s="37"/>
      <c r="C420" s="195" t="s">
        <v>874</v>
      </c>
      <c r="D420" s="195" t="s">
        <v>215</v>
      </c>
      <c r="E420" s="196" t="s">
        <v>875</v>
      </c>
      <c r="F420" s="197" t="s">
        <v>876</v>
      </c>
      <c r="G420" s="198" t="s">
        <v>152</v>
      </c>
      <c r="H420" s="199">
        <v>157.91</v>
      </c>
      <c r="I420" s="200"/>
      <c r="J420" s="201">
        <f>ROUND(I420*H420,2)</f>
        <v>0</v>
      </c>
      <c r="K420" s="197" t="s">
        <v>219</v>
      </c>
      <c r="L420" s="41"/>
      <c r="M420" s="202" t="s">
        <v>19</v>
      </c>
      <c r="N420" s="203" t="s">
        <v>45</v>
      </c>
      <c r="O420" s="66"/>
      <c r="P420" s="204">
        <f>O420*H420</f>
        <v>0</v>
      </c>
      <c r="Q420" s="204">
        <v>8.2000000000000001E-5</v>
      </c>
      <c r="R420" s="204">
        <f>Q420*H420</f>
        <v>1.2948619999999999E-2</v>
      </c>
      <c r="S420" s="204">
        <v>0</v>
      </c>
      <c r="T420" s="205">
        <f>S420*H420</f>
        <v>0</v>
      </c>
      <c r="U420" s="36"/>
      <c r="V420" s="36"/>
      <c r="W420" s="36"/>
      <c r="X420" s="36"/>
      <c r="Y420" s="36"/>
      <c r="Z420" s="36"/>
      <c r="AA420" s="36"/>
      <c r="AB420" s="36"/>
      <c r="AC420" s="36"/>
      <c r="AD420" s="36"/>
      <c r="AE420" s="36"/>
      <c r="AR420" s="206" t="s">
        <v>220</v>
      </c>
      <c r="AT420" s="206" t="s">
        <v>215</v>
      </c>
      <c r="AU420" s="206" t="s">
        <v>83</v>
      </c>
      <c r="AY420" s="19" t="s">
        <v>213</v>
      </c>
      <c r="BE420" s="207">
        <f>IF(N420="základní",J420,0)</f>
        <v>0</v>
      </c>
      <c r="BF420" s="207">
        <f>IF(N420="snížená",J420,0)</f>
        <v>0</v>
      </c>
      <c r="BG420" s="207">
        <f>IF(N420="zákl. přenesená",J420,0)</f>
        <v>0</v>
      </c>
      <c r="BH420" s="207">
        <f>IF(N420="sníž. přenesená",J420,0)</f>
        <v>0</v>
      </c>
      <c r="BI420" s="207">
        <f>IF(N420="nulová",J420,0)</f>
        <v>0</v>
      </c>
      <c r="BJ420" s="19" t="s">
        <v>81</v>
      </c>
      <c r="BK420" s="207">
        <f>ROUND(I420*H420,2)</f>
        <v>0</v>
      </c>
      <c r="BL420" s="19" t="s">
        <v>220</v>
      </c>
      <c r="BM420" s="206" t="s">
        <v>877</v>
      </c>
    </row>
    <row r="421" spans="1:65" s="2" customFormat="1" ht="87.75">
      <c r="A421" s="36"/>
      <c r="B421" s="37"/>
      <c r="C421" s="38"/>
      <c r="D421" s="208" t="s">
        <v>222</v>
      </c>
      <c r="E421" s="38"/>
      <c r="F421" s="209" t="s">
        <v>871</v>
      </c>
      <c r="G421" s="38"/>
      <c r="H421" s="38"/>
      <c r="I421" s="118"/>
      <c r="J421" s="38"/>
      <c r="K421" s="38"/>
      <c r="L421" s="41"/>
      <c r="M421" s="210"/>
      <c r="N421" s="211"/>
      <c r="O421" s="66"/>
      <c r="P421" s="66"/>
      <c r="Q421" s="66"/>
      <c r="R421" s="66"/>
      <c r="S421" s="66"/>
      <c r="T421" s="67"/>
      <c r="U421" s="36"/>
      <c r="V421" s="36"/>
      <c r="W421" s="36"/>
      <c r="X421" s="36"/>
      <c r="Y421" s="36"/>
      <c r="Z421" s="36"/>
      <c r="AA421" s="36"/>
      <c r="AB421" s="36"/>
      <c r="AC421" s="36"/>
      <c r="AD421" s="36"/>
      <c r="AE421" s="36"/>
      <c r="AT421" s="19" t="s">
        <v>222</v>
      </c>
      <c r="AU421" s="19" t="s">
        <v>83</v>
      </c>
    </row>
    <row r="422" spans="1:65" s="13" customFormat="1">
      <c r="B422" s="212"/>
      <c r="C422" s="213"/>
      <c r="D422" s="208" t="s">
        <v>233</v>
      </c>
      <c r="E422" s="214" t="s">
        <v>19</v>
      </c>
      <c r="F422" s="215" t="s">
        <v>878</v>
      </c>
      <c r="G422" s="213"/>
      <c r="H422" s="216">
        <v>193.31</v>
      </c>
      <c r="I422" s="217"/>
      <c r="J422" s="213"/>
      <c r="K422" s="213"/>
      <c r="L422" s="218"/>
      <c r="M422" s="219"/>
      <c r="N422" s="220"/>
      <c r="O422" s="220"/>
      <c r="P422" s="220"/>
      <c r="Q422" s="220"/>
      <c r="R422" s="220"/>
      <c r="S422" s="220"/>
      <c r="T422" s="221"/>
      <c r="AT422" s="222" t="s">
        <v>233</v>
      </c>
      <c r="AU422" s="222" t="s">
        <v>83</v>
      </c>
      <c r="AV422" s="13" t="s">
        <v>83</v>
      </c>
      <c r="AW422" s="13" t="s">
        <v>35</v>
      </c>
      <c r="AX422" s="13" t="s">
        <v>74</v>
      </c>
      <c r="AY422" s="222" t="s">
        <v>213</v>
      </c>
    </row>
    <row r="423" spans="1:65" s="13" customFormat="1">
      <c r="B423" s="212"/>
      <c r="C423" s="213"/>
      <c r="D423" s="208" t="s">
        <v>233</v>
      </c>
      <c r="E423" s="214" t="s">
        <v>19</v>
      </c>
      <c r="F423" s="215" t="s">
        <v>879</v>
      </c>
      <c r="G423" s="213"/>
      <c r="H423" s="216">
        <v>-27.4</v>
      </c>
      <c r="I423" s="217"/>
      <c r="J423" s="213"/>
      <c r="K423" s="213"/>
      <c r="L423" s="218"/>
      <c r="M423" s="219"/>
      <c r="N423" s="220"/>
      <c r="O423" s="220"/>
      <c r="P423" s="220"/>
      <c r="Q423" s="220"/>
      <c r="R423" s="220"/>
      <c r="S423" s="220"/>
      <c r="T423" s="221"/>
      <c r="AT423" s="222" t="s">
        <v>233</v>
      </c>
      <c r="AU423" s="222" t="s">
        <v>83</v>
      </c>
      <c r="AV423" s="13" t="s">
        <v>83</v>
      </c>
      <c r="AW423" s="13" t="s">
        <v>35</v>
      </c>
      <c r="AX423" s="13" t="s">
        <v>74</v>
      </c>
      <c r="AY423" s="222" t="s">
        <v>213</v>
      </c>
    </row>
    <row r="424" spans="1:65" s="13" customFormat="1">
      <c r="B424" s="212"/>
      <c r="C424" s="213"/>
      <c r="D424" s="208" t="s">
        <v>233</v>
      </c>
      <c r="E424" s="214" t="s">
        <v>19</v>
      </c>
      <c r="F424" s="215" t="s">
        <v>880</v>
      </c>
      <c r="G424" s="213"/>
      <c r="H424" s="216">
        <v>-8</v>
      </c>
      <c r="I424" s="217"/>
      <c r="J424" s="213"/>
      <c r="K424" s="213"/>
      <c r="L424" s="218"/>
      <c r="M424" s="219"/>
      <c r="N424" s="220"/>
      <c r="O424" s="220"/>
      <c r="P424" s="220"/>
      <c r="Q424" s="220"/>
      <c r="R424" s="220"/>
      <c r="S424" s="220"/>
      <c r="T424" s="221"/>
      <c r="AT424" s="222" t="s">
        <v>233</v>
      </c>
      <c r="AU424" s="222" t="s">
        <v>83</v>
      </c>
      <c r="AV424" s="13" t="s">
        <v>83</v>
      </c>
      <c r="AW424" s="13" t="s">
        <v>35</v>
      </c>
      <c r="AX424" s="13" t="s">
        <v>74</v>
      </c>
      <c r="AY424" s="222" t="s">
        <v>213</v>
      </c>
    </row>
    <row r="425" spans="1:65" s="14" customFormat="1">
      <c r="B425" s="223"/>
      <c r="C425" s="224"/>
      <c r="D425" s="208" t="s">
        <v>233</v>
      </c>
      <c r="E425" s="225" t="s">
        <v>532</v>
      </c>
      <c r="F425" s="226" t="s">
        <v>234</v>
      </c>
      <c r="G425" s="224"/>
      <c r="H425" s="227">
        <v>157.91</v>
      </c>
      <c r="I425" s="228"/>
      <c r="J425" s="224"/>
      <c r="K425" s="224"/>
      <c r="L425" s="229"/>
      <c r="M425" s="230"/>
      <c r="N425" s="231"/>
      <c r="O425" s="231"/>
      <c r="P425" s="231"/>
      <c r="Q425" s="231"/>
      <c r="R425" s="231"/>
      <c r="S425" s="231"/>
      <c r="T425" s="232"/>
      <c r="AT425" s="233" t="s">
        <v>233</v>
      </c>
      <c r="AU425" s="233" t="s">
        <v>83</v>
      </c>
      <c r="AV425" s="14" t="s">
        <v>220</v>
      </c>
      <c r="AW425" s="14" t="s">
        <v>35</v>
      </c>
      <c r="AX425" s="14" t="s">
        <v>81</v>
      </c>
      <c r="AY425" s="233" t="s">
        <v>213</v>
      </c>
    </row>
    <row r="426" spans="1:65" s="2" customFormat="1" ht="16.5" customHeight="1">
      <c r="A426" s="36"/>
      <c r="B426" s="37"/>
      <c r="C426" s="244" t="s">
        <v>881</v>
      </c>
      <c r="D426" s="244" t="s">
        <v>329</v>
      </c>
      <c r="E426" s="245" t="s">
        <v>882</v>
      </c>
      <c r="F426" s="246" t="s">
        <v>883</v>
      </c>
      <c r="G426" s="247" t="s">
        <v>152</v>
      </c>
      <c r="H426" s="248">
        <v>160.279</v>
      </c>
      <c r="I426" s="249"/>
      <c r="J426" s="250">
        <f>ROUND(I426*H426,2)</f>
        <v>0</v>
      </c>
      <c r="K426" s="246" t="s">
        <v>219</v>
      </c>
      <c r="L426" s="251"/>
      <c r="M426" s="252" t="s">
        <v>19</v>
      </c>
      <c r="N426" s="253" t="s">
        <v>45</v>
      </c>
      <c r="O426" s="66"/>
      <c r="P426" s="204">
        <f>O426*H426</f>
        <v>0</v>
      </c>
      <c r="Q426" s="204">
        <v>0.1</v>
      </c>
      <c r="R426" s="204">
        <f>Q426*H426</f>
        <v>16.027899999999999</v>
      </c>
      <c r="S426" s="204">
        <v>0</v>
      </c>
      <c r="T426" s="205">
        <f>S426*H426</f>
        <v>0</v>
      </c>
      <c r="U426" s="36"/>
      <c r="V426" s="36"/>
      <c r="W426" s="36"/>
      <c r="X426" s="36"/>
      <c r="Y426" s="36"/>
      <c r="Z426" s="36"/>
      <c r="AA426" s="36"/>
      <c r="AB426" s="36"/>
      <c r="AC426" s="36"/>
      <c r="AD426" s="36"/>
      <c r="AE426" s="36"/>
      <c r="AR426" s="206" t="s">
        <v>257</v>
      </c>
      <c r="AT426" s="206" t="s">
        <v>329</v>
      </c>
      <c r="AU426" s="206" t="s">
        <v>83</v>
      </c>
      <c r="AY426" s="19" t="s">
        <v>213</v>
      </c>
      <c r="BE426" s="207">
        <f>IF(N426="základní",J426,0)</f>
        <v>0</v>
      </c>
      <c r="BF426" s="207">
        <f>IF(N426="snížená",J426,0)</f>
        <v>0</v>
      </c>
      <c r="BG426" s="207">
        <f>IF(N426="zákl. přenesená",J426,0)</f>
        <v>0</v>
      </c>
      <c r="BH426" s="207">
        <f>IF(N426="sníž. přenesená",J426,0)</f>
        <v>0</v>
      </c>
      <c r="BI426" s="207">
        <f>IF(N426="nulová",J426,0)</f>
        <v>0</v>
      </c>
      <c r="BJ426" s="19" t="s">
        <v>81</v>
      </c>
      <c r="BK426" s="207">
        <f>ROUND(I426*H426,2)</f>
        <v>0</v>
      </c>
      <c r="BL426" s="19" t="s">
        <v>220</v>
      </c>
      <c r="BM426" s="206" t="s">
        <v>884</v>
      </c>
    </row>
    <row r="427" spans="1:65" s="13" customFormat="1">
      <c r="B427" s="212"/>
      <c r="C427" s="213"/>
      <c r="D427" s="208" t="s">
        <v>233</v>
      </c>
      <c r="E427" s="214" t="s">
        <v>19</v>
      </c>
      <c r="F427" s="215" t="s">
        <v>532</v>
      </c>
      <c r="G427" s="213"/>
      <c r="H427" s="216">
        <v>157.91</v>
      </c>
      <c r="I427" s="217"/>
      <c r="J427" s="213"/>
      <c r="K427" s="213"/>
      <c r="L427" s="218"/>
      <c r="M427" s="219"/>
      <c r="N427" s="220"/>
      <c r="O427" s="220"/>
      <c r="P427" s="220"/>
      <c r="Q427" s="220"/>
      <c r="R427" s="220"/>
      <c r="S427" s="220"/>
      <c r="T427" s="221"/>
      <c r="AT427" s="222" t="s">
        <v>233</v>
      </c>
      <c r="AU427" s="222" t="s">
        <v>83</v>
      </c>
      <c r="AV427" s="13" t="s">
        <v>83</v>
      </c>
      <c r="AW427" s="13" t="s">
        <v>35</v>
      </c>
      <c r="AX427" s="13" t="s">
        <v>74</v>
      </c>
      <c r="AY427" s="222" t="s">
        <v>213</v>
      </c>
    </row>
    <row r="428" spans="1:65" s="14" customFormat="1">
      <c r="B428" s="223"/>
      <c r="C428" s="224"/>
      <c r="D428" s="208" t="s">
        <v>233</v>
      </c>
      <c r="E428" s="225" t="s">
        <v>19</v>
      </c>
      <c r="F428" s="226" t="s">
        <v>234</v>
      </c>
      <c r="G428" s="224"/>
      <c r="H428" s="227">
        <v>157.91</v>
      </c>
      <c r="I428" s="228"/>
      <c r="J428" s="224"/>
      <c r="K428" s="224"/>
      <c r="L428" s="229"/>
      <c r="M428" s="230"/>
      <c r="N428" s="231"/>
      <c r="O428" s="231"/>
      <c r="P428" s="231"/>
      <c r="Q428" s="231"/>
      <c r="R428" s="231"/>
      <c r="S428" s="231"/>
      <c r="T428" s="232"/>
      <c r="AT428" s="233" t="s">
        <v>233</v>
      </c>
      <c r="AU428" s="233" t="s">
        <v>83</v>
      </c>
      <c r="AV428" s="14" t="s">
        <v>220</v>
      </c>
      <c r="AW428" s="14" t="s">
        <v>35</v>
      </c>
      <c r="AX428" s="14" t="s">
        <v>81</v>
      </c>
      <c r="AY428" s="233" t="s">
        <v>213</v>
      </c>
    </row>
    <row r="429" spans="1:65" s="13" customFormat="1">
      <c r="B429" s="212"/>
      <c r="C429" s="213"/>
      <c r="D429" s="208" t="s">
        <v>233</v>
      </c>
      <c r="E429" s="213"/>
      <c r="F429" s="215" t="s">
        <v>885</v>
      </c>
      <c r="G429" s="213"/>
      <c r="H429" s="216">
        <v>160.279</v>
      </c>
      <c r="I429" s="217"/>
      <c r="J429" s="213"/>
      <c r="K429" s="213"/>
      <c r="L429" s="218"/>
      <c r="M429" s="219"/>
      <c r="N429" s="220"/>
      <c r="O429" s="220"/>
      <c r="P429" s="220"/>
      <c r="Q429" s="220"/>
      <c r="R429" s="220"/>
      <c r="S429" s="220"/>
      <c r="T429" s="221"/>
      <c r="AT429" s="222" t="s">
        <v>233</v>
      </c>
      <c r="AU429" s="222" t="s">
        <v>83</v>
      </c>
      <c r="AV429" s="13" t="s">
        <v>83</v>
      </c>
      <c r="AW429" s="13" t="s">
        <v>4</v>
      </c>
      <c r="AX429" s="13" t="s">
        <v>81</v>
      </c>
      <c r="AY429" s="222" t="s">
        <v>213</v>
      </c>
    </row>
    <row r="430" spans="1:65" s="2" customFormat="1" ht="21.75" customHeight="1">
      <c r="A430" s="36"/>
      <c r="B430" s="37"/>
      <c r="C430" s="195" t="s">
        <v>886</v>
      </c>
      <c r="D430" s="195" t="s">
        <v>215</v>
      </c>
      <c r="E430" s="196" t="s">
        <v>887</v>
      </c>
      <c r="F430" s="197" t="s">
        <v>888</v>
      </c>
      <c r="G430" s="198" t="s">
        <v>218</v>
      </c>
      <c r="H430" s="199">
        <v>12</v>
      </c>
      <c r="I430" s="200"/>
      <c r="J430" s="201">
        <f>ROUND(I430*H430,2)</f>
        <v>0</v>
      </c>
      <c r="K430" s="197" t="s">
        <v>219</v>
      </c>
      <c r="L430" s="41"/>
      <c r="M430" s="202" t="s">
        <v>19</v>
      </c>
      <c r="N430" s="203" t="s">
        <v>45</v>
      </c>
      <c r="O430" s="66"/>
      <c r="P430" s="204">
        <f>O430*H430</f>
        <v>0</v>
      </c>
      <c r="Q430" s="204">
        <v>1.55E-4</v>
      </c>
      <c r="R430" s="204">
        <f>Q430*H430</f>
        <v>1.8600000000000001E-3</v>
      </c>
      <c r="S430" s="204">
        <v>0</v>
      </c>
      <c r="T430" s="205">
        <f>S430*H430</f>
        <v>0</v>
      </c>
      <c r="U430" s="36"/>
      <c r="V430" s="36"/>
      <c r="W430" s="36"/>
      <c r="X430" s="36"/>
      <c r="Y430" s="36"/>
      <c r="Z430" s="36"/>
      <c r="AA430" s="36"/>
      <c r="AB430" s="36"/>
      <c r="AC430" s="36"/>
      <c r="AD430" s="36"/>
      <c r="AE430" s="36"/>
      <c r="AR430" s="206" t="s">
        <v>220</v>
      </c>
      <c r="AT430" s="206" t="s">
        <v>215</v>
      </c>
      <c r="AU430" s="206" t="s">
        <v>83</v>
      </c>
      <c r="AY430" s="19" t="s">
        <v>213</v>
      </c>
      <c r="BE430" s="207">
        <f>IF(N430="základní",J430,0)</f>
        <v>0</v>
      </c>
      <c r="BF430" s="207">
        <f>IF(N430="snížená",J430,0)</f>
        <v>0</v>
      </c>
      <c r="BG430" s="207">
        <f>IF(N430="zákl. přenesená",J430,0)</f>
        <v>0</v>
      </c>
      <c r="BH430" s="207">
        <f>IF(N430="sníž. přenesená",J430,0)</f>
        <v>0</v>
      </c>
      <c r="BI430" s="207">
        <f>IF(N430="nulová",J430,0)</f>
        <v>0</v>
      </c>
      <c r="BJ430" s="19" t="s">
        <v>81</v>
      </c>
      <c r="BK430" s="207">
        <f>ROUND(I430*H430,2)</f>
        <v>0</v>
      </c>
      <c r="BL430" s="19" t="s">
        <v>220</v>
      </c>
      <c r="BM430" s="206" t="s">
        <v>889</v>
      </c>
    </row>
    <row r="431" spans="1:65" s="2" customFormat="1" ht="58.5">
      <c r="A431" s="36"/>
      <c r="B431" s="37"/>
      <c r="C431" s="38"/>
      <c r="D431" s="208" t="s">
        <v>222</v>
      </c>
      <c r="E431" s="38"/>
      <c r="F431" s="209" t="s">
        <v>890</v>
      </c>
      <c r="G431" s="38"/>
      <c r="H431" s="38"/>
      <c r="I431" s="118"/>
      <c r="J431" s="38"/>
      <c r="K431" s="38"/>
      <c r="L431" s="41"/>
      <c r="M431" s="210"/>
      <c r="N431" s="211"/>
      <c r="O431" s="66"/>
      <c r="P431" s="66"/>
      <c r="Q431" s="66"/>
      <c r="R431" s="66"/>
      <c r="S431" s="66"/>
      <c r="T431" s="67"/>
      <c r="U431" s="36"/>
      <c r="V431" s="36"/>
      <c r="W431" s="36"/>
      <c r="X431" s="36"/>
      <c r="Y431" s="36"/>
      <c r="Z431" s="36"/>
      <c r="AA431" s="36"/>
      <c r="AB431" s="36"/>
      <c r="AC431" s="36"/>
      <c r="AD431" s="36"/>
      <c r="AE431" s="36"/>
      <c r="AT431" s="19" t="s">
        <v>222</v>
      </c>
      <c r="AU431" s="19" t="s">
        <v>83</v>
      </c>
    </row>
    <row r="432" spans="1:65" s="13" customFormat="1">
      <c r="B432" s="212"/>
      <c r="C432" s="213"/>
      <c r="D432" s="208" t="s">
        <v>233</v>
      </c>
      <c r="E432" s="214" t="s">
        <v>19</v>
      </c>
      <c r="F432" s="215" t="s">
        <v>891</v>
      </c>
      <c r="G432" s="213"/>
      <c r="H432" s="216">
        <v>1</v>
      </c>
      <c r="I432" s="217"/>
      <c r="J432" s="213"/>
      <c r="K432" s="213"/>
      <c r="L432" s="218"/>
      <c r="M432" s="219"/>
      <c r="N432" s="220"/>
      <c r="O432" s="220"/>
      <c r="P432" s="220"/>
      <c r="Q432" s="220"/>
      <c r="R432" s="220"/>
      <c r="S432" s="220"/>
      <c r="T432" s="221"/>
      <c r="AT432" s="222" t="s">
        <v>233</v>
      </c>
      <c r="AU432" s="222" t="s">
        <v>83</v>
      </c>
      <c r="AV432" s="13" t="s">
        <v>83</v>
      </c>
      <c r="AW432" s="13" t="s">
        <v>35</v>
      </c>
      <c r="AX432" s="13" t="s">
        <v>74</v>
      </c>
      <c r="AY432" s="222" t="s">
        <v>213</v>
      </c>
    </row>
    <row r="433" spans="1:65" s="13" customFormat="1">
      <c r="B433" s="212"/>
      <c r="C433" s="213"/>
      <c r="D433" s="208" t="s">
        <v>233</v>
      </c>
      <c r="E433" s="214" t="s">
        <v>19</v>
      </c>
      <c r="F433" s="215" t="s">
        <v>892</v>
      </c>
      <c r="G433" s="213"/>
      <c r="H433" s="216">
        <v>1</v>
      </c>
      <c r="I433" s="217"/>
      <c r="J433" s="213"/>
      <c r="K433" s="213"/>
      <c r="L433" s="218"/>
      <c r="M433" s="219"/>
      <c r="N433" s="220"/>
      <c r="O433" s="220"/>
      <c r="P433" s="220"/>
      <c r="Q433" s="220"/>
      <c r="R433" s="220"/>
      <c r="S433" s="220"/>
      <c r="T433" s="221"/>
      <c r="AT433" s="222" t="s">
        <v>233</v>
      </c>
      <c r="AU433" s="222" t="s">
        <v>83</v>
      </c>
      <c r="AV433" s="13" t="s">
        <v>83</v>
      </c>
      <c r="AW433" s="13" t="s">
        <v>35</v>
      </c>
      <c r="AX433" s="13" t="s">
        <v>74</v>
      </c>
      <c r="AY433" s="222" t="s">
        <v>213</v>
      </c>
    </row>
    <row r="434" spans="1:65" s="13" customFormat="1">
      <c r="B434" s="212"/>
      <c r="C434" s="213"/>
      <c r="D434" s="208" t="s">
        <v>233</v>
      </c>
      <c r="E434" s="214" t="s">
        <v>19</v>
      </c>
      <c r="F434" s="215" t="s">
        <v>893</v>
      </c>
      <c r="G434" s="213"/>
      <c r="H434" s="216">
        <v>1</v>
      </c>
      <c r="I434" s="217"/>
      <c r="J434" s="213"/>
      <c r="K434" s="213"/>
      <c r="L434" s="218"/>
      <c r="M434" s="219"/>
      <c r="N434" s="220"/>
      <c r="O434" s="220"/>
      <c r="P434" s="220"/>
      <c r="Q434" s="220"/>
      <c r="R434" s="220"/>
      <c r="S434" s="220"/>
      <c r="T434" s="221"/>
      <c r="AT434" s="222" t="s">
        <v>233</v>
      </c>
      <c r="AU434" s="222" t="s">
        <v>83</v>
      </c>
      <c r="AV434" s="13" t="s">
        <v>83</v>
      </c>
      <c r="AW434" s="13" t="s">
        <v>35</v>
      </c>
      <c r="AX434" s="13" t="s">
        <v>74</v>
      </c>
      <c r="AY434" s="222" t="s">
        <v>213</v>
      </c>
    </row>
    <row r="435" spans="1:65" s="13" customFormat="1">
      <c r="B435" s="212"/>
      <c r="C435" s="213"/>
      <c r="D435" s="208" t="s">
        <v>233</v>
      </c>
      <c r="E435" s="214" t="s">
        <v>19</v>
      </c>
      <c r="F435" s="215" t="s">
        <v>894</v>
      </c>
      <c r="G435" s="213"/>
      <c r="H435" s="216">
        <v>1</v>
      </c>
      <c r="I435" s="217"/>
      <c r="J435" s="213"/>
      <c r="K435" s="213"/>
      <c r="L435" s="218"/>
      <c r="M435" s="219"/>
      <c r="N435" s="220"/>
      <c r="O435" s="220"/>
      <c r="P435" s="220"/>
      <c r="Q435" s="220"/>
      <c r="R435" s="220"/>
      <c r="S435" s="220"/>
      <c r="T435" s="221"/>
      <c r="AT435" s="222" t="s">
        <v>233</v>
      </c>
      <c r="AU435" s="222" t="s">
        <v>83</v>
      </c>
      <c r="AV435" s="13" t="s">
        <v>83</v>
      </c>
      <c r="AW435" s="13" t="s">
        <v>35</v>
      </c>
      <c r="AX435" s="13" t="s">
        <v>74</v>
      </c>
      <c r="AY435" s="222" t="s">
        <v>213</v>
      </c>
    </row>
    <row r="436" spans="1:65" s="13" customFormat="1">
      <c r="B436" s="212"/>
      <c r="C436" s="213"/>
      <c r="D436" s="208" t="s">
        <v>233</v>
      </c>
      <c r="E436" s="214" t="s">
        <v>19</v>
      </c>
      <c r="F436" s="215" t="s">
        <v>895</v>
      </c>
      <c r="G436" s="213"/>
      <c r="H436" s="216">
        <v>1</v>
      </c>
      <c r="I436" s="217"/>
      <c r="J436" s="213"/>
      <c r="K436" s="213"/>
      <c r="L436" s="218"/>
      <c r="M436" s="219"/>
      <c r="N436" s="220"/>
      <c r="O436" s="220"/>
      <c r="P436" s="220"/>
      <c r="Q436" s="220"/>
      <c r="R436" s="220"/>
      <c r="S436" s="220"/>
      <c r="T436" s="221"/>
      <c r="AT436" s="222" t="s">
        <v>233</v>
      </c>
      <c r="AU436" s="222" t="s">
        <v>83</v>
      </c>
      <c r="AV436" s="13" t="s">
        <v>83</v>
      </c>
      <c r="AW436" s="13" t="s">
        <v>35</v>
      </c>
      <c r="AX436" s="13" t="s">
        <v>74</v>
      </c>
      <c r="AY436" s="222" t="s">
        <v>213</v>
      </c>
    </row>
    <row r="437" spans="1:65" s="13" customFormat="1">
      <c r="B437" s="212"/>
      <c r="C437" s="213"/>
      <c r="D437" s="208" t="s">
        <v>233</v>
      </c>
      <c r="E437" s="214" t="s">
        <v>19</v>
      </c>
      <c r="F437" s="215" t="s">
        <v>896</v>
      </c>
      <c r="G437" s="213"/>
      <c r="H437" s="216">
        <v>1</v>
      </c>
      <c r="I437" s="217"/>
      <c r="J437" s="213"/>
      <c r="K437" s="213"/>
      <c r="L437" s="218"/>
      <c r="M437" s="219"/>
      <c r="N437" s="220"/>
      <c r="O437" s="220"/>
      <c r="P437" s="220"/>
      <c r="Q437" s="220"/>
      <c r="R437" s="220"/>
      <c r="S437" s="220"/>
      <c r="T437" s="221"/>
      <c r="AT437" s="222" t="s">
        <v>233</v>
      </c>
      <c r="AU437" s="222" t="s">
        <v>83</v>
      </c>
      <c r="AV437" s="13" t="s">
        <v>83</v>
      </c>
      <c r="AW437" s="13" t="s">
        <v>35</v>
      </c>
      <c r="AX437" s="13" t="s">
        <v>74</v>
      </c>
      <c r="AY437" s="222" t="s">
        <v>213</v>
      </c>
    </row>
    <row r="438" spans="1:65" s="13" customFormat="1">
      <c r="B438" s="212"/>
      <c r="C438" s="213"/>
      <c r="D438" s="208" t="s">
        <v>233</v>
      </c>
      <c r="E438" s="214" t="s">
        <v>19</v>
      </c>
      <c r="F438" s="215" t="s">
        <v>897</v>
      </c>
      <c r="G438" s="213"/>
      <c r="H438" s="216">
        <v>1</v>
      </c>
      <c r="I438" s="217"/>
      <c r="J438" s="213"/>
      <c r="K438" s="213"/>
      <c r="L438" s="218"/>
      <c r="M438" s="219"/>
      <c r="N438" s="220"/>
      <c r="O438" s="220"/>
      <c r="P438" s="220"/>
      <c r="Q438" s="220"/>
      <c r="R438" s="220"/>
      <c r="S438" s="220"/>
      <c r="T438" s="221"/>
      <c r="AT438" s="222" t="s">
        <v>233</v>
      </c>
      <c r="AU438" s="222" t="s">
        <v>83</v>
      </c>
      <c r="AV438" s="13" t="s">
        <v>83</v>
      </c>
      <c r="AW438" s="13" t="s">
        <v>35</v>
      </c>
      <c r="AX438" s="13" t="s">
        <v>74</v>
      </c>
      <c r="AY438" s="222" t="s">
        <v>213</v>
      </c>
    </row>
    <row r="439" spans="1:65" s="13" customFormat="1">
      <c r="B439" s="212"/>
      <c r="C439" s="213"/>
      <c r="D439" s="208" t="s">
        <v>233</v>
      </c>
      <c r="E439" s="214" t="s">
        <v>19</v>
      </c>
      <c r="F439" s="215" t="s">
        <v>898</v>
      </c>
      <c r="G439" s="213"/>
      <c r="H439" s="216">
        <v>1</v>
      </c>
      <c r="I439" s="217"/>
      <c r="J439" s="213"/>
      <c r="K439" s="213"/>
      <c r="L439" s="218"/>
      <c r="M439" s="219"/>
      <c r="N439" s="220"/>
      <c r="O439" s="220"/>
      <c r="P439" s="220"/>
      <c r="Q439" s="220"/>
      <c r="R439" s="220"/>
      <c r="S439" s="220"/>
      <c r="T439" s="221"/>
      <c r="AT439" s="222" t="s">
        <v>233</v>
      </c>
      <c r="AU439" s="222" t="s">
        <v>83</v>
      </c>
      <c r="AV439" s="13" t="s">
        <v>83</v>
      </c>
      <c r="AW439" s="13" t="s">
        <v>35</v>
      </c>
      <c r="AX439" s="13" t="s">
        <v>74</v>
      </c>
      <c r="AY439" s="222" t="s">
        <v>213</v>
      </c>
    </row>
    <row r="440" spans="1:65" s="13" customFormat="1">
      <c r="B440" s="212"/>
      <c r="C440" s="213"/>
      <c r="D440" s="208" t="s">
        <v>233</v>
      </c>
      <c r="E440" s="214" t="s">
        <v>19</v>
      </c>
      <c r="F440" s="215" t="s">
        <v>899</v>
      </c>
      <c r="G440" s="213"/>
      <c r="H440" s="216">
        <v>1</v>
      </c>
      <c r="I440" s="217"/>
      <c r="J440" s="213"/>
      <c r="K440" s="213"/>
      <c r="L440" s="218"/>
      <c r="M440" s="219"/>
      <c r="N440" s="220"/>
      <c r="O440" s="220"/>
      <c r="P440" s="220"/>
      <c r="Q440" s="220"/>
      <c r="R440" s="220"/>
      <c r="S440" s="220"/>
      <c r="T440" s="221"/>
      <c r="AT440" s="222" t="s">
        <v>233</v>
      </c>
      <c r="AU440" s="222" t="s">
        <v>83</v>
      </c>
      <c r="AV440" s="13" t="s">
        <v>83</v>
      </c>
      <c r="AW440" s="13" t="s">
        <v>35</v>
      </c>
      <c r="AX440" s="13" t="s">
        <v>74</v>
      </c>
      <c r="AY440" s="222" t="s">
        <v>213</v>
      </c>
    </row>
    <row r="441" spans="1:65" s="13" customFormat="1">
      <c r="B441" s="212"/>
      <c r="C441" s="213"/>
      <c r="D441" s="208" t="s">
        <v>233</v>
      </c>
      <c r="E441" s="214" t="s">
        <v>19</v>
      </c>
      <c r="F441" s="215" t="s">
        <v>900</v>
      </c>
      <c r="G441" s="213"/>
      <c r="H441" s="216">
        <v>1</v>
      </c>
      <c r="I441" s="217"/>
      <c r="J441" s="213"/>
      <c r="K441" s="213"/>
      <c r="L441" s="218"/>
      <c r="M441" s="219"/>
      <c r="N441" s="220"/>
      <c r="O441" s="220"/>
      <c r="P441" s="220"/>
      <c r="Q441" s="220"/>
      <c r="R441" s="220"/>
      <c r="S441" s="220"/>
      <c r="T441" s="221"/>
      <c r="AT441" s="222" t="s">
        <v>233</v>
      </c>
      <c r="AU441" s="222" t="s">
        <v>83</v>
      </c>
      <c r="AV441" s="13" t="s">
        <v>83</v>
      </c>
      <c r="AW441" s="13" t="s">
        <v>35</v>
      </c>
      <c r="AX441" s="13" t="s">
        <v>74</v>
      </c>
      <c r="AY441" s="222" t="s">
        <v>213</v>
      </c>
    </row>
    <row r="442" spans="1:65" s="13" customFormat="1">
      <c r="B442" s="212"/>
      <c r="C442" s="213"/>
      <c r="D442" s="208" t="s">
        <v>233</v>
      </c>
      <c r="E442" s="214" t="s">
        <v>19</v>
      </c>
      <c r="F442" s="215" t="s">
        <v>901</v>
      </c>
      <c r="G442" s="213"/>
      <c r="H442" s="216">
        <v>1</v>
      </c>
      <c r="I442" s="217"/>
      <c r="J442" s="213"/>
      <c r="K442" s="213"/>
      <c r="L442" s="218"/>
      <c r="M442" s="219"/>
      <c r="N442" s="220"/>
      <c r="O442" s="220"/>
      <c r="P442" s="220"/>
      <c r="Q442" s="220"/>
      <c r="R442" s="220"/>
      <c r="S442" s="220"/>
      <c r="T442" s="221"/>
      <c r="AT442" s="222" t="s">
        <v>233</v>
      </c>
      <c r="AU442" s="222" t="s">
        <v>83</v>
      </c>
      <c r="AV442" s="13" t="s">
        <v>83</v>
      </c>
      <c r="AW442" s="13" t="s">
        <v>35</v>
      </c>
      <c r="AX442" s="13" t="s">
        <v>74</v>
      </c>
      <c r="AY442" s="222" t="s">
        <v>213</v>
      </c>
    </row>
    <row r="443" spans="1:65" s="13" customFormat="1">
      <c r="B443" s="212"/>
      <c r="C443" s="213"/>
      <c r="D443" s="208" t="s">
        <v>233</v>
      </c>
      <c r="E443" s="214" t="s">
        <v>19</v>
      </c>
      <c r="F443" s="215" t="s">
        <v>902</v>
      </c>
      <c r="G443" s="213"/>
      <c r="H443" s="216">
        <v>1</v>
      </c>
      <c r="I443" s="217"/>
      <c r="J443" s="213"/>
      <c r="K443" s="213"/>
      <c r="L443" s="218"/>
      <c r="M443" s="219"/>
      <c r="N443" s="220"/>
      <c r="O443" s="220"/>
      <c r="P443" s="220"/>
      <c r="Q443" s="220"/>
      <c r="R443" s="220"/>
      <c r="S443" s="220"/>
      <c r="T443" s="221"/>
      <c r="AT443" s="222" t="s">
        <v>233</v>
      </c>
      <c r="AU443" s="222" t="s">
        <v>83</v>
      </c>
      <c r="AV443" s="13" t="s">
        <v>83</v>
      </c>
      <c r="AW443" s="13" t="s">
        <v>35</v>
      </c>
      <c r="AX443" s="13" t="s">
        <v>74</v>
      </c>
      <c r="AY443" s="222" t="s">
        <v>213</v>
      </c>
    </row>
    <row r="444" spans="1:65" s="14" customFormat="1">
      <c r="B444" s="223"/>
      <c r="C444" s="224"/>
      <c r="D444" s="208" t="s">
        <v>233</v>
      </c>
      <c r="E444" s="225" t="s">
        <v>19</v>
      </c>
      <c r="F444" s="226" t="s">
        <v>234</v>
      </c>
      <c r="G444" s="224"/>
      <c r="H444" s="227">
        <v>12</v>
      </c>
      <c r="I444" s="228"/>
      <c r="J444" s="224"/>
      <c r="K444" s="224"/>
      <c r="L444" s="229"/>
      <c r="M444" s="230"/>
      <c r="N444" s="231"/>
      <c r="O444" s="231"/>
      <c r="P444" s="231"/>
      <c r="Q444" s="231"/>
      <c r="R444" s="231"/>
      <c r="S444" s="231"/>
      <c r="T444" s="232"/>
      <c r="AT444" s="233" t="s">
        <v>233</v>
      </c>
      <c r="AU444" s="233" t="s">
        <v>83</v>
      </c>
      <c r="AV444" s="14" t="s">
        <v>220</v>
      </c>
      <c r="AW444" s="14" t="s">
        <v>35</v>
      </c>
      <c r="AX444" s="14" t="s">
        <v>81</v>
      </c>
      <c r="AY444" s="233" t="s">
        <v>213</v>
      </c>
    </row>
    <row r="445" spans="1:65" s="2" customFormat="1" ht="16.5" customHeight="1">
      <c r="A445" s="36"/>
      <c r="B445" s="37"/>
      <c r="C445" s="244" t="s">
        <v>903</v>
      </c>
      <c r="D445" s="244" t="s">
        <v>329</v>
      </c>
      <c r="E445" s="245" t="s">
        <v>904</v>
      </c>
      <c r="F445" s="246" t="s">
        <v>905</v>
      </c>
      <c r="G445" s="247" t="s">
        <v>218</v>
      </c>
      <c r="H445" s="248">
        <v>12.18</v>
      </c>
      <c r="I445" s="249"/>
      <c r="J445" s="250">
        <f>ROUND(I445*H445,2)</f>
        <v>0</v>
      </c>
      <c r="K445" s="246" t="s">
        <v>219</v>
      </c>
      <c r="L445" s="251"/>
      <c r="M445" s="252" t="s">
        <v>19</v>
      </c>
      <c r="N445" s="253" t="s">
        <v>45</v>
      </c>
      <c r="O445" s="66"/>
      <c r="P445" s="204">
        <f>O445*H445</f>
        <v>0</v>
      </c>
      <c r="Q445" s="204">
        <v>8.5999999999999993E-2</v>
      </c>
      <c r="R445" s="204">
        <f>Q445*H445</f>
        <v>1.04748</v>
      </c>
      <c r="S445" s="204">
        <v>0</v>
      </c>
      <c r="T445" s="205">
        <f>S445*H445</f>
        <v>0</v>
      </c>
      <c r="U445" s="36"/>
      <c r="V445" s="36"/>
      <c r="W445" s="36"/>
      <c r="X445" s="36"/>
      <c r="Y445" s="36"/>
      <c r="Z445" s="36"/>
      <c r="AA445" s="36"/>
      <c r="AB445" s="36"/>
      <c r="AC445" s="36"/>
      <c r="AD445" s="36"/>
      <c r="AE445" s="36"/>
      <c r="AR445" s="206" t="s">
        <v>257</v>
      </c>
      <c r="AT445" s="206" t="s">
        <v>329</v>
      </c>
      <c r="AU445" s="206" t="s">
        <v>83</v>
      </c>
      <c r="AY445" s="19" t="s">
        <v>213</v>
      </c>
      <c r="BE445" s="207">
        <f>IF(N445="základní",J445,0)</f>
        <v>0</v>
      </c>
      <c r="BF445" s="207">
        <f>IF(N445="snížená",J445,0)</f>
        <v>0</v>
      </c>
      <c r="BG445" s="207">
        <f>IF(N445="zákl. přenesená",J445,0)</f>
        <v>0</v>
      </c>
      <c r="BH445" s="207">
        <f>IF(N445="sníž. přenesená",J445,0)</f>
        <v>0</v>
      </c>
      <c r="BI445" s="207">
        <f>IF(N445="nulová",J445,0)</f>
        <v>0</v>
      </c>
      <c r="BJ445" s="19" t="s">
        <v>81</v>
      </c>
      <c r="BK445" s="207">
        <f>ROUND(I445*H445,2)</f>
        <v>0</v>
      </c>
      <c r="BL445" s="19" t="s">
        <v>220</v>
      </c>
      <c r="BM445" s="206" t="s">
        <v>906</v>
      </c>
    </row>
    <row r="446" spans="1:65" s="13" customFormat="1">
      <c r="B446" s="212"/>
      <c r="C446" s="213"/>
      <c r="D446" s="208" t="s">
        <v>233</v>
      </c>
      <c r="E446" s="213"/>
      <c r="F446" s="215" t="s">
        <v>907</v>
      </c>
      <c r="G446" s="213"/>
      <c r="H446" s="216">
        <v>12.18</v>
      </c>
      <c r="I446" s="217"/>
      <c r="J446" s="213"/>
      <c r="K446" s="213"/>
      <c r="L446" s="218"/>
      <c r="M446" s="219"/>
      <c r="N446" s="220"/>
      <c r="O446" s="220"/>
      <c r="P446" s="220"/>
      <c r="Q446" s="220"/>
      <c r="R446" s="220"/>
      <c r="S446" s="220"/>
      <c r="T446" s="221"/>
      <c r="AT446" s="222" t="s">
        <v>233</v>
      </c>
      <c r="AU446" s="222" t="s">
        <v>83</v>
      </c>
      <c r="AV446" s="13" t="s">
        <v>83</v>
      </c>
      <c r="AW446" s="13" t="s">
        <v>4</v>
      </c>
      <c r="AX446" s="13" t="s">
        <v>81</v>
      </c>
      <c r="AY446" s="222" t="s">
        <v>213</v>
      </c>
    </row>
    <row r="447" spans="1:65" s="2" customFormat="1" ht="21.75" customHeight="1">
      <c r="A447" s="36"/>
      <c r="B447" s="37"/>
      <c r="C447" s="195" t="s">
        <v>908</v>
      </c>
      <c r="D447" s="195" t="s">
        <v>215</v>
      </c>
      <c r="E447" s="196" t="s">
        <v>909</v>
      </c>
      <c r="F447" s="197" t="s">
        <v>910</v>
      </c>
      <c r="G447" s="198" t="s">
        <v>218</v>
      </c>
      <c r="H447" s="199">
        <v>22</v>
      </c>
      <c r="I447" s="200"/>
      <c r="J447" s="201">
        <f>ROUND(I447*H447,2)</f>
        <v>0</v>
      </c>
      <c r="K447" s="197" t="s">
        <v>219</v>
      </c>
      <c r="L447" s="41"/>
      <c r="M447" s="202" t="s">
        <v>19</v>
      </c>
      <c r="N447" s="203" t="s">
        <v>45</v>
      </c>
      <c r="O447" s="66"/>
      <c r="P447" s="204">
        <f>O447*H447</f>
        <v>0</v>
      </c>
      <c r="Q447" s="204">
        <v>8.7499999999999999E-5</v>
      </c>
      <c r="R447" s="204">
        <f>Q447*H447</f>
        <v>1.9250000000000001E-3</v>
      </c>
      <c r="S447" s="204">
        <v>0</v>
      </c>
      <c r="T447" s="205">
        <f>S447*H447</f>
        <v>0</v>
      </c>
      <c r="U447" s="36"/>
      <c r="V447" s="36"/>
      <c r="W447" s="36"/>
      <c r="X447" s="36"/>
      <c r="Y447" s="36"/>
      <c r="Z447" s="36"/>
      <c r="AA447" s="36"/>
      <c r="AB447" s="36"/>
      <c r="AC447" s="36"/>
      <c r="AD447" s="36"/>
      <c r="AE447" s="36"/>
      <c r="AR447" s="206" t="s">
        <v>220</v>
      </c>
      <c r="AT447" s="206" t="s">
        <v>215</v>
      </c>
      <c r="AU447" s="206" t="s">
        <v>83</v>
      </c>
      <c r="AY447" s="19" t="s">
        <v>213</v>
      </c>
      <c r="BE447" s="207">
        <f>IF(N447="základní",J447,0)</f>
        <v>0</v>
      </c>
      <c r="BF447" s="207">
        <f>IF(N447="snížená",J447,0)</f>
        <v>0</v>
      </c>
      <c r="BG447" s="207">
        <f>IF(N447="zákl. přenesená",J447,0)</f>
        <v>0</v>
      </c>
      <c r="BH447" s="207">
        <f>IF(N447="sníž. přenesená",J447,0)</f>
        <v>0</v>
      </c>
      <c r="BI447" s="207">
        <f>IF(N447="nulová",J447,0)</f>
        <v>0</v>
      </c>
      <c r="BJ447" s="19" t="s">
        <v>81</v>
      </c>
      <c r="BK447" s="207">
        <f>ROUND(I447*H447,2)</f>
        <v>0</v>
      </c>
      <c r="BL447" s="19" t="s">
        <v>220</v>
      </c>
      <c r="BM447" s="206" t="s">
        <v>911</v>
      </c>
    </row>
    <row r="448" spans="1:65" s="2" customFormat="1" ht="58.5">
      <c r="A448" s="36"/>
      <c r="B448" s="37"/>
      <c r="C448" s="38"/>
      <c r="D448" s="208" t="s">
        <v>222</v>
      </c>
      <c r="E448" s="38"/>
      <c r="F448" s="209" t="s">
        <v>890</v>
      </c>
      <c r="G448" s="38"/>
      <c r="H448" s="38"/>
      <c r="I448" s="118"/>
      <c r="J448" s="38"/>
      <c r="K448" s="38"/>
      <c r="L448" s="41"/>
      <c r="M448" s="210"/>
      <c r="N448" s="211"/>
      <c r="O448" s="66"/>
      <c r="P448" s="66"/>
      <c r="Q448" s="66"/>
      <c r="R448" s="66"/>
      <c r="S448" s="66"/>
      <c r="T448" s="67"/>
      <c r="U448" s="36"/>
      <c r="V448" s="36"/>
      <c r="W448" s="36"/>
      <c r="X448" s="36"/>
      <c r="Y448" s="36"/>
      <c r="Z448" s="36"/>
      <c r="AA448" s="36"/>
      <c r="AB448" s="36"/>
      <c r="AC448" s="36"/>
      <c r="AD448" s="36"/>
      <c r="AE448" s="36"/>
      <c r="AT448" s="19" t="s">
        <v>222</v>
      </c>
      <c r="AU448" s="19" t="s">
        <v>83</v>
      </c>
    </row>
    <row r="449" spans="1:65" s="13" customFormat="1">
      <c r="B449" s="212"/>
      <c r="C449" s="213"/>
      <c r="D449" s="208" t="s">
        <v>233</v>
      </c>
      <c r="E449" s="214" t="s">
        <v>19</v>
      </c>
      <c r="F449" s="215" t="s">
        <v>912</v>
      </c>
      <c r="G449" s="213"/>
      <c r="H449" s="216">
        <v>11</v>
      </c>
      <c r="I449" s="217"/>
      <c r="J449" s="213"/>
      <c r="K449" s="213"/>
      <c r="L449" s="218"/>
      <c r="M449" s="219"/>
      <c r="N449" s="220"/>
      <c r="O449" s="220"/>
      <c r="P449" s="220"/>
      <c r="Q449" s="220"/>
      <c r="R449" s="220"/>
      <c r="S449" s="220"/>
      <c r="T449" s="221"/>
      <c r="AT449" s="222" t="s">
        <v>233</v>
      </c>
      <c r="AU449" s="222" t="s">
        <v>83</v>
      </c>
      <c r="AV449" s="13" t="s">
        <v>83</v>
      </c>
      <c r="AW449" s="13" t="s">
        <v>35</v>
      </c>
      <c r="AX449" s="13" t="s">
        <v>74</v>
      </c>
      <c r="AY449" s="222" t="s">
        <v>213</v>
      </c>
    </row>
    <row r="450" spans="1:65" s="13" customFormat="1">
      <c r="B450" s="212"/>
      <c r="C450" s="213"/>
      <c r="D450" s="208" t="s">
        <v>233</v>
      </c>
      <c r="E450" s="214" t="s">
        <v>19</v>
      </c>
      <c r="F450" s="215" t="s">
        <v>913</v>
      </c>
      <c r="G450" s="213"/>
      <c r="H450" s="216">
        <v>11</v>
      </c>
      <c r="I450" s="217"/>
      <c r="J450" s="213"/>
      <c r="K450" s="213"/>
      <c r="L450" s="218"/>
      <c r="M450" s="219"/>
      <c r="N450" s="220"/>
      <c r="O450" s="220"/>
      <c r="P450" s="220"/>
      <c r="Q450" s="220"/>
      <c r="R450" s="220"/>
      <c r="S450" s="220"/>
      <c r="T450" s="221"/>
      <c r="AT450" s="222" t="s">
        <v>233</v>
      </c>
      <c r="AU450" s="222" t="s">
        <v>83</v>
      </c>
      <c r="AV450" s="13" t="s">
        <v>83</v>
      </c>
      <c r="AW450" s="13" t="s">
        <v>35</v>
      </c>
      <c r="AX450" s="13" t="s">
        <v>74</v>
      </c>
      <c r="AY450" s="222" t="s">
        <v>213</v>
      </c>
    </row>
    <row r="451" spans="1:65" s="14" customFormat="1">
      <c r="B451" s="223"/>
      <c r="C451" s="224"/>
      <c r="D451" s="208" t="s">
        <v>233</v>
      </c>
      <c r="E451" s="225" t="s">
        <v>19</v>
      </c>
      <c r="F451" s="226" t="s">
        <v>234</v>
      </c>
      <c r="G451" s="224"/>
      <c r="H451" s="227">
        <v>22</v>
      </c>
      <c r="I451" s="228"/>
      <c r="J451" s="224"/>
      <c r="K451" s="224"/>
      <c r="L451" s="229"/>
      <c r="M451" s="230"/>
      <c r="N451" s="231"/>
      <c r="O451" s="231"/>
      <c r="P451" s="231"/>
      <c r="Q451" s="231"/>
      <c r="R451" s="231"/>
      <c r="S451" s="231"/>
      <c r="T451" s="232"/>
      <c r="AT451" s="233" t="s">
        <v>233</v>
      </c>
      <c r="AU451" s="233" t="s">
        <v>83</v>
      </c>
      <c r="AV451" s="14" t="s">
        <v>220</v>
      </c>
      <c r="AW451" s="14" t="s">
        <v>35</v>
      </c>
      <c r="AX451" s="14" t="s">
        <v>81</v>
      </c>
      <c r="AY451" s="233" t="s">
        <v>213</v>
      </c>
    </row>
    <row r="452" spans="1:65" s="2" customFormat="1" ht="16.5" customHeight="1">
      <c r="A452" s="36"/>
      <c r="B452" s="37"/>
      <c r="C452" s="244" t="s">
        <v>914</v>
      </c>
      <c r="D452" s="244" t="s">
        <v>329</v>
      </c>
      <c r="E452" s="245" t="s">
        <v>915</v>
      </c>
      <c r="F452" s="246" t="s">
        <v>916</v>
      </c>
      <c r="G452" s="247" t="s">
        <v>218</v>
      </c>
      <c r="H452" s="248">
        <v>11.164999999999999</v>
      </c>
      <c r="I452" s="249"/>
      <c r="J452" s="250">
        <f>ROUND(I452*H452,2)</f>
        <v>0</v>
      </c>
      <c r="K452" s="246" t="s">
        <v>19</v>
      </c>
      <c r="L452" s="251"/>
      <c r="M452" s="252" t="s">
        <v>19</v>
      </c>
      <c r="N452" s="253" t="s">
        <v>45</v>
      </c>
      <c r="O452" s="66"/>
      <c r="P452" s="204">
        <f>O452*H452</f>
        <v>0</v>
      </c>
      <c r="Q452" s="204">
        <v>4.4999999999999998E-2</v>
      </c>
      <c r="R452" s="204">
        <f>Q452*H452</f>
        <v>0.5024249999999999</v>
      </c>
      <c r="S452" s="204">
        <v>0</v>
      </c>
      <c r="T452" s="205">
        <f>S452*H452</f>
        <v>0</v>
      </c>
      <c r="U452" s="36"/>
      <c r="V452" s="36"/>
      <c r="W452" s="36"/>
      <c r="X452" s="36"/>
      <c r="Y452" s="36"/>
      <c r="Z452" s="36"/>
      <c r="AA452" s="36"/>
      <c r="AB452" s="36"/>
      <c r="AC452" s="36"/>
      <c r="AD452" s="36"/>
      <c r="AE452" s="36"/>
      <c r="AR452" s="206" t="s">
        <v>257</v>
      </c>
      <c r="AT452" s="206" t="s">
        <v>329</v>
      </c>
      <c r="AU452" s="206" t="s">
        <v>83</v>
      </c>
      <c r="AY452" s="19" t="s">
        <v>213</v>
      </c>
      <c r="BE452" s="207">
        <f>IF(N452="základní",J452,0)</f>
        <v>0</v>
      </c>
      <c r="BF452" s="207">
        <f>IF(N452="snížená",J452,0)</f>
        <v>0</v>
      </c>
      <c r="BG452" s="207">
        <f>IF(N452="zákl. přenesená",J452,0)</f>
        <v>0</v>
      </c>
      <c r="BH452" s="207">
        <f>IF(N452="sníž. přenesená",J452,0)</f>
        <v>0</v>
      </c>
      <c r="BI452" s="207">
        <f>IF(N452="nulová",J452,0)</f>
        <v>0</v>
      </c>
      <c r="BJ452" s="19" t="s">
        <v>81</v>
      </c>
      <c r="BK452" s="207">
        <f>ROUND(I452*H452,2)</f>
        <v>0</v>
      </c>
      <c r="BL452" s="19" t="s">
        <v>220</v>
      </c>
      <c r="BM452" s="206" t="s">
        <v>917</v>
      </c>
    </row>
    <row r="453" spans="1:65" s="13" customFormat="1">
      <c r="B453" s="212"/>
      <c r="C453" s="213"/>
      <c r="D453" s="208" t="s">
        <v>233</v>
      </c>
      <c r="E453" s="214" t="s">
        <v>19</v>
      </c>
      <c r="F453" s="215" t="s">
        <v>913</v>
      </c>
      <c r="G453" s="213"/>
      <c r="H453" s="216">
        <v>11</v>
      </c>
      <c r="I453" s="217"/>
      <c r="J453" s="213"/>
      <c r="K453" s="213"/>
      <c r="L453" s="218"/>
      <c r="M453" s="219"/>
      <c r="N453" s="220"/>
      <c r="O453" s="220"/>
      <c r="P453" s="220"/>
      <c r="Q453" s="220"/>
      <c r="R453" s="220"/>
      <c r="S453" s="220"/>
      <c r="T453" s="221"/>
      <c r="AT453" s="222" t="s">
        <v>233</v>
      </c>
      <c r="AU453" s="222" t="s">
        <v>83</v>
      </c>
      <c r="AV453" s="13" t="s">
        <v>83</v>
      </c>
      <c r="AW453" s="13" t="s">
        <v>35</v>
      </c>
      <c r="AX453" s="13" t="s">
        <v>74</v>
      </c>
      <c r="AY453" s="222" t="s">
        <v>213</v>
      </c>
    </row>
    <row r="454" spans="1:65" s="14" customFormat="1">
      <c r="B454" s="223"/>
      <c r="C454" s="224"/>
      <c r="D454" s="208" t="s">
        <v>233</v>
      </c>
      <c r="E454" s="225" t="s">
        <v>19</v>
      </c>
      <c r="F454" s="226" t="s">
        <v>234</v>
      </c>
      <c r="G454" s="224"/>
      <c r="H454" s="227">
        <v>11</v>
      </c>
      <c r="I454" s="228"/>
      <c r="J454" s="224"/>
      <c r="K454" s="224"/>
      <c r="L454" s="229"/>
      <c r="M454" s="230"/>
      <c r="N454" s="231"/>
      <c r="O454" s="231"/>
      <c r="P454" s="231"/>
      <c r="Q454" s="231"/>
      <c r="R454" s="231"/>
      <c r="S454" s="231"/>
      <c r="T454" s="232"/>
      <c r="AT454" s="233" t="s">
        <v>233</v>
      </c>
      <c r="AU454" s="233" t="s">
        <v>83</v>
      </c>
      <c r="AV454" s="14" t="s">
        <v>220</v>
      </c>
      <c r="AW454" s="14" t="s">
        <v>35</v>
      </c>
      <c r="AX454" s="14" t="s">
        <v>81</v>
      </c>
      <c r="AY454" s="233" t="s">
        <v>213</v>
      </c>
    </row>
    <row r="455" spans="1:65" s="13" customFormat="1">
      <c r="B455" s="212"/>
      <c r="C455" s="213"/>
      <c r="D455" s="208" t="s">
        <v>233</v>
      </c>
      <c r="E455" s="213"/>
      <c r="F455" s="215" t="s">
        <v>918</v>
      </c>
      <c r="G455" s="213"/>
      <c r="H455" s="216">
        <v>11.164999999999999</v>
      </c>
      <c r="I455" s="217"/>
      <c r="J455" s="213"/>
      <c r="K455" s="213"/>
      <c r="L455" s="218"/>
      <c r="M455" s="219"/>
      <c r="N455" s="220"/>
      <c r="O455" s="220"/>
      <c r="P455" s="220"/>
      <c r="Q455" s="220"/>
      <c r="R455" s="220"/>
      <c r="S455" s="220"/>
      <c r="T455" s="221"/>
      <c r="AT455" s="222" t="s">
        <v>233</v>
      </c>
      <c r="AU455" s="222" t="s">
        <v>83</v>
      </c>
      <c r="AV455" s="13" t="s">
        <v>83</v>
      </c>
      <c r="AW455" s="13" t="s">
        <v>4</v>
      </c>
      <c r="AX455" s="13" t="s">
        <v>81</v>
      </c>
      <c r="AY455" s="222" t="s">
        <v>213</v>
      </c>
    </row>
    <row r="456" spans="1:65" s="2" customFormat="1" ht="16.5" customHeight="1">
      <c r="A456" s="36"/>
      <c r="B456" s="37"/>
      <c r="C456" s="244" t="s">
        <v>919</v>
      </c>
      <c r="D456" s="244" t="s">
        <v>329</v>
      </c>
      <c r="E456" s="245" t="s">
        <v>920</v>
      </c>
      <c r="F456" s="246" t="s">
        <v>921</v>
      </c>
      <c r="G456" s="247" t="s">
        <v>218</v>
      </c>
      <c r="H456" s="248">
        <v>11.164999999999999</v>
      </c>
      <c r="I456" s="249"/>
      <c r="J456" s="250">
        <f>ROUND(I456*H456,2)</f>
        <v>0</v>
      </c>
      <c r="K456" s="246" t="s">
        <v>19</v>
      </c>
      <c r="L456" s="251"/>
      <c r="M456" s="252" t="s">
        <v>19</v>
      </c>
      <c r="N456" s="253" t="s">
        <v>45</v>
      </c>
      <c r="O456" s="66"/>
      <c r="P456" s="204">
        <f>O456*H456</f>
        <v>0</v>
      </c>
      <c r="Q456" s="204">
        <v>6.0999999999999999E-2</v>
      </c>
      <c r="R456" s="204">
        <f>Q456*H456</f>
        <v>0.68106499999999992</v>
      </c>
      <c r="S456" s="204">
        <v>0</v>
      </c>
      <c r="T456" s="205">
        <f>S456*H456</f>
        <v>0</v>
      </c>
      <c r="U456" s="36"/>
      <c r="V456" s="36"/>
      <c r="W456" s="36"/>
      <c r="X456" s="36"/>
      <c r="Y456" s="36"/>
      <c r="Z456" s="36"/>
      <c r="AA456" s="36"/>
      <c r="AB456" s="36"/>
      <c r="AC456" s="36"/>
      <c r="AD456" s="36"/>
      <c r="AE456" s="36"/>
      <c r="AR456" s="206" t="s">
        <v>257</v>
      </c>
      <c r="AT456" s="206" t="s">
        <v>329</v>
      </c>
      <c r="AU456" s="206" t="s">
        <v>83</v>
      </c>
      <c r="AY456" s="19" t="s">
        <v>213</v>
      </c>
      <c r="BE456" s="207">
        <f>IF(N456="základní",J456,0)</f>
        <v>0</v>
      </c>
      <c r="BF456" s="207">
        <f>IF(N456="snížená",J456,0)</f>
        <v>0</v>
      </c>
      <c r="BG456" s="207">
        <f>IF(N456="zákl. přenesená",J456,0)</f>
        <v>0</v>
      </c>
      <c r="BH456" s="207">
        <f>IF(N456="sníž. přenesená",J456,0)</f>
        <v>0</v>
      </c>
      <c r="BI456" s="207">
        <f>IF(N456="nulová",J456,0)</f>
        <v>0</v>
      </c>
      <c r="BJ456" s="19" t="s">
        <v>81</v>
      </c>
      <c r="BK456" s="207">
        <f>ROUND(I456*H456,2)</f>
        <v>0</v>
      </c>
      <c r="BL456" s="19" t="s">
        <v>220</v>
      </c>
      <c r="BM456" s="206" t="s">
        <v>922</v>
      </c>
    </row>
    <row r="457" spans="1:65" s="13" customFormat="1">
      <c r="B457" s="212"/>
      <c r="C457" s="213"/>
      <c r="D457" s="208" t="s">
        <v>233</v>
      </c>
      <c r="E457" s="214" t="s">
        <v>19</v>
      </c>
      <c r="F457" s="215" t="s">
        <v>912</v>
      </c>
      <c r="G457" s="213"/>
      <c r="H457" s="216">
        <v>11</v>
      </c>
      <c r="I457" s="217"/>
      <c r="J457" s="213"/>
      <c r="K457" s="213"/>
      <c r="L457" s="218"/>
      <c r="M457" s="219"/>
      <c r="N457" s="220"/>
      <c r="O457" s="220"/>
      <c r="P457" s="220"/>
      <c r="Q457" s="220"/>
      <c r="R457" s="220"/>
      <c r="S457" s="220"/>
      <c r="T457" s="221"/>
      <c r="AT457" s="222" t="s">
        <v>233</v>
      </c>
      <c r="AU457" s="222" t="s">
        <v>83</v>
      </c>
      <c r="AV457" s="13" t="s">
        <v>83</v>
      </c>
      <c r="AW457" s="13" t="s">
        <v>35</v>
      </c>
      <c r="AX457" s="13" t="s">
        <v>74</v>
      </c>
      <c r="AY457" s="222" t="s">
        <v>213</v>
      </c>
    </row>
    <row r="458" spans="1:65" s="14" customFormat="1">
      <c r="B458" s="223"/>
      <c r="C458" s="224"/>
      <c r="D458" s="208" t="s">
        <v>233</v>
      </c>
      <c r="E458" s="225" t="s">
        <v>19</v>
      </c>
      <c r="F458" s="226" t="s">
        <v>234</v>
      </c>
      <c r="G458" s="224"/>
      <c r="H458" s="227">
        <v>11</v>
      </c>
      <c r="I458" s="228"/>
      <c r="J458" s="224"/>
      <c r="K458" s="224"/>
      <c r="L458" s="229"/>
      <c r="M458" s="230"/>
      <c r="N458" s="231"/>
      <c r="O458" s="231"/>
      <c r="P458" s="231"/>
      <c r="Q458" s="231"/>
      <c r="R458" s="231"/>
      <c r="S458" s="231"/>
      <c r="T458" s="232"/>
      <c r="AT458" s="233" t="s">
        <v>233</v>
      </c>
      <c r="AU458" s="233" t="s">
        <v>83</v>
      </c>
      <c r="AV458" s="14" t="s">
        <v>220</v>
      </c>
      <c r="AW458" s="14" t="s">
        <v>35</v>
      </c>
      <c r="AX458" s="14" t="s">
        <v>81</v>
      </c>
      <c r="AY458" s="233" t="s">
        <v>213</v>
      </c>
    </row>
    <row r="459" spans="1:65" s="13" customFormat="1">
      <c r="B459" s="212"/>
      <c r="C459" s="213"/>
      <c r="D459" s="208" t="s">
        <v>233</v>
      </c>
      <c r="E459" s="213"/>
      <c r="F459" s="215" t="s">
        <v>918</v>
      </c>
      <c r="G459" s="213"/>
      <c r="H459" s="216">
        <v>11.164999999999999</v>
      </c>
      <c r="I459" s="217"/>
      <c r="J459" s="213"/>
      <c r="K459" s="213"/>
      <c r="L459" s="218"/>
      <c r="M459" s="219"/>
      <c r="N459" s="220"/>
      <c r="O459" s="220"/>
      <c r="P459" s="220"/>
      <c r="Q459" s="220"/>
      <c r="R459" s="220"/>
      <c r="S459" s="220"/>
      <c r="T459" s="221"/>
      <c r="AT459" s="222" t="s">
        <v>233</v>
      </c>
      <c r="AU459" s="222" t="s">
        <v>83</v>
      </c>
      <c r="AV459" s="13" t="s">
        <v>83</v>
      </c>
      <c r="AW459" s="13" t="s">
        <v>4</v>
      </c>
      <c r="AX459" s="13" t="s">
        <v>81</v>
      </c>
      <c r="AY459" s="222" t="s">
        <v>213</v>
      </c>
    </row>
    <row r="460" spans="1:65" s="2" customFormat="1" ht="16.5" customHeight="1">
      <c r="A460" s="36"/>
      <c r="B460" s="37"/>
      <c r="C460" s="195" t="s">
        <v>923</v>
      </c>
      <c r="D460" s="195" t="s">
        <v>215</v>
      </c>
      <c r="E460" s="196" t="s">
        <v>924</v>
      </c>
      <c r="F460" s="197" t="s">
        <v>925</v>
      </c>
      <c r="G460" s="198" t="s">
        <v>926</v>
      </c>
      <c r="H460" s="199">
        <v>10</v>
      </c>
      <c r="I460" s="200"/>
      <c r="J460" s="201">
        <f>ROUND(I460*H460,2)</f>
        <v>0</v>
      </c>
      <c r="K460" s="197" t="s">
        <v>219</v>
      </c>
      <c r="L460" s="41"/>
      <c r="M460" s="202" t="s">
        <v>19</v>
      </c>
      <c r="N460" s="203" t="s">
        <v>45</v>
      </c>
      <c r="O460" s="66"/>
      <c r="P460" s="204">
        <f>O460*H460</f>
        <v>0</v>
      </c>
      <c r="Q460" s="204">
        <v>3.102E-4</v>
      </c>
      <c r="R460" s="204">
        <f>Q460*H460</f>
        <v>3.1020000000000002E-3</v>
      </c>
      <c r="S460" s="204">
        <v>0</v>
      </c>
      <c r="T460" s="205">
        <f>S460*H460</f>
        <v>0</v>
      </c>
      <c r="U460" s="36"/>
      <c r="V460" s="36"/>
      <c r="W460" s="36"/>
      <c r="X460" s="36"/>
      <c r="Y460" s="36"/>
      <c r="Z460" s="36"/>
      <c r="AA460" s="36"/>
      <c r="AB460" s="36"/>
      <c r="AC460" s="36"/>
      <c r="AD460" s="36"/>
      <c r="AE460" s="36"/>
      <c r="AR460" s="206" t="s">
        <v>220</v>
      </c>
      <c r="AT460" s="206" t="s">
        <v>215</v>
      </c>
      <c r="AU460" s="206" t="s">
        <v>83</v>
      </c>
      <c r="AY460" s="19" t="s">
        <v>213</v>
      </c>
      <c r="BE460" s="207">
        <f>IF(N460="základní",J460,0)</f>
        <v>0</v>
      </c>
      <c r="BF460" s="207">
        <f>IF(N460="snížená",J460,0)</f>
        <v>0</v>
      </c>
      <c r="BG460" s="207">
        <f>IF(N460="zákl. přenesená",J460,0)</f>
        <v>0</v>
      </c>
      <c r="BH460" s="207">
        <f>IF(N460="sníž. přenesená",J460,0)</f>
        <v>0</v>
      </c>
      <c r="BI460" s="207">
        <f>IF(N460="nulová",J460,0)</f>
        <v>0</v>
      </c>
      <c r="BJ460" s="19" t="s">
        <v>81</v>
      </c>
      <c r="BK460" s="207">
        <f>ROUND(I460*H460,2)</f>
        <v>0</v>
      </c>
      <c r="BL460" s="19" t="s">
        <v>220</v>
      </c>
      <c r="BM460" s="206" t="s">
        <v>927</v>
      </c>
    </row>
    <row r="461" spans="1:65" s="2" customFormat="1" ht="97.5">
      <c r="A461" s="36"/>
      <c r="B461" s="37"/>
      <c r="C461" s="38"/>
      <c r="D461" s="208" t="s">
        <v>222</v>
      </c>
      <c r="E461" s="38"/>
      <c r="F461" s="209" t="s">
        <v>928</v>
      </c>
      <c r="G461" s="38"/>
      <c r="H461" s="38"/>
      <c r="I461" s="118"/>
      <c r="J461" s="38"/>
      <c r="K461" s="38"/>
      <c r="L461" s="41"/>
      <c r="M461" s="210"/>
      <c r="N461" s="211"/>
      <c r="O461" s="66"/>
      <c r="P461" s="66"/>
      <c r="Q461" s="66"/>
      <c r="R461" s="66"/>
      <c r="S461" s="66"/>
      <c r="T461" s="67"/>
      <c r="U461" s="36"/>
      <c r="V461" s="36"/>
      <c r="W461" s="36"/>
      <c r="X461" s="36"/>
      <c r="Y461" s="36"/>
      <c r="Z461" s="36"/>
      <c r="AA461" s="36"/>
      <c r="AB461" s="36"/>
      <c r="AC461" s="36"/>
      <c r="AD461" s="36"/>
      <c r="AE461" s="36"/>
      <c r="AT461" s="19" t="s">
        <v>222</v>
      </c>
      <c r="AU461" s="19" t="s">
        <v>83</v>
      </c>
    </row>
    <row r="462" spans="1:65" s="2" customFormat="1" ht="16.5" customHeight="1">
      <c r="A462" s="36"/>
      <c r="B462" s="37"/>
      <c r="C462" s="195" t="s">
        <v>929</v>
      </c>
      <c r="D462" s="195" t="s">
        <v>215</v>
      </c>
      <c r="E462" s="196" t="s">
        <v>930</v>
      </c>
      <c r="F462" s="197" t="s">
        <v>931</v>
      </c>
      <c r="G462" s="198" t="s">
        <v>218</v>
      </c>
      <c r="H462" s="199">
        <v>11</v>
      </c>
      <c r="I462" s="200"/>
      <c r="J462" s="201">
        <f>ROUND(I462*H462,2)</f>
        <v>0</v>
      </c>
      <c r="K462" s="197" t="s">
        <v>19</v>
      </c>
      <c r="L462" s="41"/>
      <c r="M462" s="202" t="s">
        <v>19</v>
      </c>
      <c r="N462" s="203" t="s">
        <v>45</v>
      </c>
      <c r="O462" s="66"/>
      <c r="P462" s="204">
        <f>O462*H462</f>
        <v>0</v>
      </c>
      <c r="Q462" s="204">
        <v>3.1E-4</v>
      </c>
      <c r="R462" s="204">
        <f>Q462*H462</f>
        <v>3.4099999999999998E-3</v>
      </c>
      <c r="S462" s="204">
        <v>0</v>
      </c>
      <c r="T462" s="205">
        <f>S462*H462</f>
        <v>0</v>
      </c>
      <c r="U462" s="36"/>
      <c r="V462" s="36"/>
      <c r="W462" s="36"/>
      <c r="X462" s="36"/>
      <c r="Y462" s="36"/>
      <c r="Z462" s="36"/>
      <c r="AA462" s="36"/>
      <c r="AB462" s="36"/>
      <c r="AC462" s="36"/>
      <c r="AD462" s="36"/>
      <c r="AE462" s="36"/>
      <c r="AR462" s="206" t="s">
        <v>220</v>
      </c>
      <c r="AT462" s="206" t="s">
        <v>215</v>
      </c>
      <c r="AU462" s="206" t="s">
        <v>83</v>
      </c>
      <c r="AY462" s="19" t="s">
        <v>213</v>
      </c>
      <c r="BE462" s="207">
        <f>IF(N462="základní",J462,0)</f>
        <v>0</v>
      </c>
      <c r="BF462" s="207">
        <f>IF(N462="snížená",J462,0)</f>
        <v>0</v>
      </c>
      <c r="BG462" s="207">
        <f>IF(N462="zákl. přenesená",J462,0)</f>
        <v>0</v>
      </c>
      <c r="BH462" s="207">
        <f>IF(N462="sníž. přenesená",J462,0)</f>
        <v>0</v>
      </c>
      <c r="BI462" s="207">
        <f>IF(N462="nulová",J462,0)</f>
        <v>0</v>
      </c>
      <c r="BJ462" s="19" t="s">
        <v>81</v>
      </c>
      <c r="BK462" s="207">
        <f>ROUND(I462*H462,2)</f>
        <v>0</v>
      </c>
      <c r="BL462" s="19" t="s">
        <v>220</v>
      </c>
      <c r="BM462" s="206" t="s">
        <v>932</v>
      </c>
    </row>
    <row r="463" spans="1:65" s="2" customFormat="1" ht="21.75" customHeight="1">
      <c r="A463" s="36"/>
      <c r="B463" s="37"/>
      <c r="C463" s="195" t="s">
        <v>933</v>
      </c>
      <c r="D463" s="195" t="s">
        <v>215</v>
      </c>
      <c r="E463" s="196" t="s">
        <v>934</v>
      </c>
      <c r="F463" s="197" t="s">
        <v>935</v>
      </c>
      <c r="G463" s="198" t="s">
        <v>218</v>
      </c>
      <c r="H463" s="199">
        <v>2</v>
      </c>
      <c r="I463" s="200"/>
      <c r="J463" s="201">
        <f>ROUND(I463*H463,2)</f>
        <v>0</v>
      </c>
      <c r="K463" s="197" t="s">
        <v>19</v>
      </c>
      <c r="L463" s="41"/>
      <c r="M463" s="202" t="s">
        <v>19</v>
      </c>
      <c r="N463" s="203" t="s">
        <v>45</v>
      </c>
      <c r="O463" s="66"/>
      <c r="P463" s="204">
        <f>O463*H463</f>
        <v>0</v>
      </c>
      <c r="Q463" s="204">
        <v>5.6749999999999998</v>
      </c>
      <c r="R463" s="204">
        <f>Q463*H463</f>
        <v>11.35</v>
      </c>
      <c r="S463" s="204">
        <v>0</v>
      </c>
      <c r="T463" s="205">
        <f>S463*H463</f>
        <v>0</v>
      </c>
      <c r="U463" s="36"/>
      <c r="V463" s="36"/>
      <c r="W463" s="36"/>
      <c r="X463" s="36"/>
      <c r="Y463" s="36"/>
      <c r="Z463" s="36"/>
      <c r="AA463" s="36"/>
      <c r="AB463" s="36"/>
      <c r="AC463" s="36"/>
      <c r="AD463" s="36"/>
      <c r="AE463" s="36"/>
      <c r="AR463" s="206" t="s">
        <v>220</v>
      </c>
      <c r="AT463" s="206" t="s">
        <v>215</v>
      </c>
      <c r="AU463" s="206" t="s">
        <v>83</v>
      </c>
      <c r="AY463" s="19" t="s">
        <v>213</v>
      </c>
      <c r="BE463" s="207">
        <f>IF(N463="základní",J463,0)</f>
        <v>0</v>
      </c>
      <c r="BF463" s="207">
        <f>IF(N463="snížená",J463,0)</f>
        <v>0</v>
      </c>
      <c r="BG463" s="207">
        <f>IF(N463="zákl. přenesená",J463,0)</f>
        <v>0</v>
      </c>
      <c r="BH463" s="207">
        <f>IF(N463="sníž. přenesená",J463,0)</f>
        <v>0</v>
      </c>
      <c r="BI463" s="207">
        <f>IF(N463="nulová",J463,0)</f>
        <v>0</v>
      </c>
      <c r="BJ463" s="19" t="s">
        <v>81</v>
      </c>
      <c r="BK463" s="207">
        <f>ROUND(I463*H463,2)</f>
        <v>0</v>
      </c>
      <c r="BL463" s="19" t="s">
        <v>220</v>
      </c>
      <c r="BM463" s="206" t="s">
        <v>936</v>
      </c>
    </row>
    <row r="464" spans="1:65" s="2" customFormat="1" ht="126.75">
      <c r="A464" s="36"/>
      <c r="B464" s="37"/>
      <c r="C464" s="38"/>
      <c r="D464" s="208" t="s">
        <v>222</v>
      </c>
      <c r="E464" s="38"/>
      <c r="F464" s="209" t="s">
        <v>937</v>
      </c>
      <c r="G464" s="38"/>
      <c r="H464" s="38"/>
      <c r="I464" s="118"/>
      <c r="J464" s="38"/>
      <c r="K464" s="38"/>
      <c r="L464" s="41"/>
      <c r="M464" s="210"/>
      <c r="N464" s="211"/>
      <c r="O464" s="66"/>
      <c r="P464" s="66"/>
      <c r="Q464" s="66"/>
      <c r="R464" s="66"/>
      <c r="S464" s="66"/>
      <c r="T464" s="67"/>
      <c r="U464" s="36"/>
      <c r="V464" s="36"/>
      <c r="W464" s="36"/>
      <c r="X464" s="36"/>
      <c r="Y464" s="36"/>
      <c r="Z464" s="36"/>
      <c r="AA464" s="36"/>
      <c r="AB464" s="36"/>
      <c r="AC464" s="36"/>
      <c r="AD464" s="36"/>
      <c r="AE464" s="36"/>
      <c r="AT464" s="19" t="s">
        <v>222</v>
      </c>
      <c r="AU464" s="19" t="s">
        <v>83</v>
      </c>
    </row>
    <row r="465" spans="1:65" s="2" customFormat="1" ht="146.25">
      <c r="A465" s="36"/>
      <c r="B465" s="37"/>
      <c r="C465" s="38"/>
      <c r="D465" s="208" t="s">
        <v>320</v>
      </c>
      <c r="E465" s="38"/>
      <c r="F465" s="209" t="s">
        <v>938</v>
      </c>
      <c r="G465" s="38"/>
      <c r="H465" s="38"/>
      <c r="I465" s="118"/>
      <c r="J465" s="38"/>
      <c r="K465" s="38"/>
      <c r="L465" s="41"/>
      <c r="M465" s="210"/>
      <c r="N465" s="211"/>
      <c r="O465" s="66"/>
      <c r="P465" s="66"/>
      <c r="Q465" s="66"/>
      <c r="R465" s="66"/>
      <c r="S465" s="66"/>
      <c r="T465" s="67"/>
      <c r="U465" s="36"/>
      <c r="V465" s="36"/>
      <c r="W465" s="36"/>
      <c r="X465" s="36"/>
      <c r="Y465" s="36"/>
      <c r="Z465" s="36"/>
      <c r="AA465" s="36"/>
      <c r="AB465" s="36"/>
      <c r="AC465" s="36"/>
      <c r="AD465" s="36"/>
      <c r="AE465" s="36"/>
      <c r="AT465" s="19" t="s">
        <v>320</v>
      </c>
      <c r="AU465" s="19" t="s">
        <v>83</v>
      </c>
    </row>
    <row r="466" spans="1:65" s="13" customFormat="1">
      <c r="B466" s="212"/>
      <c r="C466" s="213"/>
      <c r="D466" s="208" t="s">
        <v>233</v>
      </c>
      <c r="E466" s="214" t="s">
        <v>19</v>
      </c>
      <c r="F466" s="215" t="s">
        <v>939</v>
      </c>
      <c r="G466" s="213"/>
      <c r="H466" s="216">
        <v>2</v>
      </c>
      <c r="I466" s="217"/>
      <c r="J466" s="213"/>
      <c r="K466" s="213"/>
      <c r="L466" s="218"/>
      <c r="M466" s="219"/>
      <c r="N466" s="220"/>
      <c r="O466" s="220"/>
      <c r="P466" s="220"/>
      <c r="Q466" s="220"/>
      <c r="R466" s="220"/>
      <c r="S466" s="220"/>
      <c r="T466" s="221"/>
      <c r="AT466" s="222" t="s">
        <v>233</v>
      </c>
      <c r="AU466" s="222" t="s">
        <v>83</v>
      </c>
      <c r="AV466" s="13" t="s">
        <v>83</v>
      </c>
      <c r="AW466" s="13" t="s">
        <v>35</v>
      </c>
      <c r="AX466" s="13" t="s">
        <v>74</v>
      </c>
      <c r="AY466" s="222" t="s">
        <v>213</v>
      </c>
    </row>
    <row r="467" spans="1:65" s="14" customFormat="1">
      <c r="B467" s="223"/>
      <c r="C467" s="224"/>
      <c r="D467" s="208" t="s">
        <v>233</v>
      </c>
      <c r="E467" s="225" t="s">
        <v>19</v>
      </c>
      <c r="F467" s="226" t="s">
        <v>234</v>
      </c>
      <c r="G467" s="224"/>
      <c r="H467" s="227">
        <v>2</v>
      </c>
      <c r="I467" s="228"/>
      <c r="J467" s="224"/>
      <c r="K467" s="224"/>
      <c r="L467" s="229"/>
      <c r="M467" s="230"/>
      <c r="N467" s="231"/>
      <c r="O467" s="231"/>
      <c r="P467" s="231"/>
      <c r="Q467" s="231"/>
      <c r="R467" s="231"/>
      <c r="S467" s="231"/>
      <c r="T467" s="232"/>
      <c r="AT467" s="233" t="s">
        <v>233</v>
      </c>
      <c r="AU467" s="233" t="s">
        <v>83</v>
      </c>
      <c r="AV467" s="14" t="s">
        <v>220</v>
      </c>
      <c r="AW467" s="14" t="s">
        <v>35</v>
      </c>
      <c r="AX467" s="14" t="s">
        <v>81</v>
      </c>
      <c r="AY467" s="233" t="s">
        <v>213</v>
      </c>
    </row>
    <row r="468" spans="1:65" s="2" customFormat="1" ht="21.75" customHeight="1">
      <c r="A468" s="36"/>
      <c r="B468" s="37"/>
      <c r="C468" s="195" t="s">
        <v>940</v>
      </c>
      <c r="D468" s="195" t="s">
        <v>215</v>
      </c>
      <c r="E468" s="196" t="s">
        <v>941</v>
      </c>
      <c r="F468" s="197" t="s">
        <v>942</v>
      </c>
      <c r="G468" s="198" t="s">
        <v>218</v>
      </c>
      <c r="H468" s="199">
        <v>2</v>
      </c>
      <c r="I468" s="200"/>
      <c r="J468" s="201">
        <f>ROUND(I468*H468,2)</f>
        <v>0</v>
      </c>
      <c r="K468" s="197" t="s">
        <v>19</v>
      </c>
      <c r="L468" s="41"/>
      <c r="M468" s="202" t="s">
        <v>19</v>
      </c>
      <c r="N468" s="203" t="s">
        <v>45</v>
      </c>
      <c r="O468" s="66"/>
      <c r="P468" s="204">
        <f>O468*H468</f>
        <v>0</v>
      </c>
      <c r="Q468" s="204">
        <v>3.62</v>
      </c>
      <c r="R468" s="204">
        <f>Q468*H468</f>
        <v>7.24</v>
      </c>
      <c r="S468" s="204">
        <v>0</v>
      </c>
      <c r="T468" s="205">
        <f>S468*H468</f>
        <v>0</v>
      </c>
      <c r="U468" s="36"/>
      <c r="V468" s="36"/>
      <c r="W468" s="36"/>
      <c r="X468" s="36"/>
      <c r="Y468" s="36"/>
      <c r="Z468" s="36"/>
      <c r="AA468" s="36"/>
      <c r="AB468" s="36"/>
      <c r="AC468" s="36"/>
      <c r="AD468" s="36"/>
      <c r="AE468" s="36"/>
      <c r="AR468" s="206" t="s">
        <v>220</v>
      </c>
      <c r="AT468" s="206" t="s">
        <v>215</v>
      </c>
      <c r="AU468" s="206" t="s">
        <v>83</v>
      </c>
      <c r="AY468" s="19" t="s">
        <v>213</v>
      </c>
      <c r="BE468" s="207">
        <f>IF(N468="základní",J468,0)</f>
        <v>0</v>
      </c>
      <c r="BF468" s="207">
        <f>IF(N468="snížená",J468,0)</f>
        <v>0</v>
      </c>
      <c r="BG468" s="207">
        <f>IF(N468="zákl. přenesená",J468,0)</f>
        <v>0</v>
      </c>
      <c r="BH468" s="207">
        <f>IF(N468="sníž. přenesená",J468,0)</f>
        <v>0</v>
      </c>
      <c r="BI468" s="207">
        <f>IF(N468="nulová",J468,0)</f>
        <v>0</v>
      </c>
      <c r="BJ468" s="19" t="s">
        <v>81</v>
      </c>
      <c r="BK468" s="207">
        <f>ROUND(I468*H468,2)</f>
        <v>0</v>
      </c>
      <c r="BL468" s="19" t="s">
        <v>220</v>
      </c>
      <c r="BM468" s="206" t="s">
        <v>943</v>
      </c>
    </row>
    <row r="469" spans="1:65" s="2" customFormat="1" ht="146.25">
      <c r="A469" s="36"/>
      <c r="B469" s="37"/>
      <c r="C469" s="38"/>
      <c r="D469" s="208" t="s">
        <v>320</v>
      </c>
      <c r="E469" s="38"/>
      <c r="F469" s="209" t="s">
        <v>938</v>
      </c>
      <c r="G469" s="38"/>
      <c r="H469" s="38"/>
      <c r="I469" s="118"/>
      <c r="J469" s="38"/>
      <c r="K469" s="38"/>
      <c r="L469" s="41"/>
      <c r="M469" s="210"/>
      <c r="N469" s="211"/>
      <c r="O469" s="66"/>
      <c r="P469" s="66"/>
      <c r="Q469" s="66"/>
      <c r="R469" s="66"/>
      <c r="S469" s="66"/>
      <c r="T469" s="67"/>
      <c r="U469" s="36"/>
      <c r="V469" s="36"/>
      <c r="W469" s="36"/>
      <c r="X469" s="36"/>
      <c r="Y469" s="36"/>
      <c r="Z469" s="36"/>
      <c r="AA469" s="36"/>
      <c r="AB469" s="36"/>
      <c r="AC469" s="36"/>
      <c r="AD469" s="36"/>
      <c r="AE469" s="36"/>
      <c r="AT469" s="19" t="s">
        <v>320</v>
      </c>
      <c r="AU469" s="19" t="s">
        <v>83</v>
      </c>
    </row>
    <row r="470" spans="1:65" s="13" customFormat="1">
      <c r="B470" s="212"/>
      <c r="C470" s="213"/>
      <c r="D470" s="208" t="s">
        <v>233</v>
      </c>
      <c r="E470" s="214" t="s">
        <v>19</v>
      </c>
      <c r="F470" s="215" t="s">
        <v>944</v>
      </c>
      <c r="G470" s="213"/>
      <c r="H470" s="216">
        <v>2</v>
      </c>
      <c r="I470" s="217"/>
      <c r="J470" s="213"/>
      <c r="K470" s="213"/>
      <c r="L470" s="218"/>
      <c r="M470" s="219"/>
      <c r="N470" s="220"/>
      <c r="O470" s="220"/>
      <c r="P470" s="220"/>
      <c r="Q470" s="220"/>
      <c r="R470" s="220"/>
      <c r="S470" s="220"/>
      <c r="T470" s="221"/>
      <c r="AT470" s="222" t="s">
        <v>233</v>
      </c>
      <c r="AU470" s="222" t="s">
        <v>83</v>
      </c>
      <c r="AV470" s="13" t="s">
        <v>83</v>
      </c>
      <c r="AW470" s="13" t="s">
        <v>35</v>
      </c>
      <c r="AX470" s="13" t="s">
        <v>74</v>
      </c>
      <c r="AY470" s="222" t="s">
        <v>213</v>
      </c>
    </row>
    <row r="471" spans="1:65" s="14" customFormat="1">
      <c r="B471" s="223"/>
      <c r="C471" s="224"/>
      <c r="D471" s="208" t="s">
        <v>233</v>
      </c>
      <c r="E471" s="225" t="s">
        <v>19</v>
      </c>
      <c r="F471" s="226" t="s">
        <v>234</v>
      </c>
      <c r="G471" s="224"/>
      <c r="H471" s="227">
        <v>2</v>
      </c>
      <c r="I471" s="228"/>
      <c r="J471" s="224"/>
      <c r="K471" s="224"/>
      <c r="L471" s="229"/>
      <c r="M471" s="230"/>
      <c r="N471" s="231"/>
      <c r="O471" s="231"/>
      <c r="P471" s="231"/>
      <c r="Q471" s="231"/>
      <c r="R471" s="231"/>
      <c r="S471" s="231"/>
      <c r="T471" s="232"/>
      <c r="AT471" s="233" t="s">
        <v>233</v>
      </c>
      <c r="AU471" s="233" t="s">
        <v>83</v>
      </c>
      <c r="AV471" s="14" t="s">
        <v>220</v>
      </c>
      <c r="AW471" s="14" t="s">
        <v>35</v>
      </c>
      <c r="AX471" s="14" t="s">
        <v>81</v>
      </c>
      <c r="AY471" s="233" t="s">
        <v>213</v>
      </c>
    </row>
    <row r="472" spans="1:65" s="2" customFormat="1" ht="21.75" customHeight="1">
      <c r="A472" s="36"/>
      <c r="B472" s="37"/>
      <c r="C472" s="195" t="s">
        <v>945</v>
      </c>
      <c r="D472" s="195" t="s">
        <v>215</v>
      </c>
      <c r="E472" s="196" t="s">
        <v>946</v>
      </c>
      <c r="F472" s="197" t="s">
        <v>947</v>
      </c>
      <c r="G472" s="198" t="s">
        <v>218</v>
      </c>
      <c r="H472" s="199">
        <v>5</v>
      </c>
      <c r="I472" s="200"/>
      <c r="J472" s="201">
        <f>ROUND(I472*H472,2)</f>
        <v>0</v>
      </c>
      <c r="K472" s="197" t="s">
        <v>19</v>
      </c>
      <c r="L472" s="41"/>
      <c r="M472" s="202" t="s">
        <v>19</v>
      </c>
      <c r="N472" s="203" t="s">
        <v>45</v>
      </c>
      <c r="O472" s="66"/>
      <c r="P472" s="204">
        <f>O472*H472</f>
        <v>0</v>
      </c>
      <c r="Q472" s="204">
        <v>4.1550000000000002</v>
      </c>
      <c r="R472" s="204">
        <f>Q472*H472</f>
        <v>20.775000000000002</v>
      </c>
      <c r="S472" s="204">
        <v>0</v>
      </c>
      <c r="T472" s="205">
        <f>S472*H472</f>
        <v>0</v>
      </c>
      <c r="U472" s="36"/>
      <c r="V472" s="36"/>
      <c r="W472" s="36"/>
      <c r="X472" s="36"/>
      <c r="Y472" s="36"/>
      <c r="Z472" s="36"/>
      <c r="AA472" s="36"/>
      <c r="AB472" s="36"/>
      <c r="AC472" s="36"/>
      <c r="AD472" s="36"/>
      <c r="AE472" s="36"/>
      <c r="AR472" s="206" t="s">
        <v>220</v>
      </c>
      <c r="AT472" s="206" t="s">
        <v>215</v>
      </c>
      <c r="AU472" s="206" t="s">
        <v>83</v>
      </c>
      <c r="AY472" s="19" t="s">
        <v>213</v>
      </c>
      <c r="BE472" s="207">
        <f>IF(N472="základní",J472,0)</f>
        <v>0</v>
      </c>
      <c r="BF472" s="207">
        <f>IF(N472="snížená",J472,0)</f>
        <v>0</v>
      </c>
      <c r="BG472" s="207">
        <f>IF(N472="zákl. přenesená",J472,0)</f>
        <v>0</v>
      </c>
      <c r="BH472" s="207">
        <f>IF(N472="sníž. přenesená",J472,0)</f>
        <v>0</v>
      </c>
      <c r="BI472" s="207">
        <f>IF(N472="nulová",J472,0)</f>
        <v>0</v>
      </c>
      <c r="BJ472" s="19" t="s">
        <v>81</v>
      </c>
      <c r="BK472" s="207">
        <f>ROUND(I472*H472,2)</f>
        <v>0</v>
      </c>
      <c r="BL472" s="19" t="s">
        <v>220</v>
      </c>
      <c r="BM472" s="206" t="s">
        <v>948</v>
      </c>
    </row>
    <row r="473" spans="1:65" s="2" customFormat="1" ht="146.25">
      <c r="A473" s="36"/>
      <c r="B473" s="37"/>
      <c r="C473" s="38"/>
      <c r="D473" s="208" t="s">
        <v>320</v>
      </c>
      <c r="E473" s="38"/>
      <c r="F473" s="209" t="s">
        <v>949</v>
      </c>
      <c r="G473" s="38"/>
      <c r="H473" s="38"/>
      <c r="I473" s="118"/>
      <c r="J473" s="38"/>
      <c r="K473" s="38"/>
      <c r="L473" s="41"/>
      <c r="M473" s="210"/>
      <c r="N473" s="211"/>
      <c r="O473" s="66"/>
      <c r="P473" s="66"/>
      <c r="Q473" s="66"/>
      <c r="R473" s="66"/>
      <c r="S473" s="66"/>
      <c r="T473" s="67"/>
      <c r="U473" s="36"/>
      <c r="V473" s="36"/>
      <c r="W473" s="36"/>
      <c r="X473" s="36"/>
      <c r="Y473" s="36"/>
      <c r="Z473" s="36"/>
      <c r="AA473" s="36"/>
      <c r="AB473" s="36"/>
      <c r="AC473" s="36"/>
      <c r="AD473" s="36"/>
      <c r="AE473" s="36"/>
      <c r="AT473" s="19" t="s">
        <v>320</v>
      </c>
      <c r="AU473" s="19" t="s">
        <v>83</v>
      </c>
    </row>
    <row r="474" spans="1:65" s="13" customFormat="1">
      <c r="B474" s="212"/>
      <c r="C474" s="213"/>
      <c r="D474" s="208" t="s">
        <v>233</v>
      </c>
      <c r="E474" s="214" t="s">
        <v>19</v>
      </c>
      <c r="F474" s="215" t="s">
        <v>950</v>
      </c>
      <c r="G474" s="213"/>
      <c r="H474" s="216">
        <v>5</v>
      </c>
      <c r="I474" s="217"/>
      <c r="J474" s="213"/>
      <c r="K474" s="213"/>
      <c r="L474" s="218"/>
      <c r="M474" s="219"/>
      <c r="N474" s="220"/>
      <c r="O474" s="220"/>
      <c r="P474" s="220"/>
      <c r="Q474" s="220"/>
      <c r="R474" s="220"/>
      <c r="S474" s="220"/>
      <c r="T474" s="221"/>
      <c r="AT474" s="222" t="s">
        <v>233</v>
      </c>
      <c r="AU474" s="222" t="s">
        <v>83</v>
      </c>
      <c r="AV474" s="13" t="s">
        <v>83</v>
      </c>
      <c r="AW474" s="13" t="s">
        <v>35</v>
      </c>
      <c r="AX474" s="13" t="s">
        <v>74</v>
      </c>
      <c r="AY474" s="222" t="s">
        <v>213</v>
      </c>
    </row>
    <row r="475" spans="1:65" s="14" customFormat="1">
      <c r="B475" s="223"/>
      <c r="C475" s="224"/>
      <c r="D475" s="208" t="s">
        <v>233</v>
      </c>
      <c r="E475" s="225" t="s">
        <v>19</v>
      </c>
      <c r="F475" s="226" t="s">
        <v>234</v>
      </c>
      <c r="G475" s="224"/>
      <c r="H475" s="227">
        <v>5</v>
      </c>
      <c r="I475" s="228"/>
      <c r="J475" s="224"/>
      <c r="K475" s="224"/>
      <c r="L475" s="229"/>
      <c r="M475" s="230"/>
      <c r="N475" s="231"/>
      <c r="O475" s="231"/>
      <c r="P475" s="231"/>
      <c r="Q475" s="231"/>
      <c r="R475" s="231"/>
      <c r="S475" s="231"/>
      <c r="T475" s="232"/>
      <c r="AT475" s="233" t="s">
        <v>233</v>
      </c>
      <c r="AU475" s="233" t="s">
        <v>83</v>
      </c>
      <c r="AV475" s="14" t="s">
        <v>220</v>
      </c>
      <c r="AW475" s="14" t="s">
        <v>35</v>
      </c>
      <c r="AX475" s="14" t="s">
        <v>81</v>
      </c>
      <c r="AY475" s="233" t="s">
        <v>213</v>
      </c>
    </row>
    <row r="476" spans="1:65" s="2" customFormat="1" ht="21.75" customHeight="1">
      <c r="A476" s="36"/>
      <c r="B476" s="37"/>
      <c r="C476" s="195" t="s">
        <v>951</v>
      </c>
      <c r="D476" s="195" t="s">
        <v>215</v>
      </c>
      <c r="E476" s="196" t="s">
        <v>952</v>
      </c>
      <c r="F476" s="197" t="s">
        <v>953</v>
      </c>
      <c r="G476" s="198" t="s">
        <v>218</v>
      </c>
      <c r="H476" s="199">
        <v>1</v>
      </c>
      <c r="I476" s="200"/>
      <c r="J476" s="201">
        <f>ROUND(I476*H476,2)</f>
        <v>0</v>
      </c>
      <c r="K476" s="197" t="s">
        <v>19</v>
      </c>
      <c r="L476" s="41"/>
      <c r="M476" s="202" t="s">
        <v>19</v>
      </c>
      <c r="N476" s="203" t="s">
        <v>45</v>
      </c>
      <c r="O476" s="66"/>
      <c r="P476" s="204">
        <f>O476*H476</f>
        <v>0</v>
      </c>
      <c r="Q476" s="204">
        <v>5.0149999999999997</v>
      </c>
      <c r="R476" s="204">
        <f>Q476*H476</f>
        <v>5.0149999999999997</v>
      </c>
      <c r="S476" s="204">
        <v>0</v>
      </c>
      <c r="T476" s="205">
        <f>S476*H476</f>
        <v>0</v>
      </c>
      <c r="U476" s="36"/>
      <c r="V476" s="36"/>
      <c r="W476" s="36"/>
      <c r="X476" s="36"/>
      <c r="Y476" s="36"/>
      <c r="Z476" s="36"/>
      <c r="AA476" s="36"/>
      <c r="AB476" s="36"/>
      <c r="AC476" s="36"/>
      <c r="AD476" s="36"/>
      <c r="AE476" s="36"/>
      <c r="AR476" s="206" t="s">
        <v>220</v>
      </c>
      <c r="AT476" s="206" t="s">
        <v>215</v>
      </c>
      <c r="AU476" s="206" t="s">
        <v>83</v>
      </c>
      <c r="AY476" s="19" t="s">
        <v>213</v>
      </c>
      <c r="BE476" s="207">
        <f>IF(N476="základní",J476,0)</f>
        <v>0</v>
      </c>
      <c r="BF476" s="207">
        <f>IF(N476="snížená",J476,0)</f>
        <v>0</v>
      </c>
      <c r="BG476" s="207">
        <f>IF(N476="zákl. přenesená",J476,0)</f>
        <v>0</v>
      </c>
      <c r="BH476" s="207">
        <f>IF(N476="sníž. přenesená",J476,0)</f>
        <v>0</v>
      </c>
      <c r="BI476" s="207">
        <f>IF(N476="nulová",J476,0)</f>
        <v>0</v>
      </c>
      <c r="BJ476" s="19" t="s">
        <v>81</v>
      </c>
      <c r="BK476" s="207">
        <f>ROUND(I476*H476,2)</f>
        <v>0</v>
      </c>
      <c r="BL476" s="19" t="s">
        <v>220</v>
      </c>
      <c r="BM476" s="206" t="s">
        <v>954</v>
      </c>
    </row>
    <row r="477" spans="1:65" s="2" customFormat="1" ht="146.25">
      <c r="A477" s="36"/>
      <c r="B477" s="37"/>
      <c r="C477" s="38"/>
      <c r="D477" s="208" t="s">
        <v>320</v>
      </c>
      <c r="E477" s="38"/>
      <c r="F477" s="209" t="s">
        <v>955</v>
      </c>
      <c r="G477" s="38"/>
      <c r="H477" s="38"/>
      <c r="I477" s="118"/>
      <c r="J477" s="38"/>
      <c r="K477" s="38"/>
      <c r="L477" s="41"/>
      <c r="M477" s="210"/>
      <c r="N477" s="211"/>
      <c r="O477" s="66"/>
      <c r="P477" s="66"/>
      <c r="Q477" s="66"/>
      <c r="R477" s="66"/>
      <c r="S477" s="66"/>
      <c r="T477" s="67"/>
      <c r="U477" s="36"/>
      <c r="V477" s="36"/>
      <c r="W477" s="36"/>
      <c r="X477" s="36"/>
      <c r="Y477" s="36"/>
      <c r="Z477" s="36"/>
      <c r="AA477" s="36"/>
      <c r="AB477" s="36"/>
      <c r="AC477" s="36"/>
      <c r="AD477" s="36"/>
      <c r="AE477" s="36"/>
      <c r="AT477" s="19" t="s">
        <v>320</v>
      </c>
      <c r="AU477" s="19" t="s">
        <v>83</v>
      </c>
    </row>
    <row r="478" spans="1:65" s="13" customFormat="1">
      <c r="B478" s="212"/>
      <c r="C478" s="213"/>
      <c r="D478" s="208" t="s">
        <v>233</v>
      </c>
      <c r="E478" s="214" t="s">
        <v>19</v>
      </c>
      <c r="F478" s="215" t="s">
        <v>956</v>
      </c>
      <c r="G478" s="213"/>
      <c r="H478" s="216">
        <v>1</v>
      </c>
      <c r="I478" s="217"/>
      <c r="J478" s="213"/>
      <c r="K478" s="213"/>
      <c r="L478" s="218"/>
      <c r="M478" s="219"/>
      <c r="N478" s="220"/>
      <c r="O478" s="220"/>
      <c r="P478" s="220"/>
      <c r="Q478" s="220"/>
      <c r="R478" s="220"/>
      <c r="S478" s="220"/>
      <c r="T478" s="221"/>
      <c r="AT478" s="222" t="s">
        <v>233</v>
      </c>
      <c r="AU478" s="222" t="s">
        <v>83</v>
      </c>
      <c r="AV478" s="13" t="s">
        <v>83</v>
      </c>
      <c r="AW478" s="13" t="s">
        <v>35</v>
      </c>
      <c r="AX478" s="13" t="s">
        <v>74</v>
      </c>
      <c r="AY478" s="222" t="s">
        <v>213</v>
      </c>
    </row>
    <row r="479" spans="1:65" s="14" customFormat="1">
      <c r="B479" s="223"/>
      <c r="C479" s="224"/>
      <c r="D479" s="208" t="s">
        <v>233</v>
      </c>
      <c r="E479" s="225" t="s">
        <v>19</v>
      </c>
      <c r="F479" s="226" t="s">
        <v>234</v>
      </c>
      <c r="G479" s="224"/>
      <c r="H479" s="227">
        <v>1</v>
      </c>
      <c r="I479" s="228"/>
      <c r="J479" s="224"/>
      <c r="K479" s="224"/>
      <c r="L479" s="229"/>
      <c r="M479" s="230"/>
      <c r="N479" s="231"/>
      <c r="O479" s="231"/>
      <c r="P479" s="231"/>
      <c r="Q479" s="231"/>
      <c r="R479" s="231"/>
      <c r="S479" s="231"/>
      <c r="T479" s="232"/>
      <c r="AT479" s="233" t="s">
        <v>233</v>
      </c>
      <c r="AU479" s="233" t="s">
        <v>83</v>
      </c>
      <c r="AV479" s="14" t="s">
        <v>220</v>
      </c>
      <c r="AW479" s="14" t="s">
        <v>35</v>
      </c>
      <c r="AX479" s="14" t="s">
        <v>81</v>
      </c>
      <c r="AY479" s="233" t="s">
        <v>213</v>
      </c>
    </row>
    <row r="480" spans="1:65" s="2" customFormat="1" ht="21.75" customHeight="1">
      <c r="A480" s="36"/>
      <c r="B480" s="37"/>
      <c r="C480" s="195" t="s">
        <v>957</v>
      </c>
      <c r="D480" s="195" t="s">
        <v>215</v>
      </c>
      <c r="E480" s="196" t="s">
        <v>958</v>
      </c>
      <c r="F480" s="197" t="s">
        <v>959</v>
      </c>
      <c r="G480" s="198" t="s">
        <v>218</v>
      </c>
      <c r="H480" s="199">
        <v>1</v>
      </c>
      <c r="I480" s="200"/>
      <c r="J480" s="201">
        <f>ROUND(I480*H480,2)</f>
        <v>0</v>
      </c>
      <c r="K480" s="197" t="s">
        <v>19</v>
      </c>
      <c r="L480" s="41"/>
      <c r="M480" s="202" t="s">
        <v>19</v>
      </c>
      <c r="N480" s="203" t="s">
        <v>45</v>
      </c>
      <c r="O480" s="66"/>
      <c r="P480" s="204">
        <f>O480*H480</f>
        <v>0</v>
      </c>
      <c r="Q480" s="204">
        <v>4.7050000000000001</v>
      </c>
      <c r="R480" s="204">
        <f>Q480*H480</f>
        <v>4.7050000000000001</v>
      </c>
      <c r="S480" s="204">
        <v>0</v>
      </c>
      <c r="T480" s="205">
        <f>S480*H480</f>
        <v>0</v>
      </c>
      <c r="U480" s="36"/>
      <c r="V480" s="36"/>
      <c r="W480" s="36"/>
      <c r="X480" s="36"/>
      <c r="Y480" s="36"/>
      <c r="Z480" s="36"/>
      <c r="AA480" s="36"/>
      <c r="AB480" s="36"/>
      <c r="AC480" s="36"/>
      <c r="AD480" s="36"/>
      <c r="AE480" s="36"/>
      <c r="AR480" s="206" t="s">
        <v>220</v>
      </c>
      <c r="AT480" s="206" t="s">
        <v>215</v>
      </c>
      <c r="AU480" s="206" t="s">
        <v>83</v>
      </c>
      <c r="AY480" s="19" t="s">
        <v>213</v>
      </c>
      <c r="BE480" s="207">
        <f>IF(N480="základní",J480,0)</f>
        <v>0</v>
      </c>
      <c r="BF480" s="207">
        <f>IF(N480="snížená",J480,0)</f>
        <v>0</v>
      </c>
      <c r="BG480" s="207">
        <f>IF(N480="zákl. přenesená",J480,0)</f>
        <v>0</v>
      </c>
      <c r="BH480" s="207">
        <f>IF(N480="sníž. přenesená",J480,0)</f>
        <v>0</v>
      </c>
      <c r="BI480" s="207">
        <f>IF(N480="nulová",J480,0)</f>
        <v>0</v>
      </c>
      <c r="BJ480" s="19" t="s">
        <v>81</v>
      </c>
      <c r="BK480" s="207">
        <f>ROUND(I480*H480,2)</f>
        <v>0</v>
      </c>
      <c r="BL480" s="19" t="s">
        <v>220</v>
      </c>
      <c r="BM480" s="206" t="s">
        <v>960</v>
      </c>
    </row>
    <row r="481" spans="1:65" s="2" customFormat="1" ht="146.25">
      <c r="A481" s="36"/>
      <c r="B481" s="37"/>
      <c r="C481" s="38"/>
      <c r="D481" s="208" t="s">
        <v>320</v>
      </c>
      <c r="E481" s="38"/>
      <c r="F481" s="209" t="s">
        <v>955</v>
      </c>
      <c r="G481" s="38"/>
      <c r="H481" s="38"/>
      <c r="I481" s="118"/>
      <c r="J481" s="38"/>
      <c r="K481" s="38"/>
      <c r="L481" s="41"/>
      <c r="M481" s="210"/>
      <c r="N481" s="211"/>
      <c r="O481" s="66"/>
      <c r="P481" s="66"/>
      <c r="Q481" s="66"/>
      <c r="R481" s="66"/>
      <c r="S481" s="66"/>
      <c r="T481" s="67"/>
      <c r="U481" s="36"/>
      <c r="V481" s="36"/>
      <c r="W481" s="36"/>
      <c r="X481" s="36"/>
      <c r="Y481" s="36"/>
      <c r="Z481" s="36"/>
      <c r="AA481" s="36"/>
      <c r="AB481" s="36"/>
      <c r="AC481" s="36"/>
      <c r="AD481" s="36"/>
      <c r="AE481" s="36"/>
      <c r="AT481" s="19" t="s">
        <v>320</v>
      </c>
      <c r="AU481" s="19" t="s">
        <v>83</v>
      </c>
    </row>
    <row r="482" spans="1:65" s="13" customFormat="1">
      <c r="B482" s="212"/>
      <c r="C482" s="213"/>
      <c r="D482" s="208" t="s">
        <v>233</v>
      </c>
      <c r="E482" s="214" t="s">
        <v>19</v>
      </c>
      <c r="F482" s="215" t="s">
        <v>961</v>
      </c>
      <c r="G482" s="213"/>
      <c r="H482" s="216">
        <v>1</v>
      </c>
      <c r="I482" s="217"/>
      <c r="J482" s="213"/>
      <c r="K482" s="213"/>
      <c r="L482" s="218"/>
      <c r="M482" s="219"/>
      <c r="N482" s="220"/>
      <c r="O482" s="220"/>
      <c r="P482" s="220"/>
      <c r="Q482" s="220"/>
      <c r="R482" s="220"/>
      <c r="S482" s="220"/>
      <c r="T482" s="221"/>
      <c r="AT482" s="222" t="s">
        <v>233</v>
      </c>
      <c r="AU482" s="222" t="s">
        <v>83</v>
      </c>
      <c r="AV482" s="13" t="s">
        <v>83</v>
      </c>
      <c r="AW482" s="13" t="s">
        <v>35</v>
      </c>
      <c r="AX482" s="13" t="s">
        <v>74</v>
      </c>
      <c r="AY482" s="222" t="s">
        <v>213</v>
      </c>
    </row>
    <row r="483" spans="1:65" s="14" customFormat="1">
      <c r="B483" s="223"/>
      <c r="C483" s="224"/>
      <c r="D483" s="208" t="s">
        <v>233</v>
      </c>
      <c r="E483" s="225" t="s">
        <v>19</v>
      </c>
      <c r="F483" s="226" t="s">
        <v>234</v>
      </c>
      <c r="G483" s="224"/>
      <c r="H483" s="227">
        <v>1</v>
      </c>
      <c r="I483" s="228"/>
      <c r="J483" s="224"/>
      <c r="K483" s="224"/>
      <c r="L483" s="229"/>
      <c r="M483" s="230"/>
      <c r="N483" s="231"/>
      <c r="O483" s="231"/>
      <c r="P483" s="231"/>
      <c r="Q483" s="231"/>
      <c r="R483" s="231"/>
      <c r="S483" s="231"/>
      <c r="T483" s="232"/>
      <c r="AT483" s="233" t="s">
        <v>233</v>
      </c>
      <c r="AU483" s="233" t="s">
        <v>83</v>
      </c>
      <c r="AV483" s="14" t="s">
        <v>220</v>
      </c>
      <c r="AW483" s="14" t="s">
        <v>35</v>
      </c>
      <c r="AX483" s="14" t="s">
        <v>81</v>
      </c>
      <c r="AY483" s="233" t="s">
        <v>213</v>
      </c>
    </row>
    <row r="484" spans="1:65" s="2" customFormat="1" ht="16.5" customHeight="1">
      <c r="A484" s="36"/>
      <c r="B484" s="37"/>
      <c r="C484" s="195" t="s">
        <v>962</v>
      </c>
      <c r="D484" s="195" t="s">
        <v>215</v>
      </c>
      <c r="E484" s="196" t="s">
        <v>963</v>
      </c>
      <c r="F484" s="197" t="s">
        <v>964</v>
      </c>
      <c r="G484" s="198" t="s">
        <v>253</v>
      </c>
      <c r="H484" s="199">
        <v>107.465</v>
      </c>
      <c r="I484" s="200"/>
      <c r="J484" s="201">
        <f>ROUND(I484*H484,2)</f>
        <v>0</v>
      </c>
      <c r="K484" s="197" t="s">
        <v>219</v>
      </c>
      <c r="L484" s="41"/>
      <c r="M484" s="202" t="s">
        <v>19</v>
      </c>
      <c r="N484" s="203" t="s">
        <v>45</v>
      </c>
      <c r="O484" s="66"/>
      <c r="P484" s="204">
        <f>O484*H484</f>
        <v>0</v>
      </c>
      <c r="Q484" s="204">
        <v>0</v>
      </c>
      <c r="R484" s="204">
        <f>Q484*H484</f>
        <v>0</v>
      </c>
      <c r="S484" s="204">
        <v>0</v>
      </c>
      <c r="T484" s="205">
        <f>S484*H484</f>
        <v>0</v>
      </c>
      <c r="U484" s="36"/>
      <c r="V484" s="36"/>
      <c r="W484" s="36"/>
      <c r="X484" s="36"/>
      <c r="Y484" s="36"/>
      <c r="Z484" s="36"/>
      <c r="AA484" s="36"/>
      <c r="AB484" s="36"/>
      <c r="AC484" s="36"/>
      <c r="AD484" s="36"/>
      <c r="AE484" s="36"/>
      <c r="AR484" s="206" t="s">
        <v>220</v>
      </c>
      <c r="AT484" s="206" t="s">
        <v>215</v>
      </c>
      <c r="AU484" s="206" t="s">
        <v>83</v>
      </c>
      <c r="AY484" s="19" t="s">
        <v>213</v>
      </c>
      <c r="BE484" s="207">
        <f>IF(N484="základní",J484,0)</f>
        <v>0</v>
      </c>
      <c r="BF484" s="207">
        <f>IF(N484="snížená",J484,0)</f>
        <v>0</v>
      </c>
      <c r="BG484" s="207">
        <f>IF(N484="zákl. přenesená",J484,0)</f>
        <v>0</v>
      </c>
      <c r="BH484" s="207">
        <f>IF(N484="sníž. přenesená",J484,0)</f>
        <v>0</v>
      </c>
      <c r="BI484" s="207">
        <f>IF(N484="nulová",J484,0)</f>
        <v>0</v>
      </c>
      <c r="BJ484" s="19" t="s">
        <v>81</v>
      </c>
      <c r="BK484" s="207">
        <f>ROUND(I484*H484,2)</f>
        <v>0</v>
      </c>
      <c r="BL484" s="19" t="s">
        <v>220</v>
      </c>
      <c r="BM484" s="206" t="s">
        <v>965</v>
      </c>
    </row>
    <row r="485" spans="1:65" s="2" customFormat="1" ht="39">
      <c r="A485" s="36"/>
      <c r="B485" s="37"/>
      <c r="C485" s="38"/>
      <c r="D485" s="208" t="s">
        <v>222</v>
      </c>
      <c r="E485" s="38"/>
      <c r="F485" s="209" t="s">
        <v>966</v>
      </c>
      <c r="G485" s="38"/>
      <c r="H485" s="38"/>
      <c r="I485" s="118"/>
      <c r="J485" s="38"/>
      <c r="K485" s="38"/>
      <c r="L485" s="41"/>
      <c r="M485" s="210"/>
      <c r="N485" s="211"/>
      <c r="O485" s="66"/>
      <c r="P485" s="66"/>
      <c r="Q485" s="66"/>
      <c r="R485" s="66"/>
      <c r="S485" s="66"/>
      <c r="T485" s="67"/>
      <c r="U485" s="36"/>
      <c r="V485" s="36"/>
      <c r="W485" s="36"/>
      <c r="X485" s="36"/>
      <c r="Y485" s="36"/>
      <c r="Z485" s="36"/>
      <c r="AA485" s="36"/>
      <c r="AB485" s="36"/>
      <c r="AC485" s="36"/>
      <c r="AD485" s="36"/>
      <c r="AE485" s="36"/>
      <c r="AT485" s="19" t="s">
        <v>222</v>
      </c>
      <c r="AU485" s="19" t="s">
        <v>83</v>
      </c>
    </row>
    <row r="486" spans="1:65" s="15" customFormat="1">
      <c r="B486" s="234"/>
      <c r="C486" s="235"/>
      <c r="D486" s="208" t="s">
        <v>233</v>
      </c>
      <c r="E486" s="236" t="s">
        <v>19</v>
      </c>
      <c r="F486" s="237" t="s">
        <v>617</v>
      </c>
      <c r="G486" s="235"/>
      <c r="H486" s="236" t="s">
        <v>19</v>
      </c>
      <c r="I486" s="238"/>
      <c r="J486" s="235"/>
      <c r="K486" s="235"/>
      <c r="L486" s="239"/>
      <c r="M486" s="240"/>
      <c r="N486" s="241"/>
      <c r="O486" s="241"/>
      <c r="P486" s="241"/>
      <c r="Q486" s="241"/>
      <c r="R486" s="241"/>
      <c r="S486" s="241"/>
      <c r="T486" s="242"/>
      <c r="AT486" s="243" t="s">
        <v>233</v>
      </c>
      <c r="AU486" s="243" t="s">
        <v>83</v>
      </c>
      <c r="AV486" s="15" t="s">
        <v>81</v>
      </c>
      <c r="AW486" s="15" t="s">
        <v>35</v>
      </c>
      <c r="AX486" s="15" t="s">
        <v>74</v>
      </c>
      <c r="AY486" s="243" t="s">
        <v>213</v>
      </c>
    </row>
    <row r="487" spans="1:65" s="13" customFormat="1" ht="22.5">
      <c r="B487" s="212"/>
      <c r="C487" s="213"/>
      <c r="D487" s="208" t="s">
        <v>233</v>
      </c>
      <c r="E487" s="214" t="s">
        <v>19</v>
      </c>
      <c r="F487" s="215" t="s">
        <v>967</v>
      </c>
      <c r="G487" s="213"/>
      <c r="H487" s="216">
        <v>31.949000000000002</v>
      </c>
      <c r="I487" s="217"/>
      <c r="J487" s="213"/>
      <c r="K487" s="213"/>
      <c r="L487" s="218"/>
      <c r="M487" s="219"/>
      <c r="N487" s="220"/>
      <c r="O487" s="220"/>
      <c r="P487" s="220"/>
      <c r="Q487" s="220"/>
      <c r="R487" s="220"/>
      <c r="S487" s="220"/>
      <c r="T487" s="221"/>
      <c r="AT487" s="222" t="s">
        <v>233</v>
      </c>
      <c r="AU487" s="222" t="s">
        <v>83</v>
      </c>
      <c r="AV487" s="13" t="s">
        <v>83</v>
      </c>
      <c r="AW487" s="13" t="s">
        <v>35</v>
      </c>
      <c r="AX487" s="13" t="s">
        <v>74</v>
      </c>
      <c r="AY487" s="222" t="s">
        <v>213</v>
      </c>
    </row>
    <row r="488" spans="1:65" s="13" customFormat="1">
      <c r="B488" s="212"/>
      <c r="C488" s="213"/>
      <c r="D488" s="208" t="s">
        <v>233</v>
      </c>
      <c r="E488" s="214" t="s">
        <v>19</v>
      </c>
      <c r="F488" s="215" t="s">
        <v>968</v>
      </c>
      <c r="G488" s="213"/>
      <c r="H488" s="216">
        <v>3.0219999999999998</v>
      </c>
      <c r="I488" s="217"/>
      <c r="J488" s="213"/>
      <c r="K488" s="213"/>
      <c r="L488" s="218"/>
      <c r="M488" s="219"/>
      <c r="N488" s="220"/>
      <c r="O488" s="220"/>
      <c r="P488" s="220"/>
      <c r="Q488" s="220"/>
      <c r="R488" s="220"/>
      <c r="S488" s="220"/>
      <c r="T488" s="221"/>
      <c r="AT488" s="222" t="s">
        <v>233</v>
      </c>
      <c r="AU488" s="222" t="s">
        <v>83</v>
      </c>
      <c r="AV488" s="13" t="s">
        <v>83</v>
      </c>
      <c r="AW488" s="13" t="s">
        <v>35</v>
      </c>
      <c r="AX488" s="13" t="s">
        <v>74</v>
      </c>
      <c r="AY488" s="222" t="s">
        <v>213</v>
      </c>
    </row>
    <row r="489" spans="1:65" s="13" customFormat="1">
      <c r="B489" s="212"/>
      <c r="C489" s="213"/>
      <c r="D489" s="208" t="s">
        <v>233</v>
      </c>
      <c r="E489" s="214" t="s">
        <v>19</v>
      </c>
      <c r="F489" s="215" t="s">
        <v>620</v>
      </c>
      <c r="G489" s="213"/>
      <c r="H489" s="216">
        <v>0</v>
      </c>
      <c r="I489" s="217"/>
      <c r="J489" s="213"/>
      <c r="K489" s="213"/>
      <c r="L489" s="218"/>
      <c r="M489" s="219"/>
      <c r="N489" s="220"/>
      <c r="O489" s="220"/>
      <c r="P489" s="220"/>
      <c r="Q489" s="220"/>
      <c r="R489" s="220"/>
      <c r="S489" s="220"/>
      <c r="T489" s="221"/>
      <c r="AT489" s="222" t="s">
        <v>233</v>
      </c>
      <c r="AU489" s="222" t="s">
        <v>83</v>
      </c>
      <c r="AV489" s="13" t="s">
        <v>83</v>
      </c>
      <c r="AW489" s="13" t="s">
        <v>35</v>
      </c>
      <c r="AX489" s="13" t="s">
        <v>74</v>
      </c>
      <c r="AY489" s="222" t="s">
        <v>213</v>
      </c>
    </row>
    <row r="490" spans="1:65" s="13" customFormat="1">
      <c r="B490" s="212"/>
      <c r="C490" s="213"/>
      <c r="D490" s="208" t="s">
        <v>233</v>
      </c>
      <c r="E490" s="214" t="s">
        <v>19</v>
      </c>
      <c r="F490" s="215" t="s">
        <v>969</v>
      </c>
      <c r="G490" s="213"/>
      <c r="H490" s="216">
        <v>15.555999999999999</v>
      </c>
      <c r="I490" s="217"/>
      <c r="J490" s="213"/>
      <c r="K490" s="213"/>
      <c r="L490" s="218"/>
      <c r="M490" s="219"/>
      <c r="N490" s="220"/>
      <c r="O490" s="220"/>
      <c r="P490" s="220"/>
      <c r="Q490" s="220"/>
      <c r="R490" s="220"/>
      <c r="S490" s="220"/>
      <c r="T490" s="221"/>
      <c r="AT490" s="222" t="s">
        <v>233</v>
      </c>
      <c r="AU490" s="222" t="s">
        <v>83</v>
      </c>
      <c r="AV490" s="13" t="s">
        <v>83</v>
      </c>
      <c r="AW490" s="13" t="s">
        <v>35</v>
      </c>
      <c r="AX490" s="13" t="s">
        <v>74</v>
      </c>
      <c r="AY490" s="222" t="s">
        <v>213</v>
      </c>
    </row>
    <row r="491" spans="1:65" s="13" customFormat="1">
      <c r="B491" s="212"/>
      <c r="C491" s="213"/>
      <c r="D491" s="208" t="s">
        <v>233</v>
      </c>
      <c r="E491" s="214" t="s">
        <v>19</v>
      </c>
      <c r="F491" s="215" t="s">
        <v>970</v>
      </c>
      <c r="G491" s="213"/>
      <c r="H491" s="216">
        <v>7.7039999999999997</v>
      </c>
      <c r="I491" s="217"/>
      <c r="J491" s="213"/>
      <c r="K491" s="213"/>
      <c r="L491" s="218"/>
      <c r="M491" s="219"/>
      <c r="N491" s="220"/>
      <c r="O491" s="220"/>
      <c r="P491" s="220"/>
      <c r="Q491" s="220"/>
      <c r="R491" s="220"/>
      <c r="S491" s="220"/>
      <c r="T491" s="221"/>
      <c r="AT491" s="222" t="s">
        <v>233</v>
      </c>
      <c r="AU491" s="222" t="s">
        <v>83</v>
      </c>
      <c r="AV491" s="13" t="s">
        <v>83</v>
      </c>
      <c r="AW491" s="13" t="s">
        <v>35</v>
      </c>
      <c r="AX491" s="13" t="s">
        <v>74</v>
      </c>
      <c r="AY491" s="222" t="s">
        <v>213</v>
      </c>
    </row>
    <row r="492" spans="1:65" s="15" customFormat="1">
      <c r="B492" s="234"/>
      <c r="C492" s="235"/>
      <c r="D492" s="208" t="s">
        <v>233</v>
      </c>
      <c r="E492" s="236" t="s">
        <v>19</v>
      </c>
      <c r="F492" s="237" t="s">
        <v>623</v>
      </c>
      <c r="G492" s="235"/>
      <c r="H492" s="236" t="s">
        <v>19</v>
      </c>
      <c r="I492" s="238"/>
      <c r="J492" s="235"/>
      <c r="K492" s="235"/>
      <c r="L492" s="239"/>
      <c r="M492" s="240"/>
      <c r="N492" s="241"/>
      <c r="O492" s="241"/>
      <c r="P492" s="241"/>
      <c r="Q492" s="241"/>
      <c r="R492" s="241"/>
      <c r="S492" s="241"/>
      <c r="T492" s="242"/>
      <c r="AT492" s="243" t="s">
        <v>233</v>
      </c>
      <c r="AU492" s="243" t="s">
        <v>83</v>
      </c>
      <c r="AV492" s="15" t="s">
        <v>81</v>
      </c>
      <c r="AW492" s="15" t="s">
        <v>35</v>
      </c>
      <c r="AX492" s="15" t="s">
        <v>74</v>
      </c>
      <c r="AY492" s="243" t="s">
        <v>213</v>
      </c>
    </row>
    <row r="493" spans="1:65" s="13" customFormat="1">
      <c r="B493" s="212"/>
      <c r="C493" s="213"/>
      <c r="D493" s="208" t="s">
        <v>233</v>
      </c>
      <c r="E493" s="214" t="s">
        <v>19</v>
      </c>
      <c r="F493" s="215" t="s">
        <v>971</v>
      </c>
      <c r="G493" s="213"/>
      <c r="H493" s="216">
        <v>49.234000000000002</v>
      </c>
      <c r="I493" s="217"/>
      <c r="J493" s="213"/>
      <c r="K493" s="213"/>
      <c r="L493" s="218"/>
      <c r="M493" s="219"/>
      <c r="N493" s="220"/>
      <c r="O493" s="220"/>
      <c r="P493" s="220"/>
      <c r="Q493" s="220"/>
      <c r="R493" s="220"/>
      <c r="S493" s="220"/>
      <c r="T493" s="221"/>
      <c r="AT493" s="222" t="s">
        <v>233</v>
      </c>
      <c r="AU493" s="222" t="s">
        <v>83</v>
      </c>
      <c r="AV493" s="13" t="s">
        <v>83</v>
      </c>
      <c r="AW493" s="13" t="s">
        <v>35</v>
      </c>
      <c r="AX493" s="13" t="s">
        <v>74</v>
      </c>
      <c r="AY493" s="222" t="s">
        <v>213</v>
      </c>
    </row>
    <row r="494" spans="1:65" s="14" customFormat="1">
      <c r="B494" s="223"/>
      <c r="C494" s="224"/>
      <c r="D494" s="208" t="s">
        <v>233</v>
      </c>
      <c r="E494" s="225" t="s">
        <v>541</v>
      </c>
      <c r="F494" s="226" t="s">
        <v>234</v>
      </c>
      <c r="G494" s="224"/>
      <c r="H494" s="227">
        <v>107.465</v>
      </c>
      <c r="I494" s="228"/>
      <c r="J494" s="224"/>
      <c r="K494" s="224"/>
      <c r="L494" s="229"/>
      <c r="M494" s="230"/>
      <c r="N494" s="231"/>
      <c r="O494" s="231"/>
      <c r="P494" s="231"/>
      <c r="Q494" s="231"/>
      <c r="R494" s="231"/>
      <c r="S494" s="231"/>
      <c r="T494" s="232"/>
      <c r="AT494" s="233" t="s">
        <v>233</v>
      </c>
      <c r="AU494" s="233" t="s">
        <v>83</v>
      </c>
      <c r="AV494" s="14" t="s">
        <v>220</v>
      </c>
      <c r="AW494" s="14" t="s">
        <v>35</v>
      </c>
      <c r="AX494" s="14" t="s">
        <v>81</v>
      </c>
      <c r="AY494" s="233" t="s">
        <v>213</v>
      </c>
    </row>
    <row r="495" spans="1:65" s="2" customFormat="1" ht="16.5" customHeight="1">
      <c r="A495" s="36"/>
      <c r="B495" s="37"/>
      <c r="C495" s="195" t="s">
        <v>972</v>
      </c>
      <c r="D495" s="195" t="s">
        <v>215</v>
      </c>
      <c r="E495" s="196" t="s">
        <v>973</v>
      </c>
      <c r="F495" s="197" t="s">
        <v>974</v>
      </c>
      <c r="G495" s="198" t="s">
        <v>253</v>
      </c>
      <c r="H495" s="199">
        <v>2.3639999999999999</v>
      </c>
      <c r="I495" s="200"/>
      <c r="J495" s="201">
        <f>ROUND(I495*H495,2)</f>
        <v>0</v>
      </c>
      <c r="K495" s="197" t="s">
        <v>19</v>
      </c>
      <c r="L495" s="41"/>
      <c r="M495" s="202" t="s">
        <v>19</v>
      </c>
      <c r="N495" s="203" t="s">
        <v>45</v>
      </c>
      <c r="O495" s="66"/>
      <c r="P495" s="204">
        <f>O495*H495</f>
        <v>0</v>
      </c>
      <c r="Q495" s="204">
        <v>0</v>
      </c>
      <c r="R495" s="204">
        <f>Q495*H495</f>
        <v>0</v>
      </c>
      <c r="S495" s="204">
        <v>0</v>
      </c>
      <c r="T495" s="205">
        <f>S495*H495</f>
        <v>0</v>
      </c>
      <c r="U495" s="36"/>
      <c r="V495" s="36"/>
      <c r="W495" s="36"/>
      <c r="X495" s="36"/>
      <c r="Y495" s="36"/>
      <c r="Z495" s="36"/>
      <c r="AA495" s="36"/>
      <c r="AB495" s="36"/>
      <c r="AC495" s="36"/>
      <c r="AD495" s="36"/>
      <c r="AE495" s="36"/>
      <c r="AR495" s="206" t="s">
        <v>220</v>
      </c>
      <c r="AT495" s="206" t="s">
        <v>215</v>
      </c>
      <c r="AU495" s="206" t="s">
        <v>83</v>
      </c>
      <c r="AY495" s="19" t="s">
        <v>213</v>
      </c>
      <c r="BE495" s="207">
        <f>IF(N495="základní",J495,0)</f>
        <v>0</v>
      </c>
      <c r="BF495" s="207">
        <f>IF(N495="snížená",J495,0)</f>
        <v>0</v>
      </c>
      <c r="BG495" s="207">
        <f>IF(N495="zákl. přenesená",J495,0)</f>
        <v>0</v>
      </c>
      <c r="BH495" s="207">
        <f>IF(N495="sníž. přenesená",J495,0)</f>
        <v>0</v>
      </c>
      <c r="BI495" s="207">
        <f>IF(N495="nulová",J495,0)</f>
        <v>0</v>
      </c>
      <c r="BJ495" s="19" t="s">
        <v>81</v>
      </c>
      <c r="BK495" s="207">
        <f>ROUND(I495*H495,2)</f>
        <v>0</v>
      </c>
      <c r="BL495" s="19" t="s">
        <v>220</v>
      </c>
      <c r="BM495" s="206" t="s">
        <v>975</v>
      </c>
    </row>
    <row r="496" spans="1:65" s="2" customFormat="1" ht="29.25">
      <c r="A496" s="36"/>
      <c r="B496" s="37"/>
      <c r="C496" s="38"/>
      <c r="D496" s="208" t="s">
        <v>320</v>
      </c>
      <c r="E496" s="38"/>
      <c r="F496" s="209" t="s">
        <v>976</v>
      </c>
      <c r="G496" s="38"/>
      <c r="H496" s="38"/>
      <c r="I496" s="118"/>
      <c r="J496" s="38"/>
      <c r="K496" s="38"/>
      <c r="L496" s="41"/>
      <c r="M496" s="210"/>
      <c r="N496" s="211"/>
      <c r="O496" s="66"/>
      <c r="P496" s="66"/>
      <c r="Q496" s="66"/>
      <c r="R496" s="66"/>
      <c r="S496" s="66"/>
      <c r="T496" s="67"/>
      <c r="U496" s="36"/>
      <c r="V496" s="36"/>
      <c r="W496" s="36"/>
      <c r="X496" s="36"/>
      <c r="Y496" s="36"/>
      <c r="Z496" s="36"/>
      <c r="AA496" s="36"/>
      <c r="AB496" s="36"/>
      <c r="AC496" s="36"/>
      <c r="AD496" s="36"/>
      <c r="AE496" s="36"/>
      <c r="AT496" s="19" t="s">
        <v>320</v>
      </c>
      <c r="AU496" s="19" t="s">
        <v>83</v>
      </c>
    </row>
    <row r="497" spans="1:65" s="13" customFormat="1">
      <c r="B497" s="212"/>
      <c r="C497" s="213"/>
      <c r="D497" s="208" t="s">
        <v>233</v>
      </c>
      <c r="E497" s="214" t="s">
        <v>19</v>
      </c>
      <c r="F497" s="215" t="s">
        <v>977</v>
      </c>
      <c r="G497" s="213"/>
      <c r="H497" s="216">
        <v>0.78800000000000003</v>
      </c>
      <c r="I497" s="217"/>
      <c r="J497" s="213"/>
      <c r="K497" s="213"/>
      <c r="L497" s="218"/>
      <c r="M497" s="219"/>
      <c r="N497" s="220"/>
      <c r="O497" s="220"/>
      <c r="P497" s="220"/>
      <c r="Q497" s="220"/>
      <c r="R497" s="220"/>
      <c r="S497" s="220"/>
      <c r="T497" s="221"/>
      <c r="AT497" s="222" t="s">
        <v>233</v>
      </c>
      <c r="AU497" s="222" t="s">
        <v>83</v>
      </c>
      <c r="AV497" s="13" t="s">
        <v>83</v>
      </c>
      <c r="AW497" s="13" t="s">
        <v>35</v>
      </c>
      <c r="AX497" s="13" t="s">
        <v>74</v>
      </c>
      <c r="AY497" s="222" t="s">
        <v>213</v>
      </c>
    </row>
    <row r="498" spans="1:65" s="13" customFormat="1">
      <c r="B498" s="212"/>
      <c r="C498" s="213"/>
      <c r="D498" s="208" t="s">
        <v>233</v>
      </c>
      <c r="E498" s="214" t="s">
        <v>19</v>
      </c>
      <c r="F498" s="215" t="s">
        <v>978</v>
      </c>
      <c r="G498" s="213"/>
      <c r="H498" s="216">
        <v>0.78800000000000003</v>
      </c>
      <c r="I498" s="217"/>
      <c r="J498" s="213"/>
      <c r="K498" s="213"/>
      <c r="L498" s="218"/>
      <c r="M498" s="219"/>
      <c r="N498" s="220"/>
      <c r="O498" s="220"/>
      <c r="P498" s="220"/>
      <c r="Q498" s="220"/>
      <c r="R498" s="220"/>
      <c r="S498" s="220"/>
      <c r="T498" s="221"/>
      <c r="AT498" s="222" t="s">
        <v>233</v>
      </c>
      <c r="AU498" s="222" t="s">
        <v>83</v>
      </c>
      <c r="AV498" s="13" t="s">
        <v>83</v>
      </c>
      <c r="AW498" s="13" t="s">
        <v>35</v>
      </c>
      <c r="AX498" s="13" t="s">
        <v>74</v>
      </c>
      <c r="AY498" s="222" t="s">
        <v>213</v>
      </c>
    </row>
    <row r="499" spans="1:65" s="13" customFormat="1">
      <c r="B499" s="212"/>
      <c r="C499" s="213"/>
      <c r="D499" s="208" t="s">
        <v>233</v>
      </c>
      <c r="E499" s="214" t="s">
        <v>19</v>
      </c>
      <c r="F499" s="215" t="s">
        <v>979</v>
      </c>
      <c r="G499" s="213"/>
      <c r="H499" s="216">
        <v>0.78800000000000003</v>
      </c>
      <c r="I499" s="217"/>
      <c r="J499" s="213"/>
      <c r="K499" s="213"/>
      <c r="L499" s="218"/>
      <c r="M499" s="219"/>
      <c r="N499" s="220"/>
      <c r="O499" s="220"/>
      <c r="P499" s="220"/>
      <c r="Q499" s="220"/>
      <c r="R499" s="220"/>
      <c r="S499" s="220"/>
      <c r="T499" s="221"/>
      <c r="AT499" s="222" t="s">
        <v>233</v>
      </c>
      <c r="AU499" s="222" t="s">
        <v>83</v>
      </c>
      <c r="AV499" s="13" t="s">
        <v>83</v>
      </c>
      <c r="AW499" s="13" t="s">
        <v>35</v>
      </c>
      <c r="AX499" s="13" t="s">
        <v>74</v>
      </c>
      <c r="AY499" s="222" t="s">
        <v>213</v>
      </c>
    </row>
    <row r="500" spans="1:65" s="14" customFormat="1">
      <c r="B500" s="223"/>
      <c r="C500" s="224"/>
      <c r="D500" s="208" t="s">
        <v>233</v>
      </c>
      <c r="E500" s="225" t="s">
        <v>19</v>
      </c>
      <c r="F500" s="226" t="s">
        <v>234</v>
      </c>
      <c r="G500" s="224"/>
      <c r="H500" s="227">
        <v>2.3639999999999999</v>
      </c>
      <c r="I500" s="228"/>
      <c r="J500" s="224"/>
      <c r="K500" s="224"/>
      <c r="L500" s="229"/>
      <c r="M500" s="230"/>
      <c r="N500" s="231"/>
      <c r="O500" s="231"/>
      <c r="P500" s="231"/>
      <c r="Q500" s="231"/>
      <c r="R500" s="231"/>
      <c r="S500" s="231"/>
      <c r="T500" s="232"/>
      <c r="AT500" s="233" t="s">
        <v>233</v>
      </c>
      <c r="AU500" s="233" t="s">
        <v>83</v>
      </c>
      <c r="AV500" s="14" t="s">
        <v>220</v>
      </c>
      <c r="AW500" s="14" t="s">
        <v>35</v>
      </c>
      <c r="AX500" s="14" t="s">
        <v>81</v>
      </c>
      <c r="AY500" s="233" t="s">
        <v>213</v>
      </c>
    </row>
    <row r="501" spans="1:65" s="2" customFormat="1" ht="16.5" customHeight="1">
      <c r="A501" s="36"/>
      <c r="B501" s="37"/>
      <c r="C501" s="195" t="s">
        <v>980</v>
      </c>
      <c r="D501" s="195" t="s">
        <v>215</v>
      </c>
      <c r="E501" s="196" t="s">
        <v>981</v>
      </c>
      <c r="F501" s="197" t="s">
        <v>982</v>
      </c>
      <c r="G501" s="198" t="s">
        <v>152</v>
      </c>
      <c r="H501" s="199">
        <v>157.91</v>
      </c>
      <c r="I501" s="200"/>
      <c r="J501" s="201">
        <f>ROUND(I501*H501,2)</f>
        <v>0</v>
      </c>
      <c r="K501" s="197" t="s">
        <v>219</v>
      </c>
      <c r="L501" s="41"/>
      <c r="M501" s="202" t="s">
        <v>19</v>
      </c>
      <c r="N501" s="203" t="s">
        <v>45</v>
      </c>
      <c r="O501" s="66"/>
      <c r="P501" s="204">
        <f>O501*H501</f>
        <v>0</v>
      </c>
      <c r="Q501" s="204">
        <v>1.26E-4</v>
      </c>
      <c r="R501" s="204">
        <f>Q501*H501</f>
        <v>1.989666E-2</v>
      </c>
      <c r="S501" s="204">
        <v>0</v>
      </c>
      <c r="T501" s="205">
        <f>S501*H501</f>
        <v>0</v>
      </c>
      <c r="U501" s="36"/>
      <c r="V501" s="36"/>
      <c r="W501" s="36"/>
      <c r="X501" s="36"/>
      <c r="Y501" s="36"/>
      <c r="Z501" s="36"/>
      <c r="AA501" s="36"/>
      <c r="AB501" s="36"/>
      <c r="AC501" s="36"/>
      <c r="AD501" s="36"/>
      <c r="AE501" s="36"/>
      <c r="AR501" s="206" t="s">
        <v>220</v>
      </c>
      <c r="AT501" s="206" t="s">
        <v>215</v>
      </c>
      <c r="AU501" s="206" t="s">
        <v>83</v>
      </c>
      <c r="AY501" s="19" t="s">
        <v>213</v>
      </c>
      <c r="BE501" s="207">
        <f>IF(N501="základní",J501,0)</f>
        <v>0</v>
      </c>
      <c r="BF501" s="207">
        <f>IF(N501="snížená",J501,0)</f>
        <v>0</v>
      </c>
      <c r="BG501" s="207">
        <f>IF(N501="zákl. přenesená",J501,0)</f>
        <v>0</v>
      </c>
      <c r="BH501" s="207">
        <f>IF(N501="sníž. přenesená",J501,0)</f>
        <v>0</v>
      </c>
      <c r="BI501" s="207">
        <f>IF(N501="nulová",J501,0)</f>
        <v>0</v>
      </c>
      <c r="BJ501" s="19" t="s">
        <v>81</v>
      </c>
      <c r="BK501" s="207">
        <f>ROUND(I501*H501,2)</f>
        <v>0</v>
      </c>
      <c r="BL501" s="19" t="s">
        <v>220</v>
      </c>
      <c r="BM501" s="206" t="s">
        <v>983</v>
      </c>
    </row>
    <row r="502" spans="1:65" s="13" customFormat="1">
      <c r="B502" s="212"/>
      <c r="C502" s="213"/>
      <c r="D502" s="208" t="s">
        <v>233</v>
      </c>
      <c r="E502" s="214" t="s">
        <v>19</v>
      </c>
      <c r="F502" s="215" t="s">
        <v>532</v>
      </c>
      <c r="G502" s="213"/>
      <c r="H502" s="216">
        <v>157.91</v>
      </c>
      <c r="I502" s="217"/>
      <c r="J502" s="213"/>
      <c r="K502" s="213"/>
      <c r="L502" s="218"/>
      <c r="M502" s="219"/>
      <c r="N502" s="220"/>
      <c r="O502" s="220"/>
      <c r="P502" s="220"/>
      <c r="Q502" s="220"/>
      <c r="R502" s="220"/>
      <c r="S502" s="220"/>
      <c r="T502" s="221"/>
      <c r="AT502" s="222" t="s">
        <v>233</v>
      </c>
      <c r="AU502" s="222" t="s">
        <v>83</v>
      </c>
      <c r="AV502" s="13" t="s">
        <v>83</v>
      </c>
      <c r="AW502" s="13" t="s">
        <v>35</v>
      </c>
      <c r="AX502" s="13" t="s">
        <v>74</v>
      </c>
      <c r="AY502" s="222" t="s">
        <v>213</v>
      </c>
    </row>
    <row r="503" spans="1:65" s="14" customFormat="1">
      <c r="B503" s="223"/>
      <c r="C503" s="224"/>
      <c r="D503" s="208" t="s">
        <v>233</v>
      </c>
      <c r="E503" s="225" t="s">
        <v>19</v>
      </c>
      <c r="F503" s="226" t="s">
        <v>234</v>
      </c>
      <c r="G503" s="224"/>
      <c r="H503" s="227">
        <v>157.91</v>
      </c>
      <c r="I503" s="228"/>
      <c r="J503" s="224"/>
      <c r="K503" s="224"/>
      <c r="L503" s="229"/>
      <c r="M503" s="230"/>
      <c r="N503" s="231"/>
      <c r="O503" s="231"/>
      <c r="P503" s="231"/>
      <c r="Q503" s="231"/>
      <c r="R503" s="231"/>
      <c r="S503" s="231"/>
      <c r="T503" s="232"/>
      <c r="AT503" s="233" t="s">
        <v>233</v>
      </c>
      <c r="AU503" s="233" t="s">
        <v>83</v>
      </c>
      <c r="AV503" s="14" t="s">
        <v>220</v>
      </c>
      <c r="AW503" s="14" t="s">
        <v>35</v>
      </c>
      <c r="AX503" s="14" t="s">
        <v>81</v>
      </c>
      <c r="AY503" s="233" t="s">
        <v>213</v>
      </c>
    </row>
    <row r="504" spans="1:65" s="2" customFormat="1" ht="16.5" customHeight="1">
      <c r="A504" s="36"/>
      <c r="B504" s="37"/>
      <c r="C504" s="195" t="s">
        <v>984</v>
      </c>
      <c r="D504" s="195" t="s">
        <v>215</v>
      </c>
      <c r="E504" s="196" t="s">
        <v>985</v>
      </c>
      <c r="F504" s="197" t="s">
        <v>986</v>
      </c>
      <c r="G504" s="198" t="s">
        <v>152</v>
      </c>
      <c r="H504" s="199">
        <v>35.4</v>
      </c>
      <c r="I504" s="200"/>
      <c r="J504" s="201">
        <f>ROUND(I504*H504,2)</f>
        <v>0</v>
      </c>
      <c r="K504" s="197" t="s">
        <v>19</v>
      </c>
      <c r="L504" s="41"/>
      <c r="M504" s="202" t="s">
        <v>19</v>
      </c>
      <c r="N504" s="203" t="s">
        <v>45</v>
      </c>
      <c r="O504" s="66"/>
      <c r="P504" s="204">
        <f>O504*H504</f>
        <v>0</v>
      </c>
      <c r="Q504" s="204">
        <v>0</v>
      </c>
      <c r="R504" s="204">
        <f>Q504*H504</f>
        <v>0</v>
      </c>
      <c r="S504" s="204">
        <v>0</v>
      </c>
      <c r="T504" s="205">
        <f>S504*H504</f>
        <v>0</v>
      </c>
      <c r="U504" s="36"/>
      <c r="V504" s="36"/>
      <c r="W504" s="36"/>
      <c r="X504" s="36"/>
      <c r="Y504" s="36"/>
      <c r="Z504" s="36"/>
      <c r="AA504" s="36"/>
      <c r="AB504" s="36"/>
      <c r="AC504" s="36"/>
      <c r="AD504" s="36"/>
      <c r="AE504" s="36"/>
      <c r="AR504" s="206" t="s">
        <v>220</v>
      </c>
      <c r="AT504" s="206" t="s">
        <v>215</v>
      </c>
      <c r="AU504" s="206" t="s">
        <v>83</v>
      </c>
      <c r="AY504" s="19" t="s">
        <v>213</v>
      </c>
      <c r="BE504" s="207">
        <f>IF(N504="základní",J504,0)</f>
        <v>0</v>
      </c>
      <c r="BF504" s="207">
        <f>IF(N504="snížená",J504,0)</f>
        <v>0</v>
      </c>
      <c r="BG504" s="207">
        <f>IF(N504="zákl. přenesená",J504,0)</f>
        <v>0</v>
      </c>
      <c r="BH504" s="207">
        <f>IF(N504="sníž. přenesená",J504,0)</f>
        <v>0</v>
      </c>
      <c r="BI504" s="207">
        <f>IF(N504="nulová",J504,0)</f>
        <v>0</v>
      </c>
      <c r="BJ504" s="19" t="s">
        <v>81</v>
      </c>
      <c r="BK504" s="207">
        <f>ROUND(I504*H504,2)</f>
        <v>0</v>
      </c>
      <c r="BL504" s="19" t="s">
        <v>220</v>
      </c>
      <c r="BM504" s="206" t="s">
        <v>987</v>
      </c>
    </row>
    <row r="505" spans="1:65" s="2" customFormat="1" ht="29.25">
      <c r="A505" s="36"/>
      <c r="B505" s="37"/>
      <c r="C505" s="38"/>
      <c r="D505" s="208" t="s">
        <v>320</v>
      </c>
      <c r="E505" s="38"/>
      <c r="F505" s="209" t="s">
        <v>988</v>
      </c>
      <c r="G505" s="38"/>
      <c r="H505" s="38"/>
      <c r="I505" s="118"/>
      <c r="J505" s="38"/>
      <c r="K505" s="38"/>
      <c r="L505" s="41"/>
      <c r="M505" s="210"/>
      <c r="N505" s="211"/>
      <c r="O505" s="66"/>
      <c r="P505" s="66"/>
      <c r="Q505" s="66"/>
      <c r="R505" s="66"/>
      <c r="S505" s="66"/>
      <c r="T505" s="67"/>
      <c r="U505" s="36"/>
      <c r="V505" s="36"/>
      <c r="W505" s="36"/>
      <c r="X505" s="36"/>
      <c r="Y505" s="36"/>
      <c r="Z505" s="36"/>
      <c r="AA505" s="36"/>
      <c r="AB505" s="36"/>
      <c r="AC505" s="36"/>
      <c r="AD505" s="36"/>
      <c r="AE505" s="36"/>
      <c r="AT505" s="19" t="s">
        <v>320</v>
      </c>
      <c r="AU505" s="19" t="s">
        <v>83</v>
      </c>
    </row>
    <row r="506" spans="1:65" s="15" customFormat="1">
      <c r="B506" s="234"/>
      <c r="C506" s="235"/>
      <c r="D506" s="208" t="s">
        <v>233</v>
      </c>
      <c r="E506" s="236" t="s">
        <v>19</v>
      </c>
      <c r="F506" s="237" t="s">
        <v>989</v>
      </c>
      <c r="G506" s="235"/>
      <c r="H506" s="236" t="s">
        <v>19</v>
      </c>
      <c r="I506" s="238"/>
      <c r="J506" s="235"/>
      <c r="K506" s="235"/>
      <c r="L506" s="239"/>
      <c r="M506" s="240"/>
      <c r="N506" s="241"/>
      <c r="O506" s="241"/>
      <c r="P506" s="241"/>
      <c r="Q506" s="241"/>
      <c r="R506" s="241"/>
      <c r="S506" s="241"/>
      <c r="T506" s="242"/>
      <c r="AT506" s="243" t="s">
        <v>233</v>
      </c>
      <c r="AU506" s="243" t="s">
        <v>83</v>
      </c>
      <c r="AV506" s="15" t="s">
        <v>81</v>
      </c>
      <c r="AW506" s="15" t="s">
        <v>35</v>
      </c>
      <c r="AX506" s="15" t="s">
        <v>74</v>
      </c>
      <c r="AY506" s="243" t="s">
        <v>213</v>
      </c>
    </row>
    <row r="507" spans="1:65" s="13" customFormat="1">
      <c r="B507" s="212"/>
      <c r="C507" s="213"/>
      <c r="D507" s="208" t="s">
        <v>233</v>
      </c>
      <c r="E507" s="214" t="s">
        <v>19</v>
      </c>
      <c r="F507" s="215" t="s">
        <v>990</v>
      </c>
      <c r="G507" s="213"/>
      <c r="H507" s="216">
        <v>27.4</v>
      </c>
      <c r="I507" s="217"/>
      <c r="J507" s="213"/>
      <c r="K507" s="213"/>
      <c r="L507" s="218"/>
      <c r="M507" s="219"/>
      <c r="N507" s="220"/>
      <c r="O507" s="220"/>
      <c r="P507" s="220"/>
      <c r="Q507" s="220"/>
      <c r="R507" s="220"/>
      <c r="S507" s="220"/>
      <c r="T507" s="221"/>
      <c r="AT507" s="222" t="s">
        <v>233</v>
      </c>
      <c r="AU507" s="222" t="s">
        <v>83</v>
      </c>
      <c r="AV507" s="13" t="s">
        <v>83</v>
      </c>
      <c r="AW507" s="13" t="s">
        <v>35</v>
      </c>
      <c r="AX507" s="13" t="s">
        <v>74</v>
      </c>
      <c r="AY507" s="222" t="s">
        <v>213</v>
      </c>
    </row>
    <row r="508" spans="1:65" s="13" customFormat="1">
      <c r="B508" s="212"/>
      <c r="C508" s="213"/>
      <c r="D508" s="208" t="s">
        <v>233</v>
      </c>
      <c r="E508" s="214" t="s">
        <v>19</v>
      </c>
      <c r="F508" s="215" t="s">
        <v>991</v>
      </c>
      <c r="G508" s="213"/>
      <c r="H508" s="216">
        <v>8</v>
      </c>
      <c r="I508" s="217"/>
      <c r="J508" s="213"/>
      <c r="K508" s="213"/>
      <c r="L508" s="218"/>
      <c r="M508" s="219"/>
      <c r="N508" s="220"/>
      <c r="O508" s="220"/>
      <c r="P508" s="220"/>
      <c r="Q508" s="220"/>
      <c r="R508" s="220"/>
      <c r="S508" s="220"/>
      <c r="T508" s="221"/>
      <c r="AT508" s="222" t="s">
        <v>233</v>
      </c>
      <c r="AU508" s="222" t="s">
        <v>83</v>
      </c>
      <c r="AV508" s="13" t="s">
        <v>83</v>
      </c>
      <c r="AW508" s="13" t="s">
        <v>35</v>
      </c>
      <c r="AX508" s="13" t="s">
        <v>74</v>
      </c>
      <c r="AY508" s="222" t="s">
        <v>213</v>
      </c>
    </row>
    <row r="509" spans="1:65" s="14" customFormat="1">
      <c r="B509" s="223"/>
      <c r="C509" s="224"/>
      <c r="D509" s="208" t="s">
        <v>233</v>
      </c>
      <c r="E509" s="225" t="s">
        <v>19</v>
      </c>
      <c r="F509" s="226" t="s">
        <v>234</v>
      </c>
      <c r="G509" s="224"/>
      <c r="H509" s="227">
        <v>35.4</v>
      </c>
      <c r="I509" s="228"/>
      <c r="J509" s="224"/>
      <c r="K509" s="224"/>
      <c r="L509" s="229"/>
      <c r="M509" s="230"/>
      <c r="N509" s="231"/>
      <c r="O509" s="231"/>
      <c r="P509" s="231"/>
      <c r="Q509" s="231"/>
      <c r="R509" s="231"/>
      <c r="S509" s="231"/>
      <c r="T509" s="232"/>
      <c r="AT509" s="233" t="s">
        <v>233</v>
      </c>
      <c r="AU509" s="233" t="s">
        <v>83</v>
      </c>
      <c r="AV509" s="14" t="s">
        <v>220</v>
      </c>
      <c r="AW509" s="14" t="s">
        <v>35</v>
      </c>
      <c r="AX509" s="14" t="s">
        <v>81</v>
      </c>
      <c r="AY509" s="233" t="s">
        <v>213</v>
      </c>
    </row>
    <row r="510" spans="1:65" s="12" customFormat="1" ht="22.9" customHeight="1">
      <c r="B510" s="179"/>
      <c r="C510" s="180"/>
      <c r="D510" s="181" t="s">
        <v>73</v>
      </c>
      <c r="E510" s="193" t="s">
        <v>262</v>
      </c>
      <c r="F510" s="193" t="s">
        <v>424</v>
      </c>
      <c r="G510" s="180"/>
      <c r="H510" s="180"/>
      <c r="I510" s="183"/>
      <c r="J510" s="194">
        <f>BK510</f>
        <v>0</v>
      </c>
      <c r="K510" s="180"/>
      <c r="L510" s="185"/>
      <c r="M510" s="186"/>
      <c r="N510" s="187"/>
      <c r="O510" s="187"/>
      <c r="P510" s="188">
        <f>P511</f>
        <v>0</v>
      </c>
      <c r="Q510" s="187"/>
      <c r="R510" s="188">
        <f>R511</f>
        <v>0</v>
      </c>
      <c r="S510" s="187"/>
      <c r="T510" s="189">
        <f>T511</f>
        <v>0</v>
      </c>
      <c r="AR510" s="190" t="s">
        <v>81</v>
      </c>
      <c r="AT510" s="191" t="s">
        <v>73</v>
      </c>
      <c r="AU510" s="191" t="s">
        <v>81</v>
      </c>
      <c r="AY510" s="190" t="s">
        <v>213</v>
      </c>
      <c r="BK510" s="192">
        <f>BK511</f>
        <v>0</v>
      </c>
    </row>
    <row r="511" spans="1:65" s="2" customFormat="1" ht="16.5" customHeight="1">
      <c r="A511" s="36"/>
      <c r="B511" s="37"/>
      <c r="C511" s="195" t="s">
        <v>992</v>
      </c>
      <c r="D511" s="195" t="s">
        <v>215</v>
      </c>
      <c r="E511" s="196" t="s">
        <v>993</v>
      </c>
      <c r="F511" s="197" t="s">
        <v>994</v>
      </c>
      <c r="G511" s="198" t="s">
        <v>417</v>
      </c>
      <c r="H511" s="199">
        <v>1</v>
      </c>
      <c r="I511" s="200"/>
      <c r="J511" s="201">
        <f>ROUND(I511*H511,2)</f>
        <v>0</v>
      </c>
      <c r="K511" s="197" t="s">
        <v>19</v>
      </c>
      <c r="L511" s="41"/>
      <c r="M511" s="202" t="s">
        <v>19</v>
      </c>
      <c r="N511" s="203" t="s">
        <v>45</v>
      </c>
      <c r="O511" s="66"/>
      <c r="P511" s="204">
        <f>O511*H511</f>
        <v>0</v>
      </c>
      <c r="Q511" s="204">
        <v>0</v>
      </c>
      <c r="R511" s="204">
        <f>Q511*H511</f>
        <v>0</v>
      </c>
      <c r="S511" s="204">
        <v>0</v>
      </c>
      <c r="T511" s="205">
        <f>S511*H511</f>
        <v>0</v>
      </c>
      <c r="U511" s="36"/>
      <c r="V511" s="36"/>
      <c r="W511" s="36"/>
      <c r="X511" s="36"/>
      <c r="Y511" s="36"/>
      <c r="Z511" s="36"/>
      <c r="AA511" s="36"/>
      <c r="AB511" s="36"/>
      <c r="AC511" s="36"/>
      <c r="AD511" s="36"/>
      <c r="AE511" s="36"/>
      <c r="AR511" s="206" t="s">
        <v>220</v>
      </c>
      <c r="AT511" s="206" t="s">
        <v>215</v>
      </c>
      <c r="AU511" s="206" t="s">
        <v>83</v>
      </c>
      <c r="AY511" s="19" t="s">
        <v>213</v>
      </c>
      <c r="BE511" s="207">
        <f>IF(N511="základní",J511,0)</f>
        <v>0</v>
      </c>
      <c r="BF511" s="207">
        <f>IF(N511="snížená",J511,0)</f>
        <v>0</v>
      </c>
      <c r="BG511" s="207">
        <f>IF(N511="zákl. přenesená",J511,0)</f>
        <v>0</v>
      </c>
      <c r="BH511" s="207">
        <f>IF(N511="sníž. přenesená",J511,0)</f>
        <v>0</v>
      </c>
      <c r="BI511" s="207">
        <f>IF(N511="nulová",J511,0)</f>
        <v>0</v>
      </c>
      <c r="BJ511" s="19" t="s">
        <v>81</v>
      </c>
      <c r="BK511" s="207">
        <f>ROUND(I511*H511,2)</f>
        <v>0</v>
      </c>
      <c r="BL511" s="19" t="s">
        <v>220</v>
      </c>
      <c r="BM511" s="206" t="s">
        <v>995</v>
      </c>
    </row>
    <row r="512" spans="1:65" s="12" customFormat="1" ht="22.9" customHeight="1">
      <c r="B512" s="179"/>
      <c r="C512" s="180"/>
      <c r="D512" s="181" t="s">
        <v>73</v>
      </c>
      <c r="E512" s="193" t="s">
        <v>490</v>
      </c>
      <c r="F512" s="193" t="s">
        <v>491</v>
      </c>
      <c r="G512" s="180"/>
      <c r="H512" s="180"/>
      <c r="I512" s="183"/>
      <c r="J512" s="194">
        <f>BK512</f>
        <v>0</v>
      </c>
      <c r="K512" s="180"/>
      <c r="L512" s="185"/>
      <c r="M512" s="186"/>
      <c r="N512" s="187"/>
      <c r="O512" s="187"/>
      <c r="P512" s="188">
        <f>SUM(P513:P516)</f>
        <v>0</v>
      </c>
      <c r="Q512" s="187"/>
      <c r="R512" s="188">
        <f>SUM(R513:R516)</f>
        <v>0</v>
      </c>
      <c r="S512" s="187"/>
      <c r="T512" s="189">
        <f>SUM(T513:T516)</f>
        <v>0</v>
      </c>
      <c r="AR512" s="190" t="s">
        <v>81</v>
      </c>
      <c r="AT512" s="191" t="s">
        <v>73</v>
      </c>
      <c r="AU512" s="191" t="s">
        <v>81</v>
      </c>
      <c r="AY512" s="190" t="s">
        <v>213</v>
      </c>
      <c r="BK512" s="192">
        <f>SUM(BK513:BK516)</f>
        <v>0</v>
      </c>
    </row>
    <row r="513" spans="1:65" s="2" customFormat="1" ht="21.75" customHeight="1">
      <c r="A513" s="36"/>
      <c r="B513" s="37"/>
      <c r="C513" s="195" t="s">
        <v>996</v>
      </c>
      <c r="D513" s="195" t="s">
        <v>215</v>
      </c>
      <c r="E513" s="196" t="s">
        <v>997</v>
      </c>
      <c r="F513" s="197" t="s">
        <v>998</v>
      </c>
      <c r="G513" s="198" t="s">
        <v>166</v>
      </c>
      <c r="H513" s="199">
        <v>79.63</v>
      </c>
      <c r="I513" s="200"/>
      <c r="J513" s="201">
        <f>ROUND(I513*H513,2)</f>
        <v>0</v>
      </c>
      <c r="K513" s="197" t="s">
        <v>219</v>
      </c>
      <c r="L513" s="41"/>
      <c r="M513" s="202" t="s">
        <v>19</v>
      </c>
      <c r="N513" s="203" t="s">
        <v>45</v>
      </c>
      <c r="O513" s="66"/>
      <c r="P513" s="204">
        <f>O513*H513</f>
        <v>0</v>
      </c>
      <c r="Q513" s="204">
        <v>0</v>
      </c>
      <c r="R513" s="204">
        <f>Q513*H513</f>
        <v>0</v>
      </c>
      <c r="S513" s="204">
        <v>0</v>
      </c>
      <c r="T513" s="205">
        <f>S513*H513</f>
        <v>0</v>
      </c>
      <c r="U513" s="36"/>
      <c r="V513" s="36"/>
      <c r="W513" s="36"/>
      <c r="X513" s="36"/>
      <c r="Y513" s="36"/>
      <c r="Z513" s="36"/>
      <c r="AA513" s="36"/>
      <c r="AB513" s="36"/>
      <c r="AC513" s="36"/>
      <c r="AD513" s="36"/>
      <c r="AE513" s="36"/>
      <c r="AR513" s="206" t="s">
        <v>220</v>
      </c>
      <c r="AT513" s="206" t="s">
        <v>215</v>
      </c>
      <c r="AU513" s="206" t="s">
        <v>83</v>
      </c>
      <c r="AY513" s="19" t="s">
        <v>213</v>
      </c>
      <c r="BE513" s="207">
        <f>IF(N513="základní",J513,0)</f>
        <v>0</v>
      </c>
      <c r="BF513" s="207">
        <f>IF(N513="snížená",J513,0)</f>
        <v>0</v>
      </c>
      <c r="BG513" s="207">
        <f>IF(N513="zákl. přenesená",J513,0)</f>
        <v>0</v>
      </c>
      <c r="BH513" s="207">
        <f>IF(N513="sníž. přenesená",J513,0)</f>
        <v>0</v>
      </c>
      <c r="BI513" s="207">
        <f>IF(N513="nulová",J513,0)</f>
        <v>0</v>
      </c>
      <c r="BJ513" s="19" t="s">
        <v>81</v>
      </c>
      <c r="BK513" s="207">
        <f>ROUND(I513*H513,2)</f>
        <v>0</v>
      </c>
      <c r="BL513" s="19" t="s">
        <v>220</v>
      </c>
      <c r="BM513" s="206" t="s">
        <v>999</v>
      </c>
    </row>
    <row r="514" spans="1:65" s="2" customFormat="1" ht="48.75">
      <c r="A514" s="36"/>
      <c r="B514" s="37"/>
      <c r="C514" s="38"/>
      <c r="D514" s="208" t="s">
        <v>222</v>
      </c>
      <c r="E514" s="38"/>
      <c r="F514" s="209" t="s">
        <v>1000</v>
      </c>
      <c r="G514" s="38"/>
      <c r="H514" s="38"/>
      <c r="I514" s="118"/>
      <c r="J514" s="38"/>
      <c r="K514" s="38"/>
      <c r="L514" s="41"/>
      <c r="M514" s="210"/>
      <c r="N514" s="211"/>
      <c r="O514" s="66"/>
      <c r="P514" s="66"/>
      <c r="Q514" s="66"/>
      <c r="R514" s="66"/>
      <c r="S514" s="66"/>
      <c r="T514" s="67"/>
      <c r="U514" s="36"/>
      <c r="V514" s="36"/>
      <c r="W514" s="36"/>
      <c r="X514" s="36"/>
      <c r="Y514" s="36"/>
      <c r="Z514" s="36"/>
      <c r="AA514" s="36"/>
      <c r="AB514" s="36"/>
      <c r="AC514" s="36"/>
      <c r="AD514" s="36"/>
      <c r="AE514" s="36"/>
      <c r="AT514" s="19" t="s">
        <v>222</v>
      </c>
      <c r="AU514" s="19" t="s">
        <v>83</v>
      </c>
    </row>
    <row r="515" spans="1:65" s="2" customFormat="1" ht="21.75" customHeight="1">
      <c r="A515" s="36"/>
      <c r="B515" s="37"/>
      <c r="C515" s="195" t="s">
        <v>1001</v>
      </c>
      <c r="D515" s="195" t="s">
        <v>215</v>
      </c>
      <c r="E515" s="196" t="s">
        <v>1002</v>
      </c>
      <c r="F515" s="197" t="s">
        <v>1003</v>
      </c>
      <c r="G515" s="198" t="s">
        <v>166</v>
      </c>
      <c r="H515" s="199">
        <v>79.63</v>
      </c>
      <c r="I515" s="200"/>
      <c r="J515" s="201">
        <f>ROUND(I515*H515,2)</f>
        <v>0</v>
      </c>
      <c r="K515" s="197" t="s">
        <v>219</v>
      </c>
      <c r="L515" s="41"/>
      <c r="M515" s="202" t="s">
        <v>19</v>
      </c>
      <c r="N515" s="203" t="s">
        <v>45</v>
      </c>
      <c r="O515" s="66"/>
      <c r="P515" s="204">
        <f>O515*H515</f>
        <v>0</v>
      </c>
      <c r="Q515" s="204">
        <v>0</v>
      </c>
      <c r="R515" s="204">
        <f>Q515*H515</f>
        <v>0</v>
      </c>
      <c r="S515" s="204">
        <v>0</v>
      </c>
      <c r="T515" s="205">
        <f>S515*H515</f>
        <v>0</v>
      </c>
      <c r="U515" s="36"/>
      <c r="V515" s="36"/>
      <c r="W515" s="36"/>
      <c r="X515" s="36"/>
      <c r="Y515" s="36"/>
      <c r="Z515" s="36"/>
      <c r="AA515" s="36"/>
      <c r="AB515" s="36"/>
      <c r="AC515" s="36"/>
      <c r="AD515" s="36"/>
      <c r="AE515" s="36"/>
      <c r="AR515" s="206" t="s">
        <v>220</v>
      </c>
      <c r="AT515" s="206" t="s">
        <v>215</v>
      </c>
      <c r="AU515" s="206" t="s">
        <v>83</v>
      </c>
      <c r="AY515" s="19" t="s">
        <v>213</v>
      </c>
      <c r="BE515" s="207">
        <f>IF(N515="základní",J515,0)</f>
        <v>0</v>
      </c>
      <c r="BF515" s="207">
        <f>IF(N515="snížená",J515,0)</f>
        <v>0</v>
      </c>
      <c r="BG515" s="207">
        <f>IF(N515="zákl. přenesená",J515,0)</f>
        <v>0</v>
      </c>
      <c r="BH515" s="207">
        <f>IF(N515="sníž. přenesená",J515,0)</f>
        <v>0</v>
      </c>
      <c r="BI515" s="207">
        <f>IF(N515="nulová",J515,0)</f>
        <v>0</v>
      </c>
      <c r="BJ515" s="19" t="s">
        <v>81</v>
      </c>
      <c r="BK515" s="207">
        <f>ROUND(I515*H515,2)</f>
        <v>0</v>
      </c>
      <c r="BL515" s="19" t="s">
        <v>220</v>
      </c>
      <c r="BM515" s="206" t="s">
        <v>1004</v>
      </c>
    </row>
    <row r="516" spans="1:65" s="2" customFormat="1" ht="39">
      <c r="A516" s="36"/>
      <c r="B516" s="37"/>
      <c r="C516" s="38"/>
      <c r="D516" s="208" t="s">
        <v>222</v>
      </c>
      <c r="E516" s="38"/>
      <c r="F516" s="209" t="s">
        <v>1005</v>
      </c>
      <c r="G516" s="38"/>
      <c r="H516" s="38"/>
      <c r="I516" s="118"/>
      <c r="J516" s="38"/>
      <c r="K516" s="38"/>
      <c r="L516" s="41"/>
      <c r="M516" s="254"/>
      <c r="N516" s="255"/>
      <c r="O516" s="256"/>
      <c r="P516" s="256"/>
      <c r="Q516" s="256"/>
      <c r="R516" s="256"/>
      <c r="S516" s="256"/>
      <c r="T516" s="257"/>
      <c r="U516" s="36"/>
      <c r="V516" s="36"/>
      <c r="W516" s="36"/>
      <c r="X516" s="36"/>
      <c r="Y516" s="36"/>
      <c r="Z516" s="36"/>
      <c r="AA516" s="36"/>
      <c r="AB516" s="36"/>
      <c r="AC516" s="36"/>
      <c r="AD516" s="36"/>
      <c r="AE516" s="36"/>
      <c r="AT516" s="19" t="s">
        <v>222</v>
      </c>
      <c r="AU516" s="19" t="s">
        <v>83</v>
      </c>
    </row>
    <row r="517" spans="1:65" s="2" customFormat="1" ht="6.95" customHeight="1">
      <c r="A517" s="36"/>
      <c r="B517" s="49"/>
      <c r="C517" s="50"/>
      <c r="D517" s="50"/>
      <c r="E517" s="50"/>
      <c r="F517" s="50"/>
      <c r="G517" s="50"/>
      <c r="H517" s="50"/>
      <c r="I517" s="145"/>
      <c r="J517" s="50"/>
      <c r="K517" s="50"/>
      <c r="L517" s="41"/>
      <c r="M517" s="36"/>
      <c r="O517" s="36"/>
      <c r="P517" s="36"/>
      <c r="Q517" s="36"/>
      <c r="R517" s="36"/>
      <c r="S517" s="36"/>
      <c r="T517" s="36"/>
      <c r="U517" s="36"/>
      <c r="V517" s="36"/>
      <c r="W517" s="36"/>
      <c r="X517" s="36"/>
      <c r="Y517" s="36"/>
      <c r="Z517" s="36"/>
      <c r="AA517" s="36"/>
      <c r="AB517" s="36"/>
      <c r="AC517" s="36"/>
      <c r="AD517" s="36"/>
      <c r="AE517" s="36"/>
    </row>
  </sheetData>
  <sheetProtection password="CC3F" sheet="1" objects="1" scenarios="1" formatColumns="0" formatRows="0" autoFilter="0"/>
  <autoFilter ref="C91:K516"/>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94</v>
      </c>
      <c r="AZ2" s="111" t="s">
        <v>1006</v>
      </c>
      <c r="BA2" s="111" t="s">
        <v>1007</v>
      </c>
      <c r="BB2" s="111" t="s">
        <v>253</v>
      </c>
      <c r="BC2" s="111" t="s">
        <v>1008</v>
      </c>
      <c r="BD2" s="111" t="s">
        <v>83</v>
      </c>
    </row>
    <row r="3" spans="1:56" s="1" customFormat="1" ht="6.95" customHeight="1">
      <c r="B3" s="112"/>
      <c r="C3" s="113"/>
      <c r="D3" s="113"/>
      <c r="E3" s="113"/>
      <c r="F3" s="113"/>
      <c r="G3" s="113"/>
      <c r="H3" s="113"/>
      <c r="I3" s="114"/>
      <c r="J3" s="113"/>
      <c r="K3" s="113"/>
      <c r="L3" s="22"/>
      <c r="AT3" s="19" t="s">
        <v>83</v>
      </c>
      <c r="AZ3" s="111" t="s">
        <v>505</v>
      </c>
      <c r="BA3" s="111" t="s">
        <v>506</v>
      </c>
      <c r="BB3" s="111" t="s">
        <v>253</v>
      </c>
      <c r="BC3" s="111" t="s">
        <v>1009</v>
      </c>
      <c r="BD3" s="111" t="s">
        <v>83</v>
      </c>
    </row>
    <row r="4" spans="1:56" s="1" customFormat="1" ht="24.95" customHeight="1">
      <c r="B4" s="22"/>
      <c r="D4" s="115" t="s">
        <v>158</v>
      </c>
      <c r="I4" s="110"/>
      <c r="L4" s="22"/>
      <c r="M4" s="116" t="s">
        <v>10</v>
      </c>
      <c r="AT4" s="19" t="s">
        <v>4</v>
      </c>
      <c r="AZ4" s="111" t="s">
        <v>508</v>
      </c>
      <c r="BA4" s="111" t="s">
        <v>509</v>
      </c>
      <c r="BB4" s="111" t="s">
        <v>253</v>
      </c>
      <c r="BC4" s="111" t="s">
        <v>1010</v>
      </c>
      <c r="BD4" s="111" t="s">
        <v>83</v>
      </c>
    </row>
    <row r="5" spans="1:56" s="1" customFormat="1" ht="6.95" customHeight="1">
      <c r="B5" s="22"/>
      <c r="I5" s="110"/>
      <c r="L5" s="22"/>
      <c r="AZ5" s="111" t="s">
        <v>511</v>
      </c>
      <c r="BA5" s="111" t="s">
        <v>512</v>
      </c>
      <c r="BB5" s="111" t="s">
        <v>253</v>
      </c>
      <c r="BC5" s="111" t="s">
        <v>1011</v>
      </c>
      <c r="BD5" s="111" t="s">
        <v>83</v>
      </c>
    </row>
    <row r="6" spans="1:56" s="1" customFormat="1" ht="12" customHeight="1">
      <c r="B6" s="22"/>
      <c r="D6" s="117" t="s">
        <v>16</v>
      </c>
      <c r="I6" s="110"/>
      <c r="L6" s="22"/>
      <c r="AZ6" s="111" t="s">
        <v>514</v>
      </c>
      <c r="BA6" s="111" t="s">
        <v>515</v>
      </c>
      <c r="BB6" s="111" t="s">
        <v>253</v>
      </c>
      <c r="BC6" s="111" t="s">
        <v>1012</v>
      </c>
      <c r="BD6" s="111" t="s">
        <v>83</v>
      </c>
    </row>
    <row r="7" spans="1:56" s="1" customFormat="1" ht="16.5" customHeight="1">
      <c r="B7" s="22"/>
      <c r="E7" s="412" t="str">
        <f>'Rekapitulace stavby'!K6</f>
        <v>PROJEKT REKONSTRUKCE I.S. A BUĎÁNKA II. ETAPA</v>
      </c>
      <c r="F7" s="413"/>
      <c r="G7" s="413"/>
      <c r="H7" s="413"/>
      <c r="I7" s="110"/>
      <c r="L7" s="22"/>
      <c r="AZ7" s="111" t="s">
        <v>1013</v>
      </c>
      <c r="BA7" s="111" t="s">
        <v>1014</v>
      </c>
      <c r="BB7" s="111" t="s">
        <v>253</v>
      </c>
      <c r="BC7" s="111" t="s">
        <v>1015</v>
      </c>
      <c r="BD7" s="111" t="s">
        <v>83</v>
      </c>
    </row>
    <row r="8" spans="1:56" s="1" customFormat="1" ht="12" customHeight="1">
      <c r="B8" s="22"/>
      <c r="D8" s="117" t="s">
        <v>171</v>
      </c>
      <c r="I8" s="110"/>
      <c r="L8" s="22"/>
      <c r="AZ8" s="111" t="s">
        <v>1016</v>
      </c>
      <c r="BA8" s="111" t="s">
        <v>1017</v>
      </c>
      <c r="BB8" s="111" t="s">
        <v>253</v>
      </c>
      <c r="BC8" s="111" t="s">
        <v>1018</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541</v>
      </c>
      <c r="BA9" s="111" t="s">
        <v>542</v>
      </c>
      <c r="BB9" s="111" t="s">
        <v>253</v>
      </c>
      <c r="BC9" s="111" t="s">
        <v>1019</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544</v>
      </c>
      <c r="BA10" s="111" t="s">
        <v>545</v>
      </c>
      <c r="BB10" s="111" t="s">
        <v>253</v>
      </c>
      <c r="BC10" s="111" t="s">
        <v>1020</v>
      </c>
      <c r="BD10" s="111" t="s">
        <v>83</v>
      </c>
    </row>
    <row r="11" spans="1:56" s="2" customFormat="1" ht="16.5" customHeight="1">
      <c r="A11" s="36"/>
      <c r="B11" s="41"/>
      <c r="C11" s="36"/>
      <c r="D11" s="36"/>
      <c r="E11" s="415" t="s">
        <v>1021</v>
      </c>
      <c r="F11" s="414"/>
      <c r="G11" s="414"/>
      <c r="H11" s="414"/>
      <c r="I11" s="118"/>
      <c r="J11" s="36"/>
      <c r="K11" s="36"/>
      <c r="L11" s="119"/>
      <c r="S11" s="36"/>
      <c r="T11" s="36"/>
      <c r="U11" s="36"/>
      <c r="V11" s="36"/>
      <c r="W11" s="36"/>
      <c r="X11" s="36"/>
      <c r="Y11" s="36"/>
      <c r="Z11" s="36"/>
      <c r="AA11" s="36"/>
      <c r="AB11" s="36"/>
      <c r="AC11" s="36"/>
      <c r="AD11" s="36"/>
      <c r="AE11" s="36"/>
      <c r="AZ11" s="111" t="s">
        <v>1022</v>
      </c>
      <c r="BA11" s="111" t="s">
        <v>1023</v>
      </c>
      <c r="BB11" s="111" t="s">
        <v>156</v>
      </c>
      <c r="BC11" s="111" t="s">
        <v>1024</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574</v>
      </c>
      <c r="BA12" s="111" t="s">
        <v>575</v>
      </c>
      <c r="BB12" s="111" t="s">
        <v>253</v>
      </c>
      <c r="BC12" s="111" t="s">
        <v>1025</v>
      </c>
      <c r="BD12" s="111" t="s">
        <v>83</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c r="AZ13" s="111" t="s">
        <v>577</v>
      </c>
      <c r="BA13" s="111" t="s">
        <v>578</v>
      </c>
      <c r="BB13" s="111" t="s">
        <v>253</v>
      </c>
      <c r="BC13" s="111" t="s">
        <v>1026</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ROUND((SUM(BE91:BE319)),  2)</f>
        <v>0</v>
      </c>
      <c r="G35" s="36"/>
      <c r="H35" s="36"/>
      <c r="I35" s="134">
        <v>0.21</v>
      </c>
      <c r="J35" s="133">
        <f>ROUND(((SUM(BE91:BE319))*I35),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ROUND((SUM(BF91:BF319)),  2)</f>
        <v>0</v>
      </c>
      <c r="G36" s="36"/>
      <c r="H36" s="36"/>
      <c r="I36" s="134">
        <v>0.15</v>
      </c>
      <c r="J36" s="133">
        <f>ROUND(((SUM(BF91:BF319))*I36),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ROUND((SUM(BG91:BG319)),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ROUND((SUM(BH91:BH319)),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ROUND((SUM(BI91:BI319)),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03 - Splašková kanalizace - přípojky</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J244</f>
        <v>0</v>
      </c>
      <c r="K66" s="99"/>
      <c r="L66" s="166"/>
    </row>
    <row r="67" spans="1:31" s="10" customFormat="1" ht="19.899999999999999" customHeight="1">
      <c r="B67" s="161"/>
      <c r="C67" s="99"/>
      <c r="D67" s="162" t="s">
        <v>583</v>
      </c>
      <c r="E67" s="163"/>
      <c r="F67" s="163"/>
      <c r="G67" s="163"/>
      <c r="H67" s="163"/>
      <c r="I67" s="164"/>
      <c r="J67" s="165">
        <f>J264</f>
        <v>0</v>
      </c>
      <c r="K67" s="99"/>
      <c r="L67" s="166"/>
    </row>
    <row r="68" spans="1:31" s="10" customFormat="1" ht="19.899999999999999" customHeight="1">
      <c r="B68" s="161"/>
      <c r="C68" s="99"/>
      <c r="D68" s="162" t="s">
        <v>195</v>
      </c>
      <c r="E68" s="163"/>
      <c r="F68" s="163"/>
      <c r="G68" s="163"/>
      <c r="H68" s="163"/>
      <c r="I68" s="164"/>
      <c r="J68" s="165">
        <f>J306</f>
        <v>0</v>
      </c>
      <c r="K68" s="99"/>
      <c r="L68" s="166"/>
    </row>
    <row r="69" spans="1:31" s="10" customFormat="1" ht="19.899999999999999" customHeight="1">
      <c r="B69" s="161"/>
      <c r="C69" s="99"/>
      <c r="D69" s="162" t="s">
        <v>197</v>
      </c>
      <c r="E69" s="163"/>
      <c r="F69" s="163"/>
      <c r="G69" s="163"/>
      <c r="H69" s="163"/>
      <c r="I69" s="164"/>
      <c r="J69" s="165">
        <f>J315</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03 - Splašková kanalizace - přípojky</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21.151250000000001</v>
      </c>
      <c r="S91" s="74"/>
      <c r="T91" s="177">
        <f>T92</f>
        <v>2.6970000000000001</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P93+P244+P264+P306+P315</f>
        <v>0</v>
      </c>
      <c r="Q92" s="187"/>
      <c r="R92" s="188">
        <f>R93+R244+R264+R306+R315</f>
        <v>21.151250000000001</v>
      </c>
      <c r="S92" s="187"/>
      <c r="T92" s="189">
        <f>T93+T244+T264+T306+T315</f>
        <v>2.6970000000000001</v>
      </c>
      <c r="AR92" s="190" t="s">
        <v>81</v>
      </c>
      <c r="AT92" s="191" t="s">
        <v>73</v>
      </c>
      <c r="AU92" s="191" t="s">
        <v>74</v>
      </c>
      <c r="AY92" s="190" t="s">
        <v>213</v>
      </c>
      <c r="BK92" s="192">
        <f>BK93+BK244+BK264+BK306+BK315</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SUM(P94:P243)</f>
        <v>0</v>
      </c>
      <c r="Q93" s="187"/>
      <c r="R93" s="188">
        <f>SUM(R94:R243)</f>
        <v>0.36316020000000004</v>
      </c>
      <c r="S93" s="187"/>
      <c r="T93" s="189">
        <f>SUM(T94:T243)</f>
        <v>0</v>
      </c>
      <c r="AR93" s="190" t="s">
        <v>81</v>
      </c>
      <c r="AT93" s="191" t="s">
        <v>73</v>
      </c>
      <c r="AU93" s="191" t="s">
        <v>81</v>
      </c>
      <c r="AY93" s="190" t="s">
        <v>213</v>
      </c>
      <c r="BK93" s="192">
        <f>SUM(BK94:BK243)</f>
        <v>0</v>
      </c>
    </row>
    <row r="94" spans="1:65" s="2" customFormat="1" ht="16.5" customHeight="1">
      <c r="A94" s="36"/>
      <c r="B94" s="37"/>
      <c r="C94" s="195" t="s">
        <v>81</v>
      </c>
      <c r="D94" s="195" t="s">
        <v>215</v>
      </c>
      <c r="E94" s="196" t="s">
        <v>584</v>
      </c>
      <c r="F94" s="197" t="s">
        <v>585</v>
      </c>
      <c r="G94" s="198" t="s">
        <v>586</v>
      </c>
      <c r="H94" s="199">
        <v>32</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1027</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1028</v>
      </c>
      <c r="G96" s="213"/>
      <c r="H96" s="216">
        <v>32</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32</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8</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1029</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257</v>
      </c>
      <c r="G100" s="213"/>
      <c r="H100" s="216">
        <v>8</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8</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604</v>
      </c>
      <c r="F102" s="197" t="s">
        <v>605</v>
      </c>
      <c r="G102" s="198" t="s">
        <v>152</v>
      </c>
      <c r="H102" s="199">
        <v>6</v>
      </c>
      <c r="I102" s="200"/>
      <c r="J102" s="201">
        <f>ROUND(I102*H102,2)</f>
        <v>0</v>
      </c>
      <c r="K102" s="197" t="s">
        <v>219</v>
      </c>
      <c r="L102" s="41"/>
      <c r="M102" s="202" t="s">
        <v>19</v>
      </c>
      <c r="N102" s="203" t="s">
        <v>45</v>
      </c>
      <c r="O102" s="66"/>
      <c r="P102" s="204">
        <f>O102*H102</f>
        <v>0</v>
      </c>
      <c r="Q102" s="204">
        <v>6.0526700000000003E-2</v>
      </c>
      <c r="R102" s="204">
        <f>Q102*H102</f>
        <v>0.36316020000000004</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1030</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1031</v>
      </c>
      <c r="G104" s="213"/>
      <c r="H104" s="216">
        <v>6</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6</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21.75" customHeight="1">
      <c r="A106" s="36"/>
      <c r="B106" s="37"/>
      <c r="C106" s="195" t="s">
        <v>220</v>
      </c>
      <c r="D106" s="195" t="s">
        <v>215</v>
      </c>
      <c r="E106" s="196" t="s">
        <v>608</v>
      </c>
      <c r="F106" s="197" t="s">
        <v>609</v>
      </c>
      <c r="G106" s="198" t="s">
        <v>253</v>
      </c>
      <c r="H106" s="199">
        <v>94.962000000000003</v>
      </c>
      <c r="I106" s="200"/>
      <c r="J106" s="201">
        <f>ROUND(I106*H106,2)</f>
        <v>0</v>
      </c>
      <c r="K106" s="197" t="s">
        <v>219</v>
      </c>
      <c r="L106" s="41"/>
      <c r="M106" s="202" t="s">
        <v>19</v>
      </c>
      <c r="N106" s="203" t="s">
        <v>45</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1032</v>
      </c>
    </row>
    <row r="107" spans="1:65" s="2" customFormat="1" ht="341.25">
      <c r="A107" s="36"/>
      <c r="B107" s="37"/>
      <c r="C107" s="38"/>
      <c r="D107" s="208" t="s">
        <v>222</v>
      </c>
      <c r="E107" s="38"/>
      <c r="F107" s="209" t="s">
        <v>611</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1033</v>
      </c>
      <c r="G108" s="213"/>
      <c r="H108" s="216">
        <v>94.962000000000003</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94.962000000000003</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21.75" customHeight="1">
      <c r="A110" s="36"/>
      <c r="B110" s="37"/>
      <c r="C110" s="195" t="s">
        <v>238</v>
      </c>
      <c r="D110" s="195" t="s">
        <v>215</v>
      </c>
      <c r="E110" s="196" t="s">
        <v>1034</v>
      </c>
      <c r="F110" s="197" t="s">
        <v>1035</v>
      </c>
      <c r="G110" s="198" t="s">
        <v>253</v>
      </c>
      <c r="H110" s="199">
        <v>22.791</v>
      </c>
      <c r="I110" s="200"/>
      <c r="J110" s="201">
        <f>ROUND(I110*H110,2)</f>
        <v>0</v>
      </c>
      <c r="K110" s="197" t="s">
        <v>219</v>
      </c>
      <c r="L110" s="41"/>
      <c r="M110" s="202" t="s">
        <v>19</v>
      </c>
      <c r="N110" s="203" t="s">
        <v>45</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1036</v>
      </c>
    </row>
    <row r="111" spans="1:65" s="2" customFormat="1" ht="185.25">
      <c r="A111" s="36"/>
      <c r="B111" s="37"/>
      <c r="C111" s="38"/>
      <c r="D111" s="208" t="s">
        <v>222</v>
      </c>
      <c r="E111" s="38"/>
      <c r="F111" s="209" t="s">
        <v>616</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1037</v>
      </c>
      <c r="G112" s="213"/>
      <c r="H112" s="216">
        <v>81.423000000000002</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3" customFormat="1">
      <c r="B113" s="212"/>
      <c r="C113" s="213"/>
      <c r="D113" s="208" t="s">
        <v>233</v>
      </c>
      <c r="E113" s="214" t="s">
        <v>19</v>
      </c>
      <c r="F113" s="215" t="s">
        <v>1038</v>
      </c>
      <c r="G113" s="213"/>
      <c r="H113" s="216">
        <v>9.5760000000000005</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3" customFormat="1">
      <c r="B114" s="212"/>
      <c r="C114" s="213"/>
      <c r="D114" s="208" t="s">
        <v>233</v>
      </c>
      <c r="E114" s="214" t="s">
        <v>19</v>
      </c>
      <c r="F114" s="215" t="s">
        <v>1039</v>
      </c>
      <c r="G114" s="213"/>
      <c r="H114" s="216">
        <v>17.135999999999999</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3" customFormat="1">
      <c r="B115" s="212"/>
      <c r="C115" s="213"/>
      <c r="D115" s="208" t="s">
        <v>233</v>
      </c>
      <c r="E115" s="214" t="s">
        <v>19</v>
      </c>
      <c r="F115" s="215" t="s">
        <v>1040</v>
      </c>
      <c r="G115" s="213"/>
      <c r="H115" s="216">
        <v>71.34</v>
      </c>
      <c r="I115" s="217"/>
      <c r="J115" s="213"/>
      <c r="K115" s="213"/>
      <c r="L115" s="218"/>
      <c r="M115" s="219"/>
      <c r="N115" s="220"/>
      <c r="O115" s="220"/>
      <c r="P115" s="220"/>
      <c r="Q115" s="220"/>
      <c r="R115" s="220"/>
      <c r="S115" s="220"/>
      <c r="T115" s="221"/>
      <c r="AT115" s="222" t="s">
        <v>233</v>
      </c>
      <c r="AU115" s="222" t="s">
        <v>83</v>
      </c>
      <c r="AV115" s="13" t="s">
        <v>83</v>
      </c>
      <c r="AW115" s="13" t="s">
        <v>35</v>
      </c>
      <c r="AX115" s="13" t="s">
        <v>74</v>
      </c>
      <c r="AY115" s="222" t="s">
        <v>213</v>
      </c>
    </row>
    <row r="116" spans="1:65" s="13" customFormat="1">
      <c r="B116" s="212"/>
      <c r="C116" s="213"/>
      <c r="D116" s="208" t="s">
        <v>233</v>
      </c>
      <c r="E116" s="214" t="s">
        <v>19</v>
      </c>
      <c r="F116" s="215" t="s">
        <v>1041</v>
      </c>
      <c r="G116" s="213"/>
      <c r="H116" s="216">
        <v>4</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3" customFormat="1">
      <c r="B117" s="212"/>
      <c r="C117" s="213"/>
      <c r="D117" s="208" t="s">
        <v>233</v>
      </c>
      <c r="E117" s="214" t="s">
        <v>19</v>
      </c>
      <c r="F117" s="215" t="s">
        <v>1042</v>
      </c>
      <c r="G117" s="213"/>
      <c r="H117" s="216">
        <v>7.36</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13" customFormat="1">
      <c r="B118" s="212"/>
      <c r="C118" s="213"/>
      <c r="D118" s="208" t="s">
        <v>233</v>
      </c>
      <c r="E118" s="214" t="s">
        <v>19</v>
      </c>
      <c r="F118" s="215" t="s">
        <v>1043</v>
      </c>
      <c r="G118" s="213"/>
      <c r="H118" s="216">
        <v>-0.91100000000000003</v>
      </c>
      <c r="I118" s="217"/>
      <c r="J118" s="213"/>
      <c r="K118" s="213"/>
      <c r="L118" s="218"/>
      <c r="M118" s="219"/>
      <c r="N118" s="220"/>
      <c r="O118" s="220"/>
      <c r="P118" s="220"/>
      <c r="Q118" s="220"/>
      <c r="R118" s="220"/>
      <c r="S118" s="220"/>
      <c r="T118" s="221"/>
      <c r="AT118" s="222" t="s">
        <v>233</v>
      </c>
      <c r="AU118" s="222" t="s">
        <v>83</v>
      </c>
      <c r="AV118" s="13" t="s">
        <v>83</v>
      </c>
      <c r="AW118" s="13" t="s">
        <v>35</v>
      </c>
      <c r="AX118" s="13" t="s">
        <v>74</v>
      </c>
      <c r="AY118" s="222" t="s">
        <v>213</v>
      </c>
    </row>
    <row r="119" spans="1:65" s="14" customFormat="1">
      <c r="B119" s="223"/>
      <c r="C119" s="224"/>
      <c r="D119" s="208" t="s">
        <v>233</v>
      </c>
      <c r="E119" s="225" t="s">
        <v>505</v>
      </c>
      <c r="F119" s="226" t="s">
        <v>234</v>
      </c>
      <c r="G119" s="224"/>
      <c r="H119" s="227">
        <v>189.92400000000001</v>
      </c>
      <c r="I119" s="228"/>
      <c r="J119" s="224"/>
      <c r="K119" s="224"/>
      <c r="L119" s="229"/>
      <c r="M119" s="230"/>
      <c r="N119" s="231"/>
      <c r="O119" s="231"/>
      <c r="P119" s="231"/>
      <c r="Q119" s="231"/>
      <c r="R119" s="231"/>
      <c r="S119" s="231"/>
      <c r="T119" s="232"/>
      <c r="AT119" s="233" t="s">
        <v>233</v>
      </c>
      <c r="AU119" s="233" t="s">
        <v>83</v>
      </c>
      <c r="AV119" s="14" t="s">
        <v>220</v>
      </c>
      <c r="AW119" s="14" t="s">
        <v>35</v>
      </c>
      <c r="AX119" s="14" t="s">
        <v>74</v>
      </c>
      <c r="AY119" s="233" t="s">
        <v>213</v>
      </c>
    </row>
    <row r="120" spans="1:65" s="13" customFormat="1">
      <c r="B120" s="212"/>
      <c r="C120" s="213"/>
      <c r="D120" s="208" t="s">
        <v>233</v>
      </c>
      <c r="E120" s="214" t="s">
        <v>508</v>
      </c>
      <c r="F120" s="215" t="s">
        <v>1044</v>
      </c>
      <c r="G120" s="213"/>
      <c r="H120" s="216">
        <v>56.976999999999997</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3" customFormat="1">
      <c r="B121" s="212"/>
      <c r="C121" s="213"/>
      <c r="D121" s="208" t="s">
        <v>233</v>
      </c>
      <c r="E121" s="214" t="s">
        <v>511</v>
      </c>
      <c r="F121" s="215" t="s">
        <v>1045</v>
      </c>
      <c r="G121" s="213"/>
      <c r="H121" s="216">
        <v>85.465999999999994</v>
      </c>
      <c r="I121" s="217"/>
      <c r="J121" s="213"/>
      <c r="K121" s="213"/>
      <c r="L121" s="218"/>
      <c r="M121" s="219"/>
      <c r="N121" s="220"/>
      <c r="O121" s="220"/>
      <c r="P121" s="220"/>
      <c r="Q121" s="220"/>
      <c r="R121" s="220"/>
      <c r="S121" s="220"/>
      <c r="T121" s="221"/>
      <c r="AT121" s="222" t="s">
        <v>233</v>
      </c>
      <c r="AU121" s="222" t="s">
        <v>83</v>
      </c>
      <c r="AV121" s="13" t="s">
        <v>83</v>
      </c>
      <c r="AW121" s="13" t="s">
        <v>35</v>
      </c>
      <c r="AX121" s="13" t="s">
        <v>74</v>
      </c>
      <c r="AY121" s="222" t="s">
        <v>213</v>
      </c>
    </row>
    <row r="122" spans="1:65" s="13" customFormat="1">
      <c r="B122" s="212"/>
      <c r="C122" s="213"/>
      <c r="D122" s="208" t="s">
        <v>233</v>
      </c>
      <c r="E122" s="214" t="s">
        <v>514</v>
      </c>
      <c r="F122" s="215" t="s">
        <v>1046</v>
      </c>
      <c r="G122" s="213"/>
      <c r="H122" s="216">
        <v>47.481000000000002</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4" customFormat="1">
      <c r="B123" s="223"/>
      <c r="C123" s="224"/>
      <c r="D123" s="208" t="s">
        <v>233</v>
      </c>
      <c r="E123" s="225" t="s">
        <v>19</v>
      </c>
      <c r="F123" s="226" t="s">
        <v>234</v>
      </c>
      <c r="G123" s="224"/>
      <c r="H123" s="227">
        <v>189.92400000000001</v>
      </c>
      <c r="I123" s="228"/>
      <c r="J123" s="224"/>
      <c r="K123" s="224"/>
      <c r="L123" s="229"/>
      <c r="M123" s="230"/>
      <c r="N123" s="231"/>
      <c r="O123" s="231"/>
      <c r="P123" s="231"/>
      <c r="Q123" s="231"/>
      <c r="R123" s="231"/>
      <c r="S123" s="231"/>
      <c r="T123" s="232"/>
      <c r="AT123" s="233" t="s">
        <v>233</v>
      </c>
      <c r="AU123" s="233" t="s">
        <v>83</v>
      </c>
      <c r="AV123" s="14" t="s">
        <v>220</v>
      </c>
      <c r="AW123" s="14" t="s">
        <v>35</v>
      </c>
      <c r="AX123" s="14" t="s">
        <v>74</v>
      </c>
      <c r="AY123" s="233" t="s">
        <v>213</v>
      </c>
    </row>
    <row r="124" spans="1:65" s="13" customFormat="1">
      <c r="B124" s="212"/>
      <c r="C124" s="213"/>
      <c r="D124" s="208" t="s">
        <v>233</v>
      </c>
      <c r="E124" s="214" t="s">
        <v>19</v>
      </c>
      <c r="F124" s="215" t="s">
        <v>640</v>
      </c>
      <c r="G124" s="213"/>
      <c r="H124" s="216">
        <v>22.791</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4" customFormat="1">
      <c r="B125" s="223"/>
      <c r="C125" s="224"/>
      <c r="D125" s="208" t="s">
        <v>233</v>
      </c>
      <c r="E125" s="225" t="s">
        <v>19</v>
      </c>
      <c r="F125" s="226" t="s">
        <v>234</v>
      </c>
      <c r="G125" s="224"/>
      <c r="H125" s="227">
        <v>22.791</v>
      </c>
      <c r="I125" s="228"/>
      <c r="J125" s="224"/>
      <c r="K125" s="224"/>
      <c r="L125" s="229"/>
      <c r="M125" s="230"/>
      <c r="N125" s="231"/>
      <c r="O125" s="231"/>
      <c r="P125" s="231"/>
      <c r="Q125" s="231"/>
      <c r="R125" s="231"/>
      <c r="S125" s="231"/>
      <c r="T125" s="232"/>
      <c r="AT125" s="233" t="s">
        <v>233</v>
      </c>
      <c r="AU125" s="233" t="s">
        <v>83</v>
      </c>
      <c r="AV125" s="14" t="s">
        <v>220</v>
      </c>
      <c r="AW125" s="14" t="s">
        <v>35</v>
      </c>
      <c r="AX125" s="14" t="s">
        <v>81</v>
      </c>
      <c r="AY125" s="233" t="s">
        <v>213</v>
      </c>
    </row>
    <row r="126" spans="1:65" s="2" customFormat="1" ht="21.75" customHeight="1">
      <c r="A126" s="36"/>
      <c r="B126" s="37"/>
      <c r="C126" s="195" t="s">
        <v>244</v>
      </c>
      <c r="D126" s="195" t="s">
        <v>215</v>
      </c>
      <c r="E126" s="196" t="s">
        <v>632</v>
      </c>
      <c r="F126" s="197" t="s">
        <v>633</v>
      </c>
      <c r="G126" s="198" t="s">
        <v>253</v>
      </c>
      <c r="H126" s="199">
        <v>11.395</v>
      </c>
      <c r="I126" s="200"/>
      <c r="J126" s="201">
        <f>ROUND(I126*H126,2)</f>
        <v>0</v>
      </c>
      <c r="K126" s="197" t="s">
        <v>219</v>
      </c>
      <c r="L126" s="41"/>
      <c r="M126" s="202" t="s">
        <v>19</v>
      </c>
      <c r="N126" s="203" t="s">
        <v>45</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220</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220</v>
      </c>
      <c r="BM126" s="206" t="s">
        <v>1047</v>
      </c>
    </row>
    <row r="127" spans="1:65" s="2" customFormat="1" ht="185.25">
      <c r="A127" s="36"/>
      <c r="B127" s="37"/>
      <c r="C127" s="38"/>
      <c r="D127" s="208" t="s">
        <v>222</v>
      </c>
      <c r="E127" s="38"/>
      <c r="F127" s="209" t="s">
        <v>616</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13" customFormat="1">
      <c r="B128" s="212"/>
      <c r="C128" s="213"/>
      <c r="D128" s="208" t="s">
        <v>233</v>
      </c>
      <c r="E128" s="214" t="s">
        <v>19</v>
      </c>
      <c r="F128" s="215" t="s">
        <v>644</v>
      </c>
      <c r="G128" s="213"/>
      <c r="H128" s="216">
        <v>11.395</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11.395</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21.75" customHeight="1">
      <c r="A130" s="36"/>
      <c r="B130" s="37"/>
      <c r="C130" s="195" t="s">
        <v>250</v>
      </c>
      <c r="D130" s="195" t="s">
        <v>215</v>
      </c>
      <c r="E130" s="196" t="s">
        <v>636</v>
      </c>
      <c r="F130" s="197" t="s">
        <v>637</v>
      </c>
      <c r="G130" s="198" t="s">
        <v>253</v>
      </c>
      <c r="H130" s="199">
        <v>34.186</v>
      </c>
      <c r="I130" s="200"/>
      <c r="J130" s="201">
        <f>ROUND(I130*H130,2)</f>
        <v>0</v>
      </c>
      <c r="K130" s="197" t="s">
        <v>219</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1048</v>
      </c>
    </row>
    <row r="131" spans="1:65" s="2" customFormat="1" ht="48.75">
      <c r="A131" s="36"/>
      <c r="B131" s="37"/>
      <c r="C131" s="38"/>
      <c r="D131" s="208" t="s">
        <v>222</v>
      </c>
      <c r="E131" s="38"/>
      <c r="F131" s="209" t="s">
        <v>639</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3" customFormat="1">
      <c r="B132" s="212"/>
      <c r="C132" s="213"/>
      <c r="D132" s="208" t="s">
        <v>233</v>
      </c>
      <c r="E132" s="214" t="s">
        <v>19</v>
      </c>
      <c r="F132" s="215" t="s">
        <v>631</v>
      </c>
      <c r="G132" s="213"/>
      <c r="H132" s="216">
        <v>34.186</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34.186</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257</v>
      </c>
      <c r="D134" s="195" t="s">
        <v>215</v>
      </c>
      <c r="E134" s="196" t="s">
        <v>641</v>
      </c>
      <c r="F134" s="197" t="s">
        <v>642</v>
      </c>
      <c r="G134" s="198" t="s">
        <v>253</v>
      </c>
      <c r="H134" s="199">
        <v>17.093</v>
      </c>
      <c r="I134" s="200"/>
      <c r="J134" s="201">
        <f>ROUND(I134*H134,2)</f>
        <v>0</v>
      </c>
      <c r="K134" s="197" t="s">
        <v>219</v>
      </c>
      <c r="L134" s="41"/>
      <c r="M134" s="202" t="s">
        <v>19</v>
      </c>
      <c r="N134" s="203" t="s">
        <v>45</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220</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220</v>
      </c>
      <c r="BM134" s="206" t="s">
        <v>1049</v>
      </c>
    </row>
    <row r="135" spans="1:65" s="2" customFormat="1" ht="48.75">
      <c r="A135" s="36"/>
      <c r="B135" s="37"/>
      <c r="C135" s="38"/>
      <c r="D135" s="208" t="s">
        <v>222</v>
      </c>
      <c r="E135" s="38"/>
      <c r="F135" s="209" t="s">
        <v>639</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13" customFormat="1">
      <c r="B136" s="212"/>
      <c r="C136" s="213"/>
      <c r="D136" s="208" t="s">
        <v>233</v>
      </c>
      <c r="E136" s="214" t="s">
        <v>19</v>
      </c>
      <c r="F136" s="215" t="s">
        <v>635</v>
      </c>
      <c r="G136" s="213"/>
      <c r="H136" s="216">
        <v>17.093</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4" customFormat="1">
      <c r="B137" s="223"/>
      <c r="C137" s="224"/>
      <c r="D137" s="208" t="s">
        <v>233</v>
      </c>
      <c r="E137" s="225" t="s">
        <v>19</v>
      </c>
      <c r="F137" s="226" t="s">
        <v>234</v>
      </c>
      <c r="G137" s="224"/>
      <c r="H137" s="227">
        <v>17.093</v>
      </c>
      <c r="I137" s="228"/>
      <c r="J137" s="224"/>
      <c r="K137" s="224"/>
      <c r="L137" s="229"/>
      <c r="M137" s="230"/>
      <c r="N137" s="231"/>
      <c r="O137" s="231"/>
      <c r="P137" s="231"/>
      <c r="Q137" s="231"/>
      <c r="R137" s="231"/>
      <c r="S137" s="231"/>
      <c r="T137" s="232"/>
      <c r="AT137" s="233" t="s">
        <v>233</v>
      </c>
      <c r="AU137" s="233" t="s">
        <v>83</v>
      </c>
      <c r="AV137" s="14" t="s">
        <v>220</v>
      </c>
      <c r="AW137" s="14" t="s">
        <v>35</v>
      </c>
      <c r="AX137" s="14" t="s">
        <v>81</v>
      </c>
      <c r="AY137" s="233" t="s">
        <v>213</v>
      </c>
    </row>
    <row r="138" spans="1:65" s="2" customFormat="1" ht="21.75" customHeight="1">
      <c r="A138" s="36"/>
      <c r="B138" s="37"/>
      <c r="C138" s="195" t="s">
        <v>262</v>
      </c>
      <c r="D138" s="195" t="s">
        <v>215</v>
      </c>
      <c r="E138" s="196" t="s">
        <v>1050</v>
      </c>
      <c r="F138" s="197" t="s">
        <v>1051</v>
      </c>
      <c r="G138" s="198" t="s">
        <v>253</v>
      </c>
      <c r="H138" s="199">
        <v>34.186</v>
      </c>
      <c r="I138" s="200"/>
      <c r="J138" s="201">
        <f>ROUND(I138*H138,2)</f>
        <v>0</v>
      </c>
      <c r="K138" s="197" t="s">
        <v>219</v>
      </c>
      <c r="L138" s="41"/>
      <c r="M138" s="202" t="s">
        <v>19</v>
      </c>
      <c r="N138" s="203" t="s">
        <v>45</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220</v>
      </c>
      <c r="AT138" s="206" t="s">
        <v>215</v>
      </c>
      <c r="AU138" s="206" t="s">
        <v>83</v>
      </c>
      <c r="AY138" s="19" t="s">
        <v>213</v>
      </c>
      <c r="BE138" s="207">
        <f>IF(N138="základní",J138,0)</f>
        <v>0</v>
      </c>
      <c r="BF138" s="207">
        <f>IF(N138="snížená",J138,0)</f>
        <v>0</v>
      </c>
      <c r="BG138" s="207">
        <f>IF(N138="zákl. přenesená",J138,0)</f>
        <v>0</v>
      </c>
      <c r="BH138" s="207">
        <f>IF(N138="sníž. přenesená",J138,0)</f>
        <v>0</v>
      </c>
      <c r="BI138" s="207">
        <f>IF(N138="nulová",J138,0)</f>
        <v>0</v>
      </c>
      <c r="BJ138" s="19" t="s">
        <v>81</v>
      </c>
      <c r="BK138" s="207">
        <f>ROUND(I138*H138,2)</f>
        <v>0</v>
      </c>
      <c r="BL138" s="19" t="s">
        <v>220</v>
      </c>
      <c r="BM138" s="206" t="s">
        <v>1052</v>
      </c>
    </row>
    <row r="139" spans="1:65" s="2" customFormat="1" ht="185.25">
      <c r="A139" s="36"/>
      <c r="B139" s="37"/>
      <c r="C139" s="38"/>
      <c r="D139" s="208" t="s">
        <v>222</v>
      </c>
      <c r="E139" s="38"/>
      <c r="F139" s="209" t="s">
        <v>616</v>
      </c>
      <c r="G139" s="38"/>
      <c r="H139" s="38"/>
      <c r="I139" s="118"/>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222</v>
      </c>
      <c r="AU139" s="19" t="s">
        <v>83</v>
      </c>
    </row>
    <row r="140" spans="1:65" s="13" customFormat="1">
      <c r="B140" s="212"/>
      <c r="C140" s="213"/>
      <c r="D140" s="208" t="s">
        <v>233</v>
      </c>
      <c r="E140" s="214" t="s">
        <v>19</v>
      </c>
      <c r="F140" s="215" t="s">
        <v>656</v>
      </c>
      <c r="G140" s="213"/>
      <c r="H140" s="216">
        <v>34.186</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4" customFormat="1">
      <c r="B141" s="223"/>
      <c r="C141" s="224"/>
      <c r="D141" s="208" t="s">
        <v>233</v>
      </c>
      <c r="E141" s="225" t="s">
        <v>19</v>
      </c>
      <c r="F141" s="226" t="s">
        <v>234</v>
      </c>
      <c r="G141" s="224"/>
      <c r="H141" s="227">
        <v>34.186</v>
      </c>
      <c r="I141" s="228"/>
      <c r="J141" s="224"/>
      <c r="K141" s="224"/>
      <c r="L141" s="229"/>
      <c r="M141" s="230"/>
      <c r="N141" s="231"/>
      <c r="O141" s="231"/>
      <c r="P141" s="231"/>
      <c r="Q141" s="231"/>
      <c r="R141" s="231"/>
      <c r="S141" s="231"/>
      <c r="T141" s="232"/>
      <c r="AT141" s="233" t="s">
        <v>233</v>
      </c>
      <c r="AU141" s="233" t="s">
        <v>83</v>
      </c>
      <c r="AV141" s="14" t="s">
        <v>220</v>
      </c>
      <c r="AW141" s="14" t="s">
        <v>35</v>
      </c>
      <c r="AX141" s="14" t="s">
        <v>81</v>
      </c>
      <c r="AY141" s="233" t="s">
        <v>213</v>
      </c>
    </row>
    <row r="142" spans="1:65" s="2" customFormat="1" ht="21.75" customHeight="1">
      <c r="A142" s="36"/>
      <c r="B142" s="37"/>
      <c r="C142" s="195" t="s">
        <v>267</v>
      </c>
      <c r="D142" s="195" t="s">
        <v>215</v>
      </c>
      <c r="E142" s="196" t="s">
        <v>649</v>
      </c>
      <c r="F142" s="197" t="s">
        <v>650</v>
      </c>
      <c r="G142" s="198" t="s">
        <v>253</v>
      </c>
      <c r="H142" s="199">
        <v>17.093</v>
      </c>
      <c r="I142" s="200"/>
      <c r="J142" s="201">
        <f>ROUND(I142*H142,2)</f>
        <v>0</v>
      </c>
      <c r="K142" s="197" t="s">
        <v>219</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1053</v>
      </c>
    </row>
    <row r="143" spans="1:65" s="2" customFormat="1" ht="185.25">
      <c r="A143" s="36"/>
      <c r="B143" s="37"/>
      <c r="C143" s="38"/>
      <c r="D143" s="208" t="s">
        <v>222</v>
      </c>
      <c r="E143" s="38"/>
      <c r="F143" s="209" t="s">
        <v>616</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3" customFormat="1">
      <c r="B144" s="212"/>
      <c r="C144" s="213"/>
      <c r="D144" s="208" t="s">
        <v>233</v>
      </c>
      <c r="E144" s="214" t="s">
        <v>19</v>
      </c>
      <c r="F144" s="215" t="s">
        <v>660</v>
      </c>
      <c r="G144" s="213"/>
      <c r="H144" s="216">
        <v>17.093</v>
      </c>
      <c r="I144" s="217"/>
      <c r="J144" s="213"/>
      <c r="K144" s="213"/>
      <c r="L144" s="218"/>
      <c r="M144" s="219"/>
      <c r="N144" s="220"/>
      <c r="O144" s="220"/>
      <c r="P144" s="220"/>
      <c r="Q144" s="220"/>
      <c r="R144" s="220"/>
      <c r="S144" s="220"/>
      <c r="T144" s="221"/>
      <c r="AT144" s="222" t="s">
        <v>233</v>
      </c>
      <c r="AU144" s="222" t="s">
        <v>83</v>
      </c>
      <c r="AV144" s="13" t="s">
        <v>83</v>
      </c>
      <c r="AW144" s="13" t="s">
        <v>35</v>
      </c>
      <c r="AX144" s="13" t="s">
        <v>74</v>
      </c>
      <c r="AY144" s="222" t="s">
        <v>213</v>
      </c>
    </row>
    <row r="145" spans="1:65" s="14" customFormat="1">
      <c r="B145" s="223"/>
      <c r="C145" s="224"/>
      <c r="D145" s="208" t="s">
        <v>233</v>
      </c>
      <c r="E145" s="225" t="s">
        <v>19</v>
      </c>
      <c r="F145" s="226" t="s">
        <v>234</v>
      </c>
      <c r="G145" s="224"/>
      <c r="H145" s="227">
        <v>17.093</v>
      </c>
      <c r="I145" s="228"/>
      <c r="J145" s="224"/>
      <c r="K145" s="224"/>
      <c r="L145" s="229"/>
      <c r="M145" s="230"/>
      <c r="N145" s="231"/>
      <c r="O145" s="231"/>
      <c r="P145" s="231"/>
      <c r="Q145" s="231"/>
      <c r="R145" s="231"/>
      <c r="S145" s="231"/>
      <c r="T145" s="232"/>
      <c r="AT145" s="233" t="s">
        <v>233</v>
      </c>
      <c r="AU145" s="233" t="s">
        <v>83</v>
      </c>
      <c r="AV145" s="14" t="s">
        <v>220</v>
      </c>
      <c r="AW145" s="14" t="s">
        <v>35</v>
      </c>
      <c r="AX145" s="14" t="s">
        <v>81</v>
      </c>
      <c r="AY145" s="233" t="s">
        <v>213</v>
      </c>
    </row>
    <row r="146" spans="1:65" s="2" customFormat="1" ht="21.75" customHeight="1">
      <c r="A146" s="36"/>
      <c r="B146" s="37"/>
      <c r="C146" s="195" t="s">
        <v>272</v>
      </c>
      <c r="D146" s="195" t="s">
        <v>215</v>
      </c>
      <c r="E146" s="196" t="s">
        <v>653</v>
      </c>
      <c r="F146" s="197" t="s">
        <v>654</v>
      </c>
      <c r="G146" s="198" t="s">
        <v>253</v>
      </c>
      <c r="H146" s="199">
        <v>51.28</v>
      </c>
      <c r="I146" s="200"/>
      <c r="J146" s="201">
        <f>ROUND(I146*H146,2)</f>
        <v>0</v>
      </c>
      <c r="K146" s="197" t="s">
        <v>219</v>
      </c>
      <c r="L146" s="41"/>
      <c r="M146" s="202" t="s">
        <v>19</v>
      </c>
      <c r="N146" s="203" t="s">
        <v>45</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220</v>
      </c>
      <c r="AT146" s="206" t="s">
        <v>215</v>
      </c>
      <c r="AU146" s="206" t="s">
        <v>83</v>
      </c>
      <c r="AY146" s="19" t="s">
        <v>213</v>
      </c>
      <c r="BE146" s="207">
        <f>IF(N146="základní",J146,0)</f>
        <v>0</v>
      </c>
      <c r="BF146" s="207">
        <f>IF(N146="snížená",J146,0)</f>
        <v>0</v>
      </c>
      <c r="BG146" s="207">
        <f>IF(N146="zákl. přenesená",J146,0)</f>
        <v>0</v>
      </c>
      <c r="BH146" s="207">
        <f>IF(N146="sníž. přenesená",J146,0)</f>
        <v>0</v>
      </c>
      <c r="BI146" s="207">
        <f>IF(N146="nulová",J146,0)</f>
        <v>0</v>
      </c>
      <c r="BJ146" s="19" t="s">
        <v>81</v>
      </c>
      <c r="BK146" s="207">
        <f>ROUND(I146*H146,2)</f>
        <v>0</v>
      </c>
      <c r="BL146" s="19" t="s">
        <v>220</v>
      </c>
      <c r="BM146" s="206" t="s">
        <v>1054</v>
      </c>
    </row>
    <row r="147" spans="1:65" s="2" customFormat="1" ht="48.75">
      <c r="A147" s="36"/>
      <c r="B147" s="37"/>
      <c r="C147" s="38"/>
      <c r="D147" s="208" t="s">
        <v>222</v>
      </c>
      <c r="E147" s="38"/>
      <c r="F147" s="209" t="s">
        <v>639</v>
      </c>
      <c r="G147" s="38"/>
      <c r="H147" s="38"/>
      <c r="I147" s="118"/>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222</v>
      </c>
      <c r="AU147" s="19" t="s">
        <v>83</v>
      </c>
    </row>
    <row r="148" spans="1:65" s="13" customFormat="1">
      <c r="B148" s="212"/>
      <c r="C148" s="213"/>
      <c r="D148" s="208" t="s">
        <v>233</v>
      </c>
      <c r="E148" s="214" t="s">
        <v>19</v>
      </c>
      <c r="F148" s="215" t="s">
        <v>648</v>
      </c>
      <c r="G148" s="213"/>
      <c r="H148" s="216">
        <v>51.28</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51.28</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21.75" customHeight="1">
      <c r="A150" s="36"/>
      <c r="B150" s="37"/>
      <c r="C150" s="195" t="s">
        <v>277</v>
      </c>
      <c r="D150" s="195" t="s">
        <v>215</v>
      </c>
      <c r="E150" s="196" t="s">
        <v>657</v>
      </c>
      <c r="F150" s="197" t="s">
        <v>658</v>
      </c>
      <c r="G150" s="198" t="s">
        <v>253</v>
      </c>
      <c r="H150" s="199">
        <v>25.64</v>
      </c>
      <c r="I150" s="200"/>
      <c r="J150" s="201">
        <f>ROUND(I150*H150,2)</f>
        <v>0</v>
      </c>
      <c r="K150" s="197" t="s">
        <v>219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1055</v>
      </c>
    </row>
    <row r="151" spans="1:65" s="2" customFormat="1" ht="48.75">
      <c r="A151" s="36"/>
      <c r="B151" s="37"/>
      <c r="C151" s="38"/>
      <c r="D151" s="208" t="s">
        <v>222</v>
      </c>
      <c r="E151" s="38"/>
      <c r="F151" s="209" t="s">
        <v>639</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3" customFormat="1">
      <c r="B152" s="212"/>
      <c r="C152" s="213"/>
      <c r="D152" s="208" t="s">
        <v>233</v>
      </c>
      <c r="E152" s="214" t="s">
        <v>19</v>
      </c>
      <c r="F152" s="215" t="s">
        <v>652</v>
      </c>
      <c r="G152" s="213"/>
      <c r="H152" s="216">
        <v>25.64</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4" customFormat="1">
      <c r="B153" s="223"/>
      <c r="C153" s="224"/>
      <c r="D153" s="208" t="s">
        <v>233</v>
      </c>
      <c r="E153" s="225" t="s">
        <v>19</v>
      </c>
      <c r="F153" s="226" t="s">
        <v>234</v>
      </c>
      <c r="G153" s="224"/>
      <c r="H153" s="227">
        <v>25.64</v>
      </c>
      <c r="I153" s="228"/>
      <c r="J153" s="224"/>
      <c r="K153" s="224"/>
      <c r="L153" s="229"/>
      <c r="M153" s="230"/>
      <c r="N153" s="231"/>
      <c r="O153" s="231"/>
      <c r="P153" s="231"/>
      <c r="Q153" s="231"/>
      <c r="R153" s="231"/>
      <c r="S153" s="231"/>
      <c r="T153" s="232"/>
      <c r="AT153" s="233" t="s">
        <v>233</v>
      </c>
      <c r="AU153" s="233" t="s">
        <v>83</v>
      </c>
      <c r="AV153" s="14" t="s">
        <v>220</v>
      </c>
      <c r="AW153" s="14" t="s">
        <v>35</v>
      </c>
      <c r="AX153" s="14" t="s">
        <v>81</v>
      </c>
      <c r="AY153" s="233" t="s">
        <v>213</v>
      </c>
    </row>
    <row r="154" spans="1:65" s="2" customFormat="1" ht="21.75" customHeight="1">
      <c r="A154" s="36"/>
      <c r="B154" s="37"/>
      <c r="C154" s="195" t="s">
        <v>281</v>
      </c>
      <c r="D154" s="195" t="s">
        <v>215</v>
      </c>
      <c r="E154" s="196" t="s">
        <v>681</v>
      </c>
      <c r="F154" s="197" t="s">
        <v>682</v>
      </c>
      <c r="G154" s="198" t="s">
        <v>253</v>
      </c>
      <c r="H154" s="199">
        <v>47.481000000000002</v>
      </c>
      <c r="I154" s="200"/>
      <c r="J154" s="201">
        <f>ROUND(I154*H154,2)</f>
        <v>0</v>
      </c>
      <c r="K154" s="197" t="s">
        <v>219</v>
      </c>
      <c r="L154" s="41"/>
      <c r="M154" s="202" t="s">
        <v>19</v>
      </c>
      <c r="N154" s="203" t="s">
        <v>45</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220</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1056</v>
      </c>
    </row>
    <row r="155" spans="1:65" s="2" customFormat="1" ht="97.5">
      <c r="A155" s="36"/>
      <c r="B155" s="37"/>
      <c r="C155" s="38"/>
      <c r="D155" s="208" t="s">
        <v>222</v>
      </c>
      <c r="E155" s="38"/>
      <c r="F155" s="209" t="s">
        <v>684</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13" customFormat="1">
      <c r="B156" s="212"/>
      <c r="C156" s="213"/>
      <c r="D156" s="208" t="s">
        <v>233</v>
      </c>
      <c r="E156" s="214" t="s">
        <v>19</v>
      </c>
      <c r="F156" s="215" t="s">
        <v>514</v>
      </c>
      <c r="G156" s="213"/>
      <c r="H156" s="216">
        <v>47.481000000000002</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4" customFormat="1">
      <c r="B157" s="223"/>
      <c r="C157" s="224"/>
      <c r="D157" s="208" t="s">
        <v>233</v>
      </c>
      <c r="E157" s="225" t="s">
        <v>19</v>
      </c>
      <c r="F157" s="226" t="s">
        <v>234</v>
      </c>
      <c r="G157" s="224"/>
      <c r="H157" s="227">
        <v>47.481000000000002</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285</v>
      </c>
      <c r="D158" s="195" t="s">
        <v>215</v>
      </c>
      <c r="E158" s="196" t="s">
        <v>1057</v>
      </c>
      <c r="F158" s="197" t="s">
        <v>1058</v>
      </c>
      <c r="G158" s="198" t="s">
        <v>156</v>
      </c>
      <c r="H158" s="199">
        <v>561.28599999999994</v>
      </c>
      <c r="I158" s="200"/>
      <c r="J158" s="201">
        <f>ROUND(I158*H158,2)</f>
        <v>0</v>
      </c>
      <c r="K158" s="197" t="s">
        <v>219</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1059</v>
      </c>
    </row>
    <row r="159" spans="1:65" s="2" customFormat="1" ht="68.25">
      <c r="A159" s="36"/>
      <c r="B159" s="37"/>
      <c r="C159" s="38"/>
      <c r="D159" s="208" t="s">
        <v>222</v>
      </c>
      <c r="E159" s="38"/>
      <c r="F159" s="209" t="s">
        <v>707</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3" customFormat="1">
      <c r="B160" s="212"/>
      <c r="C160" s="213"/>
      <c r="D160" s="208" t="s">
        <v>233</v>
      </c>
      <c r="E160" s="214" t="s">
        <v>19</v>
      </c>
      <c r="F160" s="215" t="s">
        <v>1060</v>
      </c>
      <c r="G160" s="213"/>
      <c r="H160" s="216">
        <v>150.41999999999999</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2:51" s="13" customFormat="1">
      <c r="B161" s="212"/>
      <c r="C161" s="213"/>
      <c r="D161" s="208" t="s">
        <v>233</v>
      </c>
      <c r="E161" s="214" t="s">
        <v>19</v>
      </c>
      <c r="F161" s="215" t="s">
        <v>1061</v>
      </c>
      <c r="G161" s="213"/>
      <c r="H161" s="216">
        <v>40.049999999999997</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2:51" s="13" customFormat="1">
      <c r="B162" s="212"/>
      <c r="C162" s="213"/>
      <c r="D162" s="208" t="s">
        <v>233</v>
      </c>
      <c r="E162" s="214" t="s">
        <v>19</v>
      </c>
      <c r="F162" s="215" t="s">
        <v>1062</v>
      </c>
      <c r="G162" s="213"/>
      <c r="H162" s="216">
        <v>23.498000000000001</v>
      </c>
      <c r="I162" s="217"/>
      <c r="J162" s="213"/>
      <c r="K162" s="213"/>
      <c r="L162" s="218"/>
      <c r="M162" s="219"/>
      <c r="N162" s="220"/>
      <c r="O162" s="220"/>
      <c r="P162" s="220"/>
      <c r="Q162" s="220"/>
      <c r="R162" s="220"/>
      <c r="S162" s="220"/>
      <c r="T162" s="221"/>
      <c r="AT162" s="222" t="s">
        <v>233</v>
      </c>
      <c r="AU162" s="222" t="s">
        <v>83</v>
      </c>
      <c r="AV162" s="13" t="s">
        <v>83</v>
      </c>
      <c r="AW162" s="13" t="s">
        <v>35</v>
      </c>
      <c r="AX162" s="13" t="s">
        <v>74</v>
      </c>
      <c r="AY162" s="222" t="s">
        <v>213</v>
      </c>
    </row>
    <row r="163" spans="2:51" s="13" customFormat="1">
      <c r="B163" s="212"/>
      <c r="C163" s="213"/>
      <c r="D163" s="208" t="s">
        <v>233</v>
      </c>
      <c r="E163" s="214" t="s">
        <v>19</v>
      </c>
      <c r="F163" s="215" t="s">
        <v>1063</v>
      </c>
      <c r="G163" s="213"/>
      <c r="H163" s="216">
        <v>11.16</v>
      </c>
      <c r="I163" s="217"/>
      <c r="J163" s="213"/>
      <c r="K163" s="213"/>
      <c r="L163" s="218"/>
      <c r="M163" s="219"/>
      <c r="N163" s="220"/>
      <c r="O163" s="220"/>
      <c r="P163" s="220"/>
      <c r="Q163" s="220"/>
      <c r="R163" s="220"/>
      <c r="S163" s="220"/>
      <c r="T163" s="221"/>
      <c r="AT163" s="222" t="s">
        <v>233</v>
      </c>
      <c r="AU163" s="222" t="s">
        <v>83</v>
      </c>
      <c r="AV163" s="13" t="s">
        <v>83</v>
      </c>
      <c r="AW163" s="13" t="s">
        <v>35</v>
      </c>
      <c r="AX163" s="13" t="s">
        <v>74</v>
      </c>
      <c r="AY163" s="222" t="s">
        <v>213</v>
      </c>
    </row>
    <row r="164" spans="2:51" s="13" customFormat="1">
      <c r="B164" s="212"/>
      <c r="C164" s="213"/>
      <c r="D164" s="208" t="s">
        <v>233</v>
      </c>
      <c r="E164" s="214" t="s">
        <v>19</v>
      </c>
      <c r="F164" s="215" t="s">
        <v>1064</v>
      </c>
      <c r="G164" s="213"/>
      <c r="H164" s="216">
        <v>16.103999999999999</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2:51" s="13" customFormat="1">
      <c r="B165" s="212"/>
      <c r="C165" s="213"/>
      <c r="D165" s="208" t="s">
        <v>233</v>
      </c>
      <c r="E165" s="214" t="s">
        <v>19</v>
      </c>
      <c r="F165" s="215" t="s">
        <v>1065</v>
      </c>
      <c r="G165" s="213"/>
      <c r="H165" s="216">
        <v>10.23</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2:51" s="13" customFormat="1">
      <c r="B166" s="212"/>
      <c r="C166" s="213"/>
      <c r="D166" s="208" t="s">
        <v>233</v>
      </c>
      <c r="E166" s="214" t="s">
        <v>19</v>
      </c>
      <c r="F166" s="215" t="s">
        <v>1066</v>
      </c>
      <c r="G166" s="213"/>
      <c r="H166" s="216">
        <v>18.66</v>
      </c>
      <c r="I166" s="217"/>
      <c r="J166" s="213"/>
      <c r="K166" s="213"/>
      <c r="L166" s="218"/>
      <c r="M166" s="219"/>
      <c r="N166" s="220"/>
      <c r="O166" s="220"/>
      <c r="P166" s="220"/>
      <c r="Q166" s="220"/>
      <c r="R166" s="220"/>
      <c r="S166" s="220"/>
      <c r="T166" s="221"/>
      <c r="AT166" s="222" t="s">
        <v>233</v>
      </c>
      <c r="AU166" s="222" t="s">
        <v>83</v>
      </c>
      <c r="AV166" s="13" t="s">
        <v>83</v>
      </c>
      <c r="AW166" s="13" t="s">
        <v>35</v>
      </c>
      <c r="AX166" s="13" t="s">
        <v>74</v>
      </c>
      <c r="AY166" s="222" t="s">
        <v>213</v>
      </c>
    </row>
    <row r="167" spans="2:51" s="13" customFormat="1">
      <c r="B167" s="212"/>
      <c r="C167" s="213"/>
      <c r="D167" s="208" t="s">
        <v>233</v>
      </c>
      <c r="E167" s="214" t="s">
        <v>19</v>
      </c>
      <c r="F167" s="215" t="s">
        <v>1067</v>
      </c>
      <c r="G167" s="213"/>
      <c r="H167" s="216">
        <v>14.85</v>
      </c>
      <c r="I167" s="217"/>
      <c r="J167" s="213"/>
      <c r="K167" s="213"/>
      <c r="L167" s="218"/>
      <c r="M167" s="219"/>
      <c r="N167" s="220"/>
      <c r="O167" s="220"/>
      <c r="P167" s="220"/>
      <c r="Q167" s="220"/>
      <c r="R167" s="220"/>
      <c r="S167" s="220"/>
      <c r="T167" s="221"/>
      <c r="AT167" s="222" t="s">
        <v>233</v>
      </c>
      <c r="AU167" s="222" t="s">
        <v>83</v>
      </c>
      <c r="AV167" s="13" t="s">
        <v>83</v>
      </c>
      <c r="AW167" s="13" t="s">
        <v>35</v>
      </c>
      <c r="AX167" s="13" t="s">
        <v>74</v>
      </c>
      <c r="AY167" s="222" t="s">
        <v>213</v>
      </c>
    </row>
    <row r="168" spans="2:51" s="13" customFormat="1">
      <c r="B168" s="212"/>
      <c r="C168" s="213"/>
      <c r="D168" s="208" t="s">
        <v>233</v>
      </c>
      <c r="E168" s="214" t="s">
        <v>19</v>
      </c>
      <c r="F168" s="215" t="s">
        <v>1068</v>
      </c>
      <c r="G168" s="213"/>
      <c r="H168" s="216">
        <v>36.119999999999997</v>
      </c>
      <c r="I168" s="217"/>
      <c r="J168" s="213"/>
      <c r="K168" s="213"/>
      <c r="L168" s="218"/>
      <c r="M168" s="219"/>
      <c r="N168" s="220"/>
      <c r="O168" s="220"/>
      <c r="P168" s="220"/>
      <c r="Q168" s="220"/>
      <c r="R168" s="220"/>
      <c r="S168" s="220"/>
      <c r="T168" s="221"/>
      <c r="AT168" s="222" t="s">
        <v>233</v>
      </c>
      <c r="AU168" s="222" t="s">
        <v>83</v>
      </c>
      <c r="AV168" s="13" t="s">
        <v>83</v>
      </c>
      <c r="AW168" s="13" t="s">
        <v>35</v>
      </c>
      <c r="AX168" s="13" t="s">
        <v>74</v>
      </c>
      <c r="AY168" s="222" t="s">
        <v>213</v>
      </c>
    </row>
    <row r="169" spans="2:51" s="13" customFormat="1">
      <c r="B169" s="212"/>
      <c r="C169" s="213"/>
      <c r="D169" s="208" t="s">
        <v>233</v>
      </c>
      <c r="E169" s="214" t="s">
        <v>19</v>
      </c>
      <c r="F169" s="215" t="s">
        <v>1069</v>
      </c>
      <c r="G169" s="213"/>
      <c r="H169" s="216">
        <v>20.88</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2:51" s="13" customFormat="1">
      <c r="B170" s="212"/>
      <c r="C170" s="213"/>
      <c r="D170" s="208" t="s">
        <v>233</v>
      </c>
      <c r="E170" s="214" t="s">
        <v>19</v>
      </c>
      <c r="F170" s="215" t="s">
        <v>1070</v>
      </c>
      <c r="G170" s="213"/>
      <c r="H170" s="216">
        <v>11.904</v>
      </c>
      <c r="I170" s="217"/>
      <c r="J170" s="213"/>
      <c r="K170" s="213"/>
      <c r="L170" s="218"/>
      <c r="M170" s="219"/>
      <c r="N170" s="220"/>
      <c r="O170" s="220"/>
      <c r="P170" s="220"/>
      <c r="Q170" s="220"/>
      <c r="R170" s="220"/>
      <c r="S170" s="220"/>
      <c r="T170" s="221"/>
      <c r="AT170" s="222" t="s">
        <v>233</v>
      </c>
      <c r="AU170" s="222" t="s">
        <v>83</v>
      </c>
      <c r="AV170" s="13" t="s">
        <v>83</v>
      </c>
      <c r="AW170" s="13" t="s">
        <v>35</v>
      </c>
      <c r="AX170" s="13" t="s">
        <v>74</v>
      </c>
      <c r="AY170" s="222" t="s">
        <v>213</v>
      </c>
    </row>
    <row r="171" spans="2:51" s="13" customFormat="1">
      <c r="B171" s="212"/>
      <c r="C171" s="213"/>
      <c r="D171" s="208" t="s">
        <v>233</v>
      </c>
      <c r="E171" s="214" t="s">
        <v>19</v>
      </c>
      <c r="F171" s="215" t="s">
        <v>1071</v>
      </c>
      <c r="G171" s="213"/>
      <c r="H171" s="216">
        <v>11.04</v>
      </c>
      <c r="I171" s="217"/>
      <c r="J171" s="213"/>
      <c r="K171" s="213"/>
      <c r="L171" s="218"/>
      <c r="M171" s="219"/>
      <c r="N171" s="220"/>
      <c r="O171" s="220"/>
      <c r="P171" s="220"/>
      <c r="Q171" s="220"/>
      <c r="R171" s="220"/>
      <c r="S171" s="220"/>
      <c r="T171" s="221"/>
      <c r="AT171" s="222" t="s">
        <v>233</v>
      </c>
      <c r="AU171" s="222" t="s">
        <v>83</v>
      </c>
      <c r="AV171" s="13" t="s">
        <v>83</v>
      </c>
      <c r="AW171" s="13" t="s">
        <v>35</v>
      </c>
      <c r="AX171" s="13" t="s">
        <v>74</v>
      </c>
      <c r="AY171" s="222" t="s">
        <v>213</v>
      </c>
    </row>
    <row r="172" spans="2:51" s="13" customFormat="1">
      <c r="B172" s="212"/>
      <c r="C172" s="213"/>
      <c r="D172" s="208" t="s">
        <v>233</v>
      </c>
      <c r="E172" s="214" t="s">
        <v>19</v>
      </c>
      <c r="F172" s="215" t="s">
        <v>1072</v>
      </c>
      <c r="G172" s="213"/>
      <c r="H172" s="216">
        <v>7.69</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2:51" s="13" customFormat="1">
      <c r="B173" s="212"/>
      <c r="C173" s="213"/>
      <c r="D173" s="208" t="s">
        <v>233</v>
      </c>
      <c r="E173" s="214" t="s">
        <v>19</v>
      </c>
      <c r="F173" s="215" t="s">
        <v>1073</v>
      </c>
      <c r="G173" s="213"/>
      <c r="H173" s="216">
        <v>12.96</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2:51" s="13" customFormat="1">
      <c r="B174" s="212"/>
      <c r="C174" s="213"/>
      <c r="D174" s="208" t="s">
        <v>233</v>
      </c>
      <c r="E174" s="214" t="s">
        <v>19</v>
      </c>
      <c r="F174" s="215" t="s">
        <v>1074</v>
      </c>
      <c r="G174" s="213"/>
      <c r="H174" s="216">
        <v>30.72</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2:51" s="13" customFormat="1">
      <c r="B175" s="212"/>
      <c r="C175" s="213"/>
      <c r="D175" s="208" t="s">
        <v>233</v>
      </c>
      <c r="E175" s="214" t="s">
        <v>19</v>
      </c>
      <c r="F175" s="215" t="s">
        <v>1075</v>
      </c>
      <c r="G175" s="213"/>
      <c r="H175" s="216">
        <v>145</v>
      </c>
      <c r="I175" s="217"/>
      <c r="J175" s="213"/>
      <c r="K175" s="213"/>
      <c r="L175" s="218"/>
      <c r="M175" s="219"/>
      <c r="N175" s="220"/>
      <c r="O175" s="220"/>
      <c r="P175" s="220"/>
      <c r="Q175" s="220"/>
      <c r="R175" s="220"/>
      <c r="S175" s="220"/>
      <c r="T175" s="221"/>
      <c r="AT175" s="222" t="s">
        <v>233</v>
      </c>
      <c r="AU175" s="222" t="s">
        <v>83</v>
      </c>
      <c r="AV175" s="13" t="s">
        <v>83</v>
      </c>
      <c r="AW175" s="13" t="s">
        <v>35</v>
      </c>
      <c r="AX175" s="13" t="s">
        <v>74</v>
      </c>
      <c r="AY175" s="222" t="s">
        <v>213</v>
      </c>
    </row>
    <row r="176" spans="2:51" s="14" customFormat="1">
      <c r="B176" s="223"/>
      <c r="C176" s="224"/>
      <c r="D176" s="208" t="s">
        <v>233</v>
      </c>
      <c r="E176" s="225" t="s">
        <v>1022</v>
      </c>
      <c r="F176" s="226" t="s">
        <v>234</v>
      </c>
      <c r="G176" s="224"/>
      <c r="H176" s="227">
        <v>561.28599999999994</v>
      </c>
      <c r="I176" s="228"/>
      <c r="J176" s="224"/>
      <c r="K176" s="224"/>
      <c r="L176" s="229"/>
      <c r="M176" s="230"/>
      <c r="N176" s="231"/>
      <c r="O176" s="231"/>
      <c r="P176" s="231"/>
      <c r="Q176" s="231"/>
      <c r="R176" s="231"/>
      <c r="S176" s="231"/>
      <c r="T176" s="232"/>
      <c r="AT176" s="233" t="s">
        <v>233</v>
      </c>
      <c r="AU176" s="233" t="s">
        <v>83</v>
      </c>
      <c r="AV176" s="14" t="s">
        <v>220</v>
      </c>
      <c r="AW176" s="14" t="s">
        <v>35</v>
      </c>
      <c r="AX176" s="14" t="s">
        <v>81</v>
      </c>
      <c r="AY176" s="233" t="s">
        <v>213</v>
      </c>
    </row>
    <row r="177" spans="1:65" s="2" customFormat="1" ht="21.75" customHeight="1">
      <c r="A177" s="36"/>
      <c r="B177" s="37"/>
      <c r="C177" s="195" t="s">
        <v>8</v>
      </c>
      <c r="D177" s="195" t="s">
        <v>215</v>
      </c>
      <c r="E177" s="196" t="s">
        <v>1076</v>
      </c>
      <c r="F177" s="197" t="s">
        <v>1077</v>
      </c>
      <c r="G177" s="198" t="s">
        <v>156</v>
      </c>
      <c r="H177" s="199">
        <v>11225.72</v>
      </c>
      <c r="I177" s="200"/>
      <c r="J177" s="201">
        <f>ROUND(I177*H177,2)</f>
        <v>0</v>
      </c>
      <c r="K177" s="197" t="s">
        <v>219</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83</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1078</v>
      </c>
    </row>
    <row r="178" spans="1:65" s="2" customFormat="1" ht="68.25">
      <c r="A178" s="36"/>
      <c r="B178" s="37"/>
      <c r="C178" s="38"/>
      <c r="D178" s="208" t="s">
        <v>222</v>
      </c>
      <c r="E178" s="38"/>
      <c r="F178" s="209" t="s">
        <v>707</v>
      </c>
      <c r="G178" s="38"/>
      <c r="H178" s="38"/>
      <c r="I178" s="118"/>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222</v>
      </c>
      <c r="AU178" s="19" t="s">
        <v>83</v>
      </c>
    </row>
    <row r="179" spans="1:65" s="13" customFormat="1">
      <c r="B179" s="212"/>
      <c r="C179" s="213"/>
      <c r="D179" s="208" t="s">
        <v>233</v>
      </c>
      <c r="E179" s="214" t="s">
        <v>19</v>
      </c>
      <c r="F179" s="215" t="s">
        <v>1079</v>
      </c>
      <c r="G179" s="213"/>
      <c r="H179" s="216">
        <v>11225.72</v>
      </c>
      <c r="I179" s="217"/>
      <c r="J179" s="213"/>
      <c r="K179" s="213"/>
      <c r="L179" s="218"/>
      <c r="M179" s="219"/>
      <c r="N179" s="220"/>
      <c r="O179" s="220"/>
      <c r="P179" s="220"/>
      <c r="Q179" s="220"/>
      <c r="R179" s="220"/>
      <c r="S179" s="220"/>
      <c r="T179" s="221"/>
      <c r="AT179" s="222" t="s">
        <v>233</v>
      </c>
      <c r="AU179" s="222" t="s">
        <v>83</v>
      </c>
      <c r="AV179" s="13" t="s">
        <v>83</v>
      </c>
      <c r="AW179" s="13" t="s">
        <v>35</v>
      </c>
      <c r="AX179" s="13" t="s">
        <v>74</v>
      </c>
      <c r="AY179" s="222" t="s">
        <v>213</v>
      </c>
    </row>
    <row r="180" spans="1:65" s="14" customFormat="1">
      <c r="B180" s="223"/>
      <c r="C180" s="224"/>
      <c r="D180" s="208" t="s">
        <v>233</v>
      </c>
      <c r="E180" s="225" t="s">
        <v>19</v>
      </c>
      <c r="F180" s="226" t="s">
        <v>234</v>
      </c>
      <c r="G180" s="224"/>
      <c r="H180" s="227">
        <v>11225.72</v>
      </c>
      <c r="I180" s="228"/>
      <c r="J180" s="224"/>
      <c r="K180" s="224"/>
      <c r="L180" s="229"/>
      <c r="M180" s="230"/>
      <c r="N180" s="231"/>
      <c r="O180" s="231"/>
      <c r="P180" s="231"/>
      <c r="Q180" s="231"/>
      <c r="R180" s="231"/>
      <c r="S180" s="231"/>
      <c r="T180" s="232"/>
      <c r="AT180" s="233" t="s">
        <v>233</v>
      </c>
      <c r="AU180" s="233" t="s">
        <v>83</v>
      </c>
      <c r="AV180" s="14" t="s">
        <v>220</v>
      </c>
      <c r="AW180" s="14" t="s">
        <v>35</v>
      </c>
      <c r="AX180" s="14" t="s">
        <v>81</v>
      </c>
      <c r="AY180" s="233" t="s">
        <v>213</v>
      </c>
    </row>
    <row r="181" spans="1:65" s="2" customFormat="1" ht="21.75" customHeight="1">
      <c r="A181" s="36"/>
      <c r="B181" s="37"/>
      <c r="C181" s="195" t="s">
        <v>293</v>
      </c>
      <c r="D181" s="195" t="s">
        <v>215</v>
      </c>
      <c r="E181" s="196" t="s">
        <v>773</v>
      </c>
      <c r="F181" s="197" t="s">
        <v>774</v>
      </c>
      <c r="G181" s="198" t="s">
        <v>253</v>
      </c>
      <c r="H181" s="199">
        <v>56.976999999999997</v>
      </c>
      <c r="I181" s="200"/>
      <c r="J181" s="201">
        <f>ROUND(I181*H181,2)</f>
        <v>0</v>
      </c>
      <c r="K181" s="197" t="s">
        <v>219</v>
      </c>
      <c r="L181" s="41"/>
      <c r="M181" s="202" t="s">
        <v>19</v>
      </c>
      <c r="N181" s="203" t="s">
        <v>45</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220</v>
      </c>
      <c r="AT181" s="206" t="s">
        <v>215</v>
      </c>
      <c r="AU181" s="206" t="s">
        <v>83</v>
      </c>
      <c r="AY181" s="19" t="s">
        <v>213</v>
      </c>
      <c r="BE181" s="207">
        <f>IF(N181="základní",J181,0)</f>
        <v>0</v>
      </c>
      <c r="BF181" s="207">
        <f>IF(N181="snížená",J181,0)</f>
        <v>0</v>
      </c>
      <c r="BG181" s="207">
        <f>IF(N181="zákl. přenesená",J181,0)</f>
        <v>0</v>
      </c>
      <c r="BH181" s="207">
        <f>IF(N181="sníž. přenesená",J181,0)</f>
        <v>0</v>
      </c>
      <c r="BI181" s="207">
        <f>IF(N181="nulová",J181,0)</f>
        <v>0</v>
      </c>
      <c r="BJ181" s="19" t="s">
        <v>81</v>
      </c>
      <c r="BK181" s="207">
        <f>ROUND(I181*H181,2)</f>
        <v>0</v>
      </c>
      <c r="BL181" s="19" t="s">
        <v>220</v>
      </c>
      <c r="BM181" s="206" t="s">
        <v>1080</v>
      </c>
    </row>
    <row r="182" spans="1:65" s="2" customFormat="1" ht="87.75">
      <c r="A182" s="36"/>
      <c r="B182" s="37"/>
      <c r="C182" s="38"/>
      <c r="D182" s="208" t="s">
        <v>222</v>
      </c>
      <c r="E182" s="38"/>
      <c r="F182" s="209" t="s">
        <v>266</v>
      </c>
      <c r="G182" s="38"/>
      <c r="H182" s="38"/>
      <c r="I182" s="118"/>
      <c r="J182" s="38"/>
      <c r="K182" s="38"/>
      <c r="L182" s="41"/>
      <c r="M182" s="210"/>
      <c r="N182" s="211"/>
      <c r="O182" s="66"/>
      <c r="P182" s="66"/>
      <c r="Q182" s="66"/>
      <c r="R182" s="66"/>
      <c r="S182" s="66"/>
      <c r="T182" s="67"/>
      <c r="U182" s="36"/>
      <c r="V182" s="36"/>
      <c r="W182" s="36"/>
      <c r="X182" s="36"/>
      <c r="Y182" s="36"/>
      <c r="Z182" s="36"/>
      <c r="AA182" s="36"/>
      <c r="AB182" s="36"/>
      <c r="AC182" s="36"/>
      <c r="AD182" s="36"/>
      <c r="AE182" s="36"/>
      <c r="AT182" s="19" t="s">
        <v>222</v>
      </c>
      <c r="AU182" s="19" t="s">
        <v>83</v>
      </c>
    </row>
    <row r="183" spans="1:65" s="13" customFormat="1">
      <c r="B183" s="212"/>
      <c r="C183" s="213"/>
      <c r="D183" s="208" t="s">
        <v>233</v>
      </c>
      <c r="E183" s="214" t="s">
        <v>19</v>
      </c>
      <c r="F183" s="215" t="s">
        <v>640</v>
      </c>
      <c r="G183" s="213"/>
      <c r="H183" s="216">
        <v>22.791</v>
      </c>
      <c r="I183" s="217"/>
      <c r="J183" s="213"/>
      <c r="K183" s="213"/>
      <c r="L183" s="218"/>
      <c r="M183" s="219"/>
      <c r="N183" s="220"/>
      <c r="O183" s="220"/>
      <c r="P183" s="220"/>
      <c r="Q183" s="220"/>
      <c r="R183" s="220"/>
      <c r="S183" s="220"/>
      <c r="T183" s="221"/>
      <c r="AT183" s="222" t="s">
        <v>233</v>
      </c>
      <c r="AU183" s="222" t="s">
        <v>83</v>
      </c>
      <c r="AV183" s="13" t="s">
        <v>83</v>
      </c>
      <c r="AW183" s="13" t="s">
        <v>35</v>
      </c>
      <c r="AX183" s="13" t="s">
        <v>74</v>
      </c>
      <c r="AY183" s="222" t="s">
        <v>213</v>
      </c>
    </row>
    <row r="184" spans="1:65" s="13" customFormat="1">
      <c r="B184" s="212"/>
      <c r="C184" s="213"/>
      <c r="D184" s="208" t="s">
        <v>233</v>
      </c>
      <c r="E184" s="214" t="s">
        <v>19</v>
      </c>
      <c r="F184" s="215" t="s">
        <v>656</v>
      </c>
      <c r="G184" s="213"/>
      <c r="H184" s="216">
        <v>34.186</v>
      </c>
      <c r="I184" s="217"/>
      <c r="J184" s="213"/>
      <c r="K184" s="213"/>
      <c r="L184" s="218"/>
      <c r="M184" s="219"/>
      <c r="N184" s="220"/>
      <c r="O184" s="220"/>
      <c r="P184" s="220"/>
      <c r="Q184" s="220"/>
      <c r="R184" s="220"/>
      <c r="S184" s="220"/>
      <c r="T184" s="221"/>
      <c r="AT184" s="222" t="s">
        <v>233</v>
      </c>
      <c r="AU184" s="222" t="s">
        <v>83</v>
      </c>
      <c r="AV184" s="13" t="s">
        <v>83</v>
      </c>
      <c r="AW184" s="13" t="s">
        <v>35</v>
      </c>
      <c r="AX184" s="13" t="s">
        <v>74</v>
      </c>
      <c r="AY184" s="222" t="s">
        <v>213</v>
      </c>
    </row>
    <row r="185" spans="1:65" s="14" customFormat="1">
      <c r="B185" s="223"/>
      <c r="C185" s="224"/>
      <c r="D185" s="208" t="s">
        <v>233</v>
      </c>
      <c r="E185" s="225" t="s">
        <v>19</v>
      </c>
      <c r="F185" s="226" t="s">
        <v>234</v>
      </c>
      <c r="G185" s="224"/>
      <c r="H185" s="227">
        <v>56.976999999999997</v>
      </c>
      <c r="I185" s="228"/>
      <c r="J185" s="224"/>
      <c r="K185" s="224"/>
      <c r="L185" s="229"/>
      <c r="M185" s="230"/>
      <c r="N185" s="231"/>
      <c r="O185" s="231"/>
      <c r="P185" s="231"/>
      <c r="Q185" s="231"/>
      <c r="R185" s="231"/>
      <c r="S185" s="231"/>
      <c r="T185" s="232"/>
      <c r="AT185" s="233" t="s">
        <v>233</v>
      </c>
      <c r="AU185" s="233" t="s">
        <v>83</v>
      </c>
      <c r="AV185" s="14" t="s">
        <v>220</v>
      </c>
      <c r="AW185" s="14" t="s">
        <v>35</v>
      </c>
      <c r="AX185" s="14" t="s">
        <v>81</v>
      </c>
      <c r="AY185" s="233" t="s">
        <v>213</v>
      </c>
    </row>
    <row r="186" spans="1:65" s="2" customFormat="1" ht="21.75" customHeight="1">
      <c r="A186" s="36"/>
      <c r="B186" s="37"/>
      <c r="C186" s="195" t="s">
        <v>297</v>
      </c>
      <c r="D186" s="195" t="s">
        <v>215</v>
      </c>
      <c r="E186" s="196" t="s">
        <v>1081</v>
      </c>
      <c r="F186" s="197" t="s">
        <v>1082</v>
      </c>
      <c r="G186" s="198" t="s">
        <v>253</v>
      </c>
      <c r="H186" s="199">
        <v>47.481000000000002</v>
      </c>
      <c r="I186" s="200"/>
      <c r="J186" s="201">
        <f>ROUND(I186*H186,2)</f>
        <v>0</v>
      </c>
      <c r="K186" s="197" t="s">
        <v>219</v>
      </c>
      <c r="L186" s="41"/>
      <c r="M186" s="202" t="s">
        <v>19</v>
      </c>
      <c r="N186" s="203" t="s">
        <v>45</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220</v>
      </c>
      <c r="AT186" s="206" t="s">
        <v>215</v>
      </c>
      <c r="AU186" s="206" t="s">
        <v>83</v>
      </c>
      <c r="AY186" s="19" t="s">
        <v>213</v>
      </c>
      <c r="BE186" s="207">
        <f>IF(N186="základní",J186,0)</f>
        <v>0</v>
      </c>
      <c r="BF186" s="207">
        <f>IF(N186="snížená",J186,0)</f>
        <v>0</v>
      </c>
      <c r="BG186" s="207">
        <f>IF(N186="zákl. přenesená",J186,0)</f>
        <v>0</v>
      </c>
      <c r="BH186" s="207">
        <f>IF(N186="sníž. přenesená",J186,0)</f>
        <v>0</v>
      </c>
      <c r="BI186" s="207">
        <f>IF(N186="nulová",J186,0)</f>
        <v>0</v>
      </c>
      <c r="BJ186" s="19" t="s">
        <v>81</v>
      </c>
      <c r="BK186" s="207">
        <f>ROUND(I186*H186,2)</f>
        <v>0</v>
      </c>
      <c r="BL186" s="19" t="s">
        <v>220</v>
      </c>
      <c r="BM186" s="206" t="s">
        <v>1083</v>
      </c>
    </row>
    <row r="187" spans="1:65" s="2" customFormat="1" ht="87.75">
      <c r="A187" s="36"/>
      <c r="B187" s="37"/>
      <c r="C187" s="38"/>
      <c r="D187" s="208" t="s">
        <v>222</v>
      </c>
      <c r="E187" s="38"/>
      <c r="F187" s="209" t="s">
        <v>266</v>
      </c>
      <c r="G187" s="38"/>
      <c r="H187" s="38"/>
      <c r="I187" s="118"/>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222</v>
      </c>
      <c r="AU187" s="19" t="s">
        <v>83</v>
      </c>
    </row>
    <row r="188" spans="1:65" s="13" customFormat="1">
      <c r="B188" s="212"/>
      <c r="C188" s="213"/>
      <c r="D188" s="208" t="s">
        <v>233</v>
      </c>
      <c r="E188" s="214" t="s">
        <v>19</v>
      </c>
      <c r="F188" s="215" t="s">
        <v>514</v>
      </c>
      <c r="G188" s="213"/>
      <c r="H188" s="216">
        <v>47.481000000000002</v>
      </c>
      <c r="I188" s="217"/>
      <c r="J188" s="213"/>
      <c r="K188" s="213"/>
      <c r="L188" s="218"/>
      <c r="M188" s="219"/>
      <c r="N188" s="220"/>
      <c r="O188" s="220"/>
      <c r="P188" s="220"/>
      <c r="Q188" s="220"/>
      <c r="R188" s="220"/>
      <c r="S188" s="220"/>
      <c r="T188" s="221"/>
      <c r="AT188" s="222" t="s">
        <v>233</v>
      </c>
      <c r="AU188" s="222" t="s">
        <v>83</v>
      </c>
      <c r="AV188" s="13" t="s">
        <v>83</v>
      </c>
      <c r="AW188" s="13" t="s">
        <v>35</v>
      </c>
      <c r="AX188" s="13" t="s">
        <v>74</v>
      </c>
      <c r="AY188" s="222" t="s">
        <v>213</v>
      </c>
    </row>
    <row r="189" spans="1:65" s="14" customFormat="1">
      <c r="B189" s="223"/>
      <c r="C189" s="224"/>
      <c r="D189" s="208" t="s">
        <v>233</v>
      </c>
      <c r="E189" s="225" t="s">
        <v>19</v>
      </c>
      <c r="F189" s="226" t="s">
        <v>234</v>
      </c>
      <c r="G189" s="224"/>
      <c r="H189" s="227">
        <v>47.481000000000002</v>
      </c>
      <c r="I189" s="228"/>
      <c r="J189" s="224"/>
      <c r="K189" s="224"/>
      <c r="L189" s="229"/>
      <c r="M189" s="230"/>
      <c r="N189" s="231"/>
      <c r="O189" s="231"/>
      <c r="P189" s="231"/>
      <c r="Q189" s="231"/>
      <c r="R189" s="231"/>
      <c r="S189" s="231"/>
      <c r="T189" s="232"/>
      <c r="AT189" s="233" t="s">
        <v>233</v>
      </c>
      <c r="AU189" s="233" t="s">
        <v>83</v>
      </c>
      <c r="AV189" s="14" t="s">
        <v>220</v>
      </c>
      <c r="AW189" s="14" t="s">
        <v>35</v>
      </c>
      <c r="AX189" s="14" t="s">
        <v>81</v>
      </c>
      <c r="AY189" s="233" t="s">
        <v>213</v>
      </c>
    </row>
    <row r="190" spans="1:65" s="2" customFormat="1" ht="21.75" customHeight="1">
      <c r="A190" s="36"/>
      <c r="B190" s="37"/>
      <c r="C190" s="195" t="s">
        <v>302</v>
      </c>
      <c r="D190" s="195" t="s">
        <v>215</v>
      </c>
      <c r="E190" s="196" t="s">
        <v>268</v>
      </c>
      <c r="F190" s="197" t="s">
        <v>269</v>
      </c>
      <c r="G190" s="198" t="s">
        <v>253</v>
      </c>
      <c r="H190" s="199">
        <v>131.63900000000001</v>
      </c>
      <c r="I190" s="200"/>
      <c r="J190" s="201">
        <f>ROUND(I190*H190,2)</f>
        <v>0</v>
      </c>
      <c r="K190" s="197" t="s">
        <v>219</v>
      </c>
      <c r="L190" s="41"/>
      <c r="M190" s="202" t="s">
        <v>19</v>
      </c>
      <c r="N190" s="203" t="s">
        <v>45</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220</v>
      </c>
      <c r="AT190" s="206" t="s">
        <v>215</v>
      </c>
      <c r="AU190" s="206" t="s">
        <v>83</v>
      </c>
      <c r="AY190" s="19" t="s">
        <v>213</v>
      </c>
      <c r="BE190" s="207">
        <f>IF(N190="základní",J190,0)</f>
        <v>0</v>
      </c>
      <c r="BF190" s="207">
        <f>IF(N190="snížená",J190,0)</f>
        <v>0</v>
      </c>
      <c r="BG190" s="207">
        <f>IF(N190="zákl. přenesená",J190,0)</f>
        <v>0</v>
      </c>
      <c r="BH190" s="207">
        <f>IF(N190="sníž. přenesená",J190,0)</f>
        <v>0</v>
      </c>
      <c r="BI190" s="207">
        <f>IF(N190="nulová",J190,0)</f>
        <v>0</v>
      </c>
      <c r="BJ190" s="19" t="s">
        <v>81</v>
      </c>
      <c r="BK190" s="207">
        <f>ROUND(I190*H190,2)</f>
        <v>0</v>
      </c>
      <c r="BL190" s="19" t="s">
        <v>220</v>
      </c>
      <c r="BM190" s="206" t="s">
        <v>1084</v>
      </c>
    </row>
    <row r="191" spans="1:65" s="2" customFormat="1" ht="136.5">
      <c r="A191" s="36"/>
      <c r="B191" s="37"/>
      <c r="C191" s="38"/>
      <c r="D191" s="208" t="s">
        <v>222</v>
      </c>
      <c r="E191" s="38"/>
      <c r="F191" s="209" t="s">
        <v>271</v>
      </c>
      <c r="G191" s="38"/>
      <c r="H191" s="38"/>
      <c r="I191" s="118"/>
      <c r="J191" s="38"/>
      <c r="K191" s="38"/>
      <c r="L191" s="41"/>
      <c r="M191" s="210"/>
      <c r="N191" s="211"/>
      <c r="O191" s="66"/>
      <c r="P191" s="66"/>
      <c r="Q191" s="66"/>
      <c r="R191" s="66"/>
      <c r="S191" s="66"/>
      <c r="T191" s="67"/>
      <c r="U191" s="36"/>
      <c r="V191" s="36"/>
      <c r="W191" s="36"/>
      <c r="X191" s="36"/>
      <c r="Y191" s="36"/>
      <c r="Z191" s="36"/>
      <c r="AA191" s="36"/>
      <c r="AB191" s="36"/>
      <c r="AC191" s="36"/>
      <c r="AD191" s="36"/>
      <c r="AE191" s="36"/>
      <c r="AT191" s="19" t="s">
        <v>222</v>
      </c>
      <c r="AU191" s="19" t="s">
        <v>83</v>
      </c>
    </row>
    <row r="192" spans="1:65" s="13" customFormat="1">
      <c r="B192" s="212"/>
      <c r="C192" s="213"/>
      <c r="D192" s="208" t="s">
        <v>233</v>
      </c>
      <c r="E192" s="214" t="s">
        <v>19</v>
      </c>
      <c r="F192" s="215" t="s">
        <v>780</v>
      </c>
      <c r="G192" s="213"/>
      <c r="H192" s="216">
        <v>131.63900000000001</v>
      </c>
      <c r="I192" s="217"/>
      <c r="J192" s="213"/>
      <c r="K192" s="213"/>
      <c r="L192" s="218"/>
      <c r="M192" s="219"/>
      <c r="N192" s="220"/>
      <c r="O192" s="220"/>
      <c r="P192" s="220"/>
      <c r="Q192" s="220"/>
      <c r="R192" s="220"/>
      <c r="S192" s="220"/>
      <c r="T192" s="221"/>
      <c r="AT192" s="222" t="s">
        <v>233</v>
      </c>
      <c r="AU192" s="222" t="s">
        <v>83</v>
      </c>
      <c r="AV192" s="13" t="s">
        <v>83</v>
      </c>
      <c r="AW192" s="13" t="s">
        <v>35</v>
      </c>
      <c r="AX192" s="13" t="s">
        <v>74</v>
      </c>
      <c r="AY192" s="222" t="s">
        <v>213</v>
      </c>
    </row>
    <row r="193" spans="1:65" s="14" customFormat="1">
      <c r="B193" s="223"/>
      <c r="C193" s="224"/>
      <c r="D193" s="208" t="s">
        <v>233</v>
      </c>
      <c r="E193" s="225" t="s">
        <v>19</v>
      </c>
      <c r="F193" s="226" t="s">
        <v>234</v>
      </c>
      <c r="G193" s="224"/>
      <c r="H193" s="227">
        <v>131.63900000000001</v>
      </c>
      <c r="I193" s="228"/>
      <c r="J193" s="224"/>
      <c r="K193" s="224"/>
      <c r="L193" s="229"/>
      <c r="M193" s="230"/>
      <c r="N193" s="231"/>
      <c r="O193" s="231"/>
      <c r="P193" s="231"/>
      <c r="Q193" s="231"/>
      <c r="R193" s="231"/>
      <c r="S193" s="231"/>
      <c r="T193" s="232"/>
      <c r="AT193" s="233" t="s">
        <v>233</v>
      </c>
      <c r="AU193" s="233" t="s">
        <v>83</v>
      </c>
      <c r="AV193" s="14" t="s">
        <v>220</v>
      </c>
      <c r="AW193" s="14" t="s">
        <v>35</v>
      </c>
      <c r="AX193" s="14" t="s">
        <v>81</v>
      </c>
      <c r="AY193" s="233" t="s">
        <v>213</v>
      </c>
    </row>
    <row r="194" spans="1:65" s="2" customFormat="1" ht="21.75" customHeight="1">
      <c r="A194" s="36"/>
      <c r="B194" s="37"/>
      <c r="C194" s="195" t="s">
        <v>307</v>
      </c>
      <c r="D194" s="195" t="s">
        <v>215</v>
      </c>
      <c r="E194" s="196" t="s">
        <v>298</v>
      </c>
      <c r="F194" s="197" t="s">
        <v>299</v>
      </c>
      <c r="G194" s="198" t="s">
        <v>253</v>
      </c>
      <c r="H194" s="199">
        <v>142.44300000000001</v>
      </c>
      <c r="I194" s="200"/>
      <c r="J194" s="201">
        <f>ROUND(I194*H194,2)</f>
        <v>0</v>
      </c>
      <c r="K194" s="197" t="s">
        <v>219</v>
      </c>
      <c r="L194" s="41"/>
      <c r="M194" s="202" t="s">
        <v>19</v>
      </c>
      <c r="N194" s="203" t="s">
        <v>45</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220</v>
      </c>
      <c r="AT194" s="206" t="s">
        <v>215</v>
      </c>
      <c r="AU194" s="206" t="s">
        <v>83</v>
      </c>
      <c r="AY194" s="19" t="s">
        <v>213</v>
      </c>
      <c r="BE194" s="207">
        <f>IF(N194="základní",J194,0)</f>
        <v>0</v>
      </c>
      <c r="BF194" s="207">
        <f>IF(N194="snížená",J194,0)</f>
        <v>0</v>
      </c>
      <c r="BG194" s="207">
        <f>IF(N194="zákl. přenesená",J194,0)</f>
        <v>0</v>
      </c>
      <c r="BH194" s="207">
        <f>IF(N194="sníž. přenesená",J194,0)</f>
        <v>0</v>
      </c>
      <c r="BI194" s="207">
        <f>IF(N194="nulová",J194,0)</f>
        <v>0</v>
      </c>
      <c r="BJ194" s="19" t="s">
        <v>81</v>
      </c>
      <c r="BK194" s="207">
        <f>ROUND(I194*H194,2)</f>
        <v>0</v>
      </c>
      <c r="BL194" s="19" t="s">
        <v>220</v>
      </c>
      <c r="BM194" s="206" t="s">
        <v>1085</v>
      </c>
    </row>
    <row r="195" spans="1:65" s="2" customFormat="1" ht="165.75">
      <c r="A195" s="36"/>
      <c r="B195" s="37"/>
      <c r="C195" s="38"/>
      <c r="D195" s="208" t="s">
        <v>222</v>
      </c>
      <c r="E195" s="38"/>
      <c r="F195" s="209" t="s">
        <v>301</v>
      </c>
      <c r="G195" s="38"/>
      <c r="H195" s="38"/>
      <c r="I195" s="118"/>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222</v>
      </c>
      <c r="AU195" s="19" t="s">
        <v>83</v>
      </c>
    </row>
    <row r="196" spans="1:65" s="13" customFormat="1">
      <c r="B196" s="212"/>
      <c r="C196" s="213"/>
      <c r="D196" s="208" t="s">
        <v>233</v>
      </c>
      <c r="E196" s="214" t="s">
        <v>19</v>
      </c>
      <c r="F196" s="215" t="s">
        <v>1086</v>
      </c>
      <c r="G196" s="213"/>
      <c r="H196" s="216">
        <v>142.44300000000001</v>
      </c>
      <c r="I196" s="217"/>
      <c r="J196" s="213"/>
      <c r="K196" s="213"/>
      <c r="L196" s="218"/>
      <c r="M196" s="219"/>
      <c r="N196" s="220"/>
      <c r="O196" s="220"/>
      <c r="P196" s="220"/>
      <c r="Q196" s="220"/>
      <c r="R196" s="220"/>
      <c r="S196" s="220"/>
      <c r="T196" s="221"/>
      <c r="AT196" s="222" t="s">
        <v>233</v>
      </c>
      <c r="AU196" s="222" t="s">
        <v>83</v>
      </c>
      <c r="AV196" s="13" t="s">
        <v>83</v>
      </c>
      <c r="AW196" s="13" t="s">
        <v>35</v>
      </c>
      <c r="AX196" s="13" t="s">
        <v>74</v>
      </c>
      <c r="AY196" s="222" t="s">
        <v>213</v>
      </c>
    </row>
    <row r="197" spans="1:65" s="14" customFormat="1">
      <c r="B197" s="223"/>
      <c r="C197" s="224"/>
      <c r="D197" s="208" t="s">
        <v>233</v>
      </c>
      <c r="E197" s="225" t="s">
        <v>574</v>
      </c>
      <c r="F197" s="226" t="s">
        <v>234</v>
      </c>
      <c r="G197" s="224"/>
      <c r="H197" s="227">
        <v>142.44300000000001</v>
      </c>
      <c r="I197" s="228"/>
      <c r="J197" s="224"/>
      <c r="K197" s="224"/>
      <c r="L197" s="229"/>
      <c r="M197" s="230"/>
      <c r="N197" s="231"/>
      <c r="O197" s="231"/>
      <c r="P197" s="231"/>
      <c r="Q197" s="231"/>
      <c r="R197" s="231"/>
      <c r="S197" s="231"/>
      <c r="T197" s="232"/>
      <c r="AT197" s="233" t="s">
        <v>233</v>
      </c>
      <c r="AU197" s="233" t="s">
        <v>83</v>
      </c>
      <c r="AV197" s="14" t="s">
        <v>220</v>
      </c>
      <c r="AW197" s="14" t="s">
        <v>35</v>
      </c>
      <c r="AX197" s="14" t="s">
        <v>81</v>
      </c>
      <c r="AY197" s="233" t="s">
        <v>213</v>
      </c>
    </row>
    <row r="198" spans="1:65" s="2" customFormat="1" ht="33" customHeight="1">
      <c r="A198" s="36"/>
      <c r="B198" s="37"/>
      <c r="C198" s="195" t="s">
        <v>312</v>
      </c>
      <c r="D198" s="195" t="s">
        <v>215</v>
      </c>
      <c r="E198" s="196" t="s">
        <v>303</v>
      </c>
      <c r="F198" s="197" t="s">
        <v>304</v>
      </c>
      <c r="G198" s="198" t="s">
        <v>253</v>
      </c>
      <c r="H198" s="199">
        <v>1424.43</v>
      </c>
      <c r="I198" s="200"/>
      <c r="J198" s="201">
        <f>ROUND(I198*H198,2)</f>
        <v>0</v>
      </c>
      <c r="K198" s="197" t="s">
        <v>219</v>
      </c>
      <c r="L198" s="41"/>
      <c r="M198" s="202" t="s">
        <v>19</v>
      </c>
      <c r="N198" s="203" t="s">
        <v>45</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220</v>
      </c>
      <c r="AT198" s="206" t="s">
        <v>215</v>
      </c>
      <c r="AU198" s="206" t="s">
        <v>83</v>
      </c>
      <c r="AY198" s="19" t="s">
        <v>213</v>
      </c>
      <c r="BE198" s="207">
        <f>IF(N198="základní",J198,0)</f>
        <v>0</v>
      </c>
      <c r="BF198" s="207">
        <f>IF(N198="snížená",J198,0)</f>
        <v>0</v>
      </c>
      <c r="BG198" s="207">
        <f>IF(N198="zákl. přenesená",J198,0)</f>
        <v>0</v>
      </c>
      <c r="BH198" s="207">
        <f>IF(N198="sníž. přenesená",J198,0)</f>
        <v>0</v>
      </c>
      <c r="BI198" s="207">
        <f>IF(N198="nulová",J198,0)</f>
        <v>0</v>
      </c>
      <c r="BJ198" s="19" t="s">
        <v>81</v>
      </c>
      <c r="BK198" s="207">
        <f>ROUND(I198*H198,2)</f>
        <v>0</v>
      </c>
      <c r="BL198" s="19" t="s">
        <v>220</v>
      </c>
      <c r="BM198" s="206" t="s">
        <v>1087</v>
      </c>
    </row>
    <row r="199" spans="1:65" s="2" customFormat="1" ht="165.75">
      <c r="A199" s="36"/>
      <c r="B199" s="37"/>
      <c r="C199" s="38"/>
      <c r="D199" s="208" t="s">
        <v>222</v>
      </c>
      <c r="E199" s="38"/>
      <c r="F199" s="209" t="s">
        <v>301</v>
      </c>
      <c r="G199" s="38"/>
      <c r="H199" s="38"/>
      <c r="I199" s="118"/>
      <c r="J199" s="38"/>
      <c r="K199" s="38"/>
      <c r="L199" s="41"/>
      <c r="M199" s="210"/>
      <c r="N199" s="211"/>
      <c r="O199" s="66"/>
      <c r="P199" s="66"/>
      <c r="Q199" s="66"/>
      <c r="R199" s="66"/>
      <c r="S199" s="66"/>
      <c r="T199" s="67"/>
      <c r="U199" s="36"/>
      <c r="V199" s="36"/>
      <c r="W199" s="36"/>
      <c r="X199" s="36"/>
      <c r="Y199" s="36"/>
      <c r="Z199" s="36"/>
      <c r="AA199" s="36"/>
      <c r="AB199" s="36"/>
      <c r="AC199" s="36"/>
      <c r="AD199" s="36"/>
      <c r="AE199" s="36"/>
      <c r="AT199" s="19" t="s">
        <v>222</v>
      </c>
      <c r="AU199" s="19" t="s">
        <v>83</v>
      </c>
    </row>
    <row r="200" spans="1:65" s="13" customFormat="1">
      <c r="B200" s="212"/>
      <c r="C200" s="213"/>
      <c r="D200" s="208" t="s">
        <v>233</v>
      </c>
      <c r="E200" s="214" t="s">
        <v>19</v>
      </c>
      <c r="F200" s="215" t="s">
        <v>783</v>
      </c>
      <c r="G200" s="213"/>
      <c r="H200" s="216">
        <v>1424.43</v>
      </c>
      <c r="I200" s="217"/>
      <c r="J200" s="213"/>
      <c r="K200" s="213"/>
      <c r="L200" s="218"/>
      <c r="M200" s="219"/>
      <c r="N200" s="220"/>
      <c r="O200" s="220"/>
      <c r="P200" s="220"/>
      <c r="Q200" s="220"/>
      <c r="R200" s="220"/>
      <c r="S200" s="220"/>
      <c r="T200" s="221"/>
      <c r="AT200" s="222" t="s">
        <v>233</v>
      </c>
      <c r="AU200" s="222" t="s">
        <v>83</v>
      </c>
      <c r="AV200" s="13" t="s">
        <v>83</v>
      </c>
      <c r="AW200" s="13" t="s">
        <v>35</v>
      </c>
      <c r="AX200" s="13" t="s">
        <v>74</v>
      </c>
      <c r="AY200" s="222" t="s">
        <v>213</v>
      </c>
    </row>
    <row r="201" spans="1:65" s="14" customFormat="1">
      <c r="B201" s="223"/>
      <c r="C201" s="224"/>
      <c r="D201" s="208" t="s">
        <v>233</v>
      </c>
      <c r="E201" s="225" t="s">
        <v>19</v>
      </c>
      <c r="F201" s="226" t="s">
        <v>234</v>
      </c>
      <c r="G201" s="224"/>
      <c r="H201" s="227">
        <v>1424.43</v>
      </c>
      <c r="I201" s="228"/>
      <c r="J201" s="224"/>
      <c r="K201" s="224"/>
      <c r="L201" s="229"/>
      <c r="M201" s="230"/>
      <c r="N201" s="231"/>
      <c r="O201" s="231"/>
      <c r="P201" s="231"/>
      <c r="Q201" s="231"/>
      <c r="R201" s="231"/>
      <c r="S201" s="231"/>
      <c r="T201" s="232"/>
      <c r="AT201" s="233" t="s">
        <v>233</v>
      </c>
      <c r="AU201" s="233" t="s">
        <v>83</v>
      </c>
      <c r="AV201" s="14" t="s">
        <v>220</v>
      </c>
      <c r="AW201" s="14" t="s">
        <v>35</v>
      </c>
      <c r="AX201" s="14" t="s">
        <v>81</v>
      </c>
      <c r="AY201" s="233" t="s">
        <v>213</v>
      </c>
    </row>
    <row r="202" spans="1:65" s="2" customFormat="1" ht="21.75" customHeight="1">
      <c r="A202" s="36"/>
      <c r="B202" s="37"/>
      <c r="C202" s="195" t="s">
        <v>7</v>
      </c>
      <c r="D202" s="195" t="s">
        <v>215</v>
      </c>
      <c r="E202" s="196" t="s">
        <v>784</v>
      </c>
      <c r="F202" s="197" t="s">
        <v>785</v>
      </c>
      <c r="G202" s="198" t="s">
        <v>253</v>
      </c>
      <c r="H202" s="199">
        <v>47.481000000000002</v>
      </c>
      <c r="I202" s="200"/>
      <c r="J202" s="201">
        <f>ROUND(I202*H202,2)</f>
        <v>0</v>
      </c>
      <c r="K202" s="197" t="s">
        <v>219</v>
      </c>
      <c r="L202" s="41"/>
      <c r="M202" s="202" t="s">
        <v>19</v>
      </c>
      <c r="N202" s="203" t="s">
        <v>45</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220</v>
      </c>
      <c r="AT202" s="206" t="s">
        <v>215</v>
      </c>
      <c r="AU202" s="206" t="s">
        <v>83</v>
      </c>
      <c r="AY202" s="19" t="s">
        <v>213</v>
      </c>
      <c r="BE202" s="207">
        <f>IF(N202="základní",J202,0)</f>
        <v>0</v>
      </c>
      <c r="BF202" s="207">
        <f>IF(N202="snížená",J202,0)</f>
        <v>0</v>
      </c>
      <c r="BG202" s="207">
        <f>IF(N202="zákl. přenesená",J202,0)</f>
        <v>0</v>
      </c>
      <c r="BH202" s="207">
        <f>IF(N202="sníž. přenesená",J202,0)</f>
        <v>0</v>
      </c>
      <c r="BI202" s="207">
        <f>IF(N202="nulová",J202,0)</f>
        <v>0</v>
      </c>
      <c r="BJ202" s="19" t="s">
        <v>81</v>
      </c>
      <c r="BK202" s="207">
        <f>ROUND(I202*H202,2)</f>
        <v>0</v>
      </c>
      <c r="BL202" s="19" t="s">
        <v>220</v>
      </c>
      <c r="BM202" s="206" t="s">
        <v>1088</v>
      </c>
    </row>
    <row r="203" spans="1:65" s="2" customFormat="1" ht="165.75">
      <c r="A203" s="36"/>
      <c r="B203" s="37"/>
      <c r="C203" s="38"/>
      <c r="D203" s="208" t="s">
        <v>222</v>
      </c>
      <c r="E203" s="38"/>
      <c r="F203" s="209" t="s">
        <v>301</v>
      </c>
      <c r="G203" s="38"/>
      <c r="H203" s="38"/>
      <c r="I203" s="118"/>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222</v>
      </c>
      <c r="AU203" s="19" t="s">
        <v>83</v>
      </c>
    </row>
    <row r="204" spans="1:65" s="13" customFormat="1">
      <c r="B204" s="212"/>
      <c r="C204" s="213"/>
      <c r="D204" s="208" t="s">
        <v>233</v>
      </c>
      <c r="E204" s="214" t="s">
        <v>19</v>
      </c>
      <c r="F204" s="215" t="s">
        <v>514</v>
      </c>
      <c r="G204" s="213"/>
      <c r="H204" s="216">
        <v>47.481000000000002</v>
      </c>
      <c r="I204" s="217"/>
      <c r="J204" s="213"/>
      <c r="K204" s="213"/>
      <c r="L204" s="218"/>
      <c r="M204" s="219"/>
      <c r="N204" s="220"/>
      <c r="O204" s="220"/>
      <c r="P204" s="220"/>
      <c r="Q204" s="220"/>
      <c r="R204" s="220"/>
      <c r="S204" s="220"/>
      <c r="T204" s="221"/>
      <c r="AT204" s="222" t="s">
        <v>233</v>
      </c>
      <c r="AU204" s="222" t="s">
        <v>83</v>
      </c>
      <c r="AV204" s="13" t="s">
        <v>83</v>
      </c>
      <c r="AW204" s="13" t="s">
        <v>35</v>
      </c>
      <c r="AX204" s="13" t="s">
        <v>74</v>
      </c>
      <c r="AY204" s="222" t="s">
        <v>213</v>
      </c>
    </row>
    <row r="205" spans="1:65" s="14" customFormat="1">
      <c r="B205" s="223"/>
      <c r="C205" s="224"/>
      <c r="D205" s="208" t="s">
        <v>233</v>
      </c>
      <c r="E205" s="225" t="s">
        <v>19</v>
      </c>
      <c r="F205" s="226" t="s">
        <v>234</v>
      </c>
      <c r="G205" s="224"/>
      <c r="H205" s="227">
        <v>47.481000000000002</v>
      </c>
      <c r="I205" s="228"/>
      <c r="J205" s="224"/>
      <c r="K205" s="224"/>
      <c r="L205" s="229"/>
      <c r="M205" s="230"/>
      <c r="N205" s="231"/>
      <c r="O205" s="231"/>
      <c r="P205" s="231"/>
      <c r="Q205" s="231"/>
      <c r="R205" s="231"/>
      <c r="S205" s="231"/>
      <c r="T205" s="232"/>
      <c r="AT205" s="233" t="s">
        <v>233</v>
      </c>
      <c r="AU205" s="233" t="s">
        <v>83</v>
      </c>
      <c r="AV205" s="14" t="s">
        <v>220</v>
      </c>
      <c r="AW205" s="14" t="s">
        <v>35</v>
      </c>
      <c r="AX205" s="14" t="s">
        <v>81</v>
      </c>
      <c r="AY205" s="233" t="s">
        <v>213</v>
      </c>
    </row>
    <row r="206" spans="1:65" s="2" customFormat="1" ht="33" customHeight="1">
      <c r="A206" s="36"/>
      <c r="B206" s="37"/>
      <c r="C206" s="195" t="s">
        <v>323</v>
      </c>
      <c r="D206" s="195" t="s">
        <v>215</v>
      </c>
      <c r="E206" s="196" t="s">
        <v>788</v>
      </c>
      <c r="F206" s="197" t="s">
        <v>789</v>
      </c>
      <c r="G206" s="198" t="s">
        <v>253</v>
      </c>
      <c r="H206" s="199">
        <v>474.81</v>
      </c>
      <c r="I206" s="200"/>
      <c r="J206" s="201">
        <f>ROUND(I206*H206,2)</f>
        <v>0</v>
      </c>
      <c r="K206" s="197" t="s">
        <v>219</v>
      </c>
      <c r="L206" s="41"/>
      <c r="M206" s="202" t="s">
        <v>19</v>
      </c>
      <c r="N206" s="203" t="s">
        <v>45</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220</v>
      </c>
      <c r="AT206" s="206" t="s">
        <v>215</v>
      </c>
      <c r="AU206" s="206" t="s">
        <v>83</v>
      </c>
      <c r="AY206" s="19" t="s">
        <v>213</v>
      </c>
      <c r="BE206" s="207">
        <f>IF(N206="základní",J206,0)</f>
        <v>0</v>
      </c>
      <c r="BF206" s="207">
        <f>IF(N206="snížená",J206,0)</f>
        <v>0</v>
      </c>
      <c r="BG206" s="207">
        <f>IF(N206="zákl. přenesená",J206,0)</f>
        <v>0</v>
      </c>
      <c r="BH206" s="207">
        <f>IF(N206="sníž. přenesená",J206,0)</f>
        <v>0</v>
      </c>
      <c r="BI206" s="207">
        <f>IF(N206="nulová",J206,0)</f>
        <v>0</v>
      </c>
      <c r="BJ206" s="19" t="s">
        <v>81</v>
      </c>
      <c r="BK206" s="207">
        <f>ROUND(I206*H206,2)</f>
        <v>0</v>
      </c>
      <c r="BL206" s="19" t="s">
        <v>220</v>
      </c>
      <c r="BM206" s="206" t="s">
        <v>1089</v>
      </c>
    </row>
    <row r="207" spans="1:65" s="2" customFormat="1" ht="165.75">
      <c r="A207" s="36"/>
      <c r="B207" s="37"/>
      <c r="C207" s="38"/>
      <c r="D207" s="208" t="s">
        <v>222</v>
      </c>
      <c r="E207" s="38"/>
      <c r="F207" s="209" t="s">
        <v>301</v>
      </c>
      <c r="G207" s="38"/>
      <c r="H207" s="38"/>
      <c r="I207" s="118"/>
      <c r="J207" s="38"/>
      <c r="K207" s="38"/>
      <c r="L207" s="41"/>
      <c r="M207" s="210"/>
      <c r="N207" s="211"/>
      <c r="O207" s="66"/>
      <c r="P207" s="66"/>
      <c r="Q207" s="66"/>
      <c r="R207" s="66"/>
      <c r="S207" s="66"/>
      <c r="T207" s="67"/>
      <c r="U207" s="36"/>
      <c r="V207" s="36"/>
      <c r="W207" s="36"/>
      <c r="X207" s="36"/>
      <c r="Y207" s="36"/>
      <c r="Z207" s="36"/>
      <c r="AA207" s="36"/>
      <c r="AB207" s="36"/>
      <c r="AC207" s="36"/>
      <c r="AD207" s="36"/>
      <c r="AE207" s="36"/>
      <c r="AT207" s="19" t="s">
        <v>222</v>
      </c>
      <c r="AU207" s="19" t="s">
        <v>83</v>
      </c>
    </row>
    <row r="208" spans="1:65" s="13" customFormat="1">
      <c r="B208" s="212"/>
      <c r="C208" s="213"/>
      <c r="D208" s="208" t="s">
        <v>233</v>
      </c>
      <c r="E208" s="214" t="s">
        <v>19</v>
      </c>
      <c r="F208" s="215" t="s">
        <v>1090</v>
      </c>
      <c r="G208" s="213"/>
      <c r="H208" s="216">
        <v>474.81</v>
      </c>
      <c r="I208" s="217"/>
      <c r="J208" s="213"/>
      <c r="K208" s="213"/>
      <c r="L208" s="218"/>
      <c r="M208" s="219"/>
      <c r="N208" s="220"/>
      <c r="O208" s="220"/>
      <c r="P208" s="220"/>
      <c r="Q208" s="220"/>
      <c r="R208" s="220"/>
      <c r="S208" s="220"/>
      <c r="T208" s="221"/>
      <c r="AT208" s="222" t="s">
        <v>233</v>
      </c>
      <c r="AU208" s="222" t="s">
        <v>83</v>
      </c>
      <c r="AV208" s="13" t="s">
        <v>83</v>
      </c>
      <c r="AW208" s="13" t="s">
        <v>35</v>
      </c>
      <c r="AX208" s="13" t="s">
        <v>74</v>
      </c>
      <c r="AY208" s="222" t="s">
        <v>213</v>
      </c>
    </row>
    <row r="209" spans="1:65" s="14" customFormat="1">
      <c r="B209" s="223"/>
      <c r="C209" s="224"/>
      <c r="D209" s="208" t="s">
        <v>233</v>
      </c>
      <c r="E209" s="225" t="s">
        <v>19</v>
      </c>
      <c r="F209" s="226" t="s">
        <v>234</v>
      </c>
      <c r="G209" s="224"/>
      <c r="H209" s="227">
        <v>474.81</v>
      </c>
      <c r="I209" s="228"/>
      <c r="J209" s="224"/>
      <c r="K209" s="224"/>
      <c r="L209" s="229"/>
      <c r="M209" s="230"/>
      <c r="N209" s="231"/>
      <c r="O209" s="231"/>
      <c r="P209" s="231"/>
      <c r="Q209" s="231"/>
      <c r="R209" s="231"/>
      <c r="S209" s="231"/>
      <c r="T209" s="232"/>
      <c r="AT209" s="233" t="s">
        <v>233</v>
      </c>
      <c r="AU209" s="233" t="s">
        <v>83</v>
      </c>
      <c r="AV209" s="14" t="s">
        <v>220</v>
      </c>
      <c r="AW209" s="14" t="s">
        <v>35</v>
      </c>
      <c r="AX209" s="14" t="s">
        <v>81</v>
      </c>
      <c r="AY209" s="233" t="s">
        <v>213</v>
      </c>
    </row>
    <row r="210" spans="1:65" s="2" customFormat="1" ht="21.75" customHeight="1">
      <c r="A210" s="36"/>
      <c r="B210" s="37"/>
      <c r="C210" s="195" t="s">
        <v>328</v>
      </c>
      <c r="D210" s="195" t="s">
        <v>215</v>
      </c>
      <c r="E210" s="196" t="s">
        <v>308</v>
      </c>
      <c r="F210" s="197" t="s">
        <v>309</v>
      </c>
      <c r="G210" s="198" t="s">
        <v>253</v>
      </c>
      <c r="H210" s="199">
        <v>131.63900000000001</v>
      </c>
      <c r="I210" s="200"/>
      <c r="J210" s="201">
        <f>ROUND(I210*H210,2)</f>
        <v>0</v>
      </c>
      <c r="K210" s="197" t="s">
        <v>219</v>
      </c>
      <c r="L210" s="41"/>
      <c r="M210" s="202" t="s">
        <v>19</v>
      </c>
      <c r="N210" s="203" t="s">
        <v>45</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220</v>
      </c>
      <c r="AT210" s="206" t="s">
        <v>215</v>
      </c>
      <c r="AU210" s="206" t="s">
        <v>83</v>
      </c>
      <c r="AY210" s="19" t="s">
        <v>213</v>
      </c>
      <c r="BE210" s="207">
        <f>IF(N210="základní",J210,0)</f>
        <v>0</v>
      </c>
      <c r="BF210" s="207">
        <f>IF(N210="snížená",J210,0)</f>
        <v>0</v>
      </c>
      <c r="BG210" s="207">
        <f>IF(N210="zákl. přenesená",J210,0)</f>
        <v>0</v>
      </c>
      <c r="BH210" s="207">
        <f>IF(N210="sníž. přenesená",J210,0)</f>
        <v>0</v>
      </c>
      <c r="BI210" s="207">
        <f>IF(N210="nulová",J210,0)</f>
        <v>0</v>
      </c>
      <c r="BJ210" s="19" t="s">
        <v>81</v>
      </c>
      <c r="BK210" s="207">
        <f>ROUND(I210*H210,2)</f>
        <v>0</v>
      </c>
      <c r="BL210" s="19" t="s">
        <v>220</v>
      </c>
      <c r="BM210" s="206" t="s">
        <v>1091</v>
      </c>
    </row>
    <row r="211" spans="1:65" s="2" customFormat="1" ht="126.75">
      <c r="A211" s="36"/>
      <c r="B211" s="37"/>
      <c r="C211" s="38"/>
      <c r="D211" s="208" t="s">
        <v>222</v>
      </c>
      <c r="E211" s="38"/>
      <c r="F211" s="209" t="s">
        <v>793</v>
      </c>
      <c r="G211" s="38"/>
      <c r="H211" s="38"/>
      <c r="I211" s="118"/>
      <c r="J211" s="38"/>
      <c r="K211" s="38"/>
      <c r="L211" s="41"/>
      <c r="M211" s="210"/>
      <c r="N211" s="211"/>
      <c r="O211" s="66"/>
      <c r="P211" s="66"/>
      <c r="Q211" s="66"/>
      <c r="R211" s="66"/>
      <c r="S211" s="66"/>
      <c r="T211" s="67"/>
      <c r="U211" s="36"/>
      <c r="V211" s="36"/>
      <c r="W211" s="36"/>
      <c r="X211" s="36"/>
      <c r="Y211" s="36"/>
      <c r="Z211" s="36"/>
      <c r="AA211" s="36"/>
      <c r="AB211" s="36"/>
      <c r="AC211" s="36"/>
      <c r="AD211" s="36"/>
      <c r="AE211" s="36"/>
      <c r="AT211" s="19" t="s">
        <v>222</v>
      </c>
      <c r="AU211" s="19" t="s">
        <v>83</v>
      </c>
    </row>
    <row r="212" spans="1:65" s="13" customFormat="1">
      <c r="B212" s="212"/>
      <c r="C212" s="213"/>
      <c r="D212" s="208" t="s">
        <v>233</v>
      </c>
      <c r="E212" s="214" t="s">
        <v>19</v>
      </c>
      <c r="F212" s="215" t="s">
        <v>794</v>
      </c>
      <c r="G212" s="213"/>
      <c r="H212" s="216">
        <v>131.63900000000001</v>
      </c>
      <c r="I212" s="217"/>
      <c r="J212" s="213"/>
      <c r="K212" s="213"/>
      <c r="L212" s="218"/>
      <c r="M212" s="219"/>
      <c r="N212" s="220"/>
      <c r="O212" s="220"/>
      <c r="P212" s="220"/>
      <c r="Q212" s="220"/>
      <c r="R212" s="220"/>
      <c r="S212" s="220"/>
      <c r="T212" s="221"/>
      <c r="AT212" s="222" t="s">
        <v>233</v>
      </c>
      <c r="AU212" s="222" t="s">
        <v>83</v>
      </c>
      <c r="AV212" s="13" t="s">
        <v>83</v>
      </c>
      <c r="AW212" s="13" t="s">
        <v>35</v>
      </c>
      <c r="AX212" s="13" t="s">
        <v>74</v>
      </c>
      <c r="AY212" s="222" t="s">
        <v>213</v>
      </c>
    </row>
    <row r="213" spans="1:65" s="14" customFormat="1">
      <c r="B213" s="223"/>
      <c r="C213" s="224"/>
      <c r="D213" s="208" t="s">
        <v>233</v>
      </c>
      <c r="E213" s="225" t="s">
        <v>19</v>
      </c>
      <c r="F213" s="226" t="s">
        <v>234</v>
      </c>
      <c r="G213" s="224"/>
      <c r="H213" s="227">
        <v>131.63900000000001</v>
      </c>
      <c r="I213" s="228"/>
      <c r="J213" s="224"/>
      <c r="K213" s="224"/>
      <c r="L213" s="229"/>
      <c r="M213" s="230"/>
      <c r="N213" s="231"/>
      <c r="O213" s="231"/>
      <c r="P213" s="231"/>
      <c r="Q213" s="231"/>
      <c r="R213" s="231"/>
      <c r="S213" s="231"/>
      <c r="T213" s="232"/>
      <c r="AT213" s="233" t="s">
        <v>233</v>
      </c>
      <c r="AU213" s="233" t="s">
        <v>83</v>
      </c>
      <c r="AV213" s="14" t="s">
        <v>220</v>
      </c>
      <c r="AW213" s="14" t="s">
        <v>35</v>
      </c>
      <c r="AX213" s="14" t="s">
        <v>81</v>
      </c>
      <c r="AY213" s="233" t="s">
        <v>213</v>
      </c>
    </row>
    <row r="214" spans="1:65" s="2" customFormat="1" ht="16.5" customHeight="1">
      <c r="A214" s="36"/>
      <c r="B214" s="37"/>
      <c r="C214" s="195" t="s">
        <v>333</v>
      </c>
      <c r="D214" s="195" t="s">
        <v>215</v>
      </c>
      <c r="E214" s="196" t="s">
        <v>313</v>
      </c>
      <c r="F214" s="197" t="s">
        <v>314</v>
      </c>
      <c r="G214" s="198" t="s">
        <v>253</v>
      </c>
      <c r="H214" s="199">
        <v>189.92400000000001</v>
      </c>
      <c r="I214" s="200"/>
      <c r="J214" s="201">
        <f>ROUND(I214*H214,2)</f>
        <v>0</v>
      </c>
      <c r="K214" s="197" t="s">
        <v>219</v>
      </c>
      <c r="L214" s="41"/>
      <c r="M214" s="202" t="s">
        <v>19</v>
      </c>
      <c r="N214" s="203" t="s">
        <v>45</v>
      </c>
      <c r="O214" s="66"/>
      <c r="P214" s="204">
        <f>O214*H214</f>
        <v>0</v>
      </c>
      <c r="Q214" s="204">
        <v>0</v>
      </c>
      <c r="R214" s="204">
        <f>Q214*H214</f>
        <v>0</v>
      </c>
      <c r="S214" s="204">
        <v>0</v>
      </c>
      <c r="T214" s="205">
        <f>S214*H214</f>
        <v>0</v>
      </c>
      <c r="U214" s="36"/>
      <c r="V214" s="36"/>
      <c r="W214" s="36"/>
      <c r="X214" s="36"/>
      <c r="Y214" s="36"/>
      <c r="Z214" s="36"/>
      <c r="AA214" s="36"/>
      <c r="AB214" s="36"/>
      <c r="AC214" s="36"/>
      <c r="AD214" s="36"/>
      <c r="AE214" s="36"/>
      <c r="AR214" s="206" t="s">
        <v>220</v>
      </c>
      <c r="AT214" s="206" t="s">
        <v>215</v>
      </c>
      <c r="AU214" s="206" t="s">
        <v>83</v>
      </c>
      <c r="AY214" s="19" t="s">
        <v>213</v>
      </c>
      <c r="BE214" s="207">
        <f>IF(N214="základní",J214,0)</f>
        <v>0</v>
      </c>
      <c r="BF214" s="207">
        <f>IF(N214="snížená",J214,0)</f>
        <v>0</v>
      </c>
      <c r="BG214" s="207">
        <f>IF(N214="zákl. přenesená",J214,0)</f>
        <v>0</v>
      </c>
      <c r="BH214" s="207">
        <f>IF(N214="sníž. přenesená",J214,0)</f>
        <v>0</v>
      </c>
      <c r="BI214" s="207">
        <f>IF(N214="nulová",J214,0)</f>
        <v>0</v>
      </c>
      <c r="BJ214" s="19" t="s">
        <v>81</v>
      </c>
      <c r="BK214" s="207">
        <f>ROUND(I214*H214,2)</f>
        <v>0</v>
      </c>
      <c r="BL214" s="19" t="s">
        <v>220</v>
      </c>
      <c r="BM214" s="206" t="s">
        <v>1092</v>
      </c>
    </row>
    <row r="215" spans="1:65" s="2" customFormat="1" ht="273">
      <c r="A215" s="36"/>
      <c r="B215" s="37"/>
      <c r="C215" s="38"/>
      <c r="D215" s="208" t="s">
        <v>222</v>
      </c>
      <c r="E215" s="38"/>
      <c r="F215" s="209" t="s">
        <v>316</v>
      </c>
      <c r="G215" s="38"/>
      <c r="H215" s="38"/>
      <c r="I215" s="118"/>
      <c r="J215" s="38"/>
      <c r="K215" s="38"/>
      <c r="L215" s="41"/>
      <c r="M215" s="210"/>
      <c r="N215" s="211"/>
      <c r="O215" s="66"/>
      <c r="P215" s="66"/>
      <c r="Q215" s="66"/>
      <c r="R215" s="66"/>
      <c r="S215" s="66"/>
      <c r="T215" s="67"/>
      <c r="U215" s="36"/>
      <c r="V215" s="36"/>
      <c r="W215" s="36"/>
      <c r="X215" s="36"/>
      <c r="Y215" s="36"/>
      <c r="Z215" s="36"/>
      <c r="AA215" s="36"/>
      <c r="AB215" s="36"/>
      <c r="AC215" s="36"/>
      <c r="AD215" s="36"/>
      <c r="AE215" s="36"/>
      <c r="AT215" s="19" t="s">
        <v>222</v>
      </c>
      <c r="AU215" s="19" t="s">
        <v>83</v>
      </c>
    </row>
    <row r="216" spans="1:65" s="13" customFormat="1">
      <c r="B216" s="212"/>
      <c r="C216" s="213"/>
      <c r="D216" s="208" t="s">
        <v>233</v>
      </c>
      <c r="E216" s="214" t="s">
        <v>19</v>
      </c>
      <c r="F216" s="215" t="s">
        <v>505</v>
      </c>
      <c r="G216" s="213"/>
      <c r="H216" s="216">
        <v>189.92400000000001</v>
      </c>
      <c r="I216" s="217"/>
      <c r="J216" s="213"/>
      <c r="K216" s="213"/>
      <c r="L216" s="218"/>
      <c r="M216" s="219"/>
      <c r="N216" s="220"/>
      <c r="O216" s="220"/>
      <c r="P216" s="220"/>
      <c r="Q216" s="220"/>
      <c r="R216" s="220"/>
      <c r="S216" s="220"/>
      <c r="T216" s="221"/>
      <c r="AT216" s="222" t="s">
        <v>233</v>
      </c>
      <c r="AU216" s="222" t="s">
        <v>83</v>
      </c>
      <c r="AV216" s="13" t="s">
        <v>83</v>
      </c>
      <c r="AW216" s="13" t="s">
        <v>35</v>
      </c>
      <c r="AX216" s="13" t="s">
        <v>74</v>
      </c>
      <c r="AY216" s="222" t="s">
        <v>213</v>
      </c>
    </row>
    <row r="217" spans="1:65" s="14" customFormat="1">
      <c r="B217" s="223"/>
      <c r="C217" s="224"/>
      <c r="D217" s="208" t="s">
        <v>233</v>
      </c>
      <c r="E217" s="225" t="s">
        <v>19</v>
      </c>
      <c r="F217" s="226" t="s">
        <v>234</v>
      </c>
      <c r="G217" s="224"/>
      <c r="H217" s="227">
        <v>189.92400000000001</v>
      </c>
      <c r="I217" s="228"/>
      <c r="J217" s="224"/>
      <c r="K217" s="224"/>
      <c r="L217" s="229"/>
      <c r="M217" s="230"/>
      <c r="N217" s="231"/>
      <c r="O217" s="231"/>
      <c r="P217" s="231"/>
      <c r="Q217" s="231"/>
      <c r="R217" s="231"/>
      <c r="S217" s="231"/>
      <c r="T217" s="232"/>
      <c r="AT217" s="233" t="s">
        <v>233</v>
      </c>
      <c r="AU217" s="233" t="s">
        <v>83</v>
      </c>
      <c r="AV217" s="14" t="s">
        <v>220</v>
      </c>
      <c r="AW217" s="14" t="s">
        <v>35</v>
      </c>
      <c r="AX217" s="14" t="s">
        <v>81</v>
      </c>
      <c r="AY217" s="233" t="s">
        <v>213</v>
      </c>
    </row>
    <row r="218" spans="1:65" s="2" customFormat="1" ht="16.5" customHeight="1">
      <c r="A218" s="36"/>
      <c r="B218" s="37"/>
      <c r="C218" s="195" t="s">
        <v>340</v>
      </c>
      <c r="D218" s="195" t="s">
        <v>215</v>
      </c>
      <c r="E218" s="196" t="s">
        <v>317</v>
      </c>
      <c r="F218" s="197" t="s">
        <v>318</v>
      </c>
      <c r="G218" s="198" t="s">
        <v>166</v>
      </c>
      <c r="H218" s="199">
        <v>341.863</v>
      </c>
      <c r="I218" s="200"/>
      <c r="J218" s="201">
        <f>ROUND(I218*H218,2)</f>
        <v>0</v>
      </c>
      <c r="K218" s="197" t="s">
        <v>219</v>
      </c>
      <c r="L218" s="41"/>
      <c r="M218" s="202" t="s">
        <v>19</v>
      </c>
      <c r="N218" s="203" t="s">
        <v>45</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220</v>
      </c>
      <c r="AT218" s="206" t="s">
        <v>215</v>
      </c>
      <c r="AU218" s="206" t="s">
        <v>83</v>
      </c>
      <c r="AY218" s="19" t="s">
        <v>213</v>
      </c>
      <c r="BE218" s="207">
        <f>IF(N218="základní",J218,0)</f>
        <v>0</v>
      </c>
      <c r="BF218" s="207">
        <f>IF(N218="snížená",J218,0)</f>
        <v>0</v>
      </c>
      <c r="BG218" s="207">
        <f>IF(N218="zákl. přenesená",J218,0)</f>
        <v>0</v>
      </c>
      <c r="BH218" s="207">
        <f>IF(N218="sníž. přenesená",J218,0)</f>
        <v>0</v>
      </c>
      <c r="BI218" s="207">
        <f>IF(N218="nulová",J218,0)</f>
        <v>0</v>
      </c>
      <c r="BJ218" s="19" t="s">
        <v>81</v>
      </c>
      <c r="BK218" s="207">
        <f>ROUND(I218*H218,2)</f>
        <v>0</v>
      </c>
      <c r="BL218" s="19" t="s">
        <v>220</v>
      </c>
      <c r="BM218" s="206" t="s">
        <v>1093</v>
      </c>
    </row>
    <row r="219" spans="1:65" s="2" customFormat="1" ht="273">
      <c r="A219" s="36"/>
      <c r="B219" s="37"/>
      <c r="C219" s="38"/>
      <c r="D219" s="208" t="s">
        <v>222</v>
      </c>
      <c r="E219" s="38"/>
      <c r="F219" s="209" t="s">
        <v>316</v>
      </c>
      <c r="G219" s="38"/>
      <c r="H219" s="38"/>
      <c r="I219" s="118"/>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222</v>
      </c>
      <c r="AU219" s="19" t="s">
        <v>83</v>
      </c>
    </row>
    <row r="220" spans="1:65" s="13" customFormat="1">
      <c r="B220" s="212"/>
      <c r="C220" s="213"/>
      <c r="D220" s="208" t="s">
        <v>233</v>
      </c>
      <c r="E220" s="214" t="s">
        <v>19</v>
      </c>
      <c r="F220" s="215" t="s">
        <v>799</v>
      </c>
      <c r="G220" s="213"/>
      <c r="H220" s="216">
        <v>341.863</v>
      </c>
      <c r="I220" s="217"/>
      <c r="J220" s="213"/>
      <c r="K220" s="213"/>
      <c r="L220" s="218"/>
      <c r="M220" s="219"/>
      <c r="N220" s="220"/>
      <c r="O220" s="220"/>
      <c r="P220" s="220"/>
      <c r="Q220" s="220"/>
      <c r="R220" s="220"/>
      <c r="S220" s="220"/>
      <c r="T220" s="221"/>
      <c r="AT220" s="222" t="s">
        <v>233</v>
      </c>
      <c r="AU220" s="222" t="s">
        <v>83</v>
      </c>
      <c r="AV220" s="13" t="s">
        <v>83</v>
      </c>
      <c r="AW220" s="13" t="s">
        <v>35</v>
      </c>
      <c r="AX220" s="13" t="s">
        <v>74</v>
      </c>
      <c r="AY220" s="222" t="s">
        <v>213</v>
      </c>
    </row>
    <row r="221" spans="1:65" s="14" customFormat="1">
      <c r="B221" s="223"/>
      <c r="C221" s="224"/>
      <c r="D221" s="208" t="s">
        <v>233</v>
      </c>
      <c r="E221" s="225" t="s">
        <v>19</v>
      </c>
      <c r="F221" s="226" t="s">
        <v>234</v>
      </c>
      <c r="G221" s="224"/>
      <c r="H221" s="227">
        <v>341.863</v>
      </c>
      <c r="I221" s="228"/>
      <c r="J221" s="224"/>
      <c r="K221" s="224"/>
      <c r="L221" s="229"/>
      <c r="M221" s="230"/>
      <c r="N221" s="231"/>
      <c r="O221" s="231"/>
      <c r="P221" s="231"/>
      <c r="Q221" s="231"/>
      <c r="R221" s="231"/>
      <c r="S221" s="231"/>
      <c r="T221" s="232"/>
      <c r="AT221" s="233" t="s">
        <v>233</v>
      </c>
      <c r="AU221" s="233" t="s">
        <v>83</v>
      </c>
      <c r="AV221" s="14" t="s">
        <v>220</v>
      </c>
      <c r="AW221" s="14" t="s">
        <v>35</v>
      </c>
      <c r="AX221" s="14" t="s">
        <v>81</v>
      </c>
      <c r="AY221" s="233" t="s">
        <v>213</v>
      </c>
    </row>
    <row r="222" spans="1:65" s="2" customFormat="1" ht="21.75" customHeight="1">
      <c r="A222" s="36"/>
      <c r="B222" s="37"/>
      <c r="C222" s="195" t="s">
        <v>346</v>
      </c>
      <c r="D222" s="195" t="s">
        <v>215</v>
      </c>
      <c r="E222" s="196" t="s">
        <v>324</v>
      </c>
      <c r="F222" s="197" t="s">
        <v>325</v>
      </c>
      <c r="G222" s="198" t="s">
        <v>253</v>
      </c>
      <c r="H222" s="199">
        <v>111.209</v>
      </c>
      <c r="I222" s="200"/>
      <c r="J222" s="201">
        <f>ROUND(I222*H222,2)</f>
        <v>0</v>
      </c>
      <c r="K222" s="197" t="s">
        <v>219</v>
      </c>
      <c r="L222" s="41"/>
      <c r="M222" s="202" t="s">
        <v>19</v>
      </c>
      <c r="N222" s="203" t="s">
        <v>45</v>
      </c>
      <c r="O222" s="66"/>
      <c r="P222" s="204">
        <f>O222*H222</f>
        <v>0</v>
      </c>
      <c r="Q222" s="204">
        <v>0</v>
      </c>
      <c r="R222" s="204">
        <f>Q222*H222</f>
        <v>0</v>
      </c>
      <c r="S222" s="204">
        <v>0</v>
      </c>
      <c r="T222" s="205">
        <f>S222*H222</f>
        <v>0</v>
      </c>
      <c r="U222" s="36"/>
      <c r="V222" s="36"/>
      <c r="W222" s="36"/>
      <c r="X222" s="36"/>
      <c r="Y222" s="36"/>
      <c r="Z222" s="36"/>
      <c r="AA222" s="36"/>
      <c r="AB222" s="36"/>
      <c r="AC222" s="36"/>
      <c r="AD222" s="36"/>
      <c r="AE222" s="36"/>
      <c r="AR222" s="206" t="s">
        <v>220</v>
      </c>
      <c r="AT222" s="206" t="s">
        <v>215</v>
      </c>
      <c r="AU222" s="206" t="s">
        <v>83</v>
      </c>
      <c r="AY222" s="19" t="s">
        <v>213</v>
      </c>
      <c r="BE222" s="207">
        <f>IF(N222="základní",J222,0)</f>
        <v>0</v>
      </c>
      <c r="BF222" s="207">
        <f>IF(N222="snížená",J222,0)</f>
        <v>0</v>
      </c>
      <c r="BG222" s="207">
        <f>IF(N222="zákl. přenesená",J222,0)</f>
        <v>0</v>
      </c>
      <c r="BH222" s="207">
        <f>IF(N222="sníž. přenesená",J222,0)</f>
        <v>0</v>
      </c>
      <c r="BI222" s="207">
        <f>IF(N222="nulová",J222,0)</f>
        <v>0</v>
      </c>
      <c r="BJ222" s="19" t="s">
        <v>81</v>
      </c>
      <c r="BK222" s="207">
        <f>ROUND(I222*H222,2)</f>
        <v>0</v>
      </c>
      <c r="BL222" s="19" t="s">
        <v>220</v>
      </c>
      <c r="BM222" s="206" t="s">
        <v>1094</v>
      </c>
    </row>
    <row r="223" spans="1:65" s="2" customFormat="1" ht="399.75">
      <c r="A223" s="36"/>
      <c r="B223" s="37"/>
      <c r="C223" s="38"/>
      <c r="D223" s="208" t="s">
        <v>222</v>
      </c>
      <c r="E223" s="38"/>
      <c r="F223" s="209" t="s">
        <v>327</v>
      </c>
      <c r="G223" s="38"/>
      <c r="H223" s="38"/>
      <c r="I223" s="118"/>
      <c r="J223" s="38"/>
      <c r="K223" s="38"/>
      <c r="L223" s="41"/>
      <c r="M223" s="210"/>
      <c r="N223" s="211"/>
      <c r="O223" s="66"/>
      <c r="P223" s="66"/>
      <c r="Q223" s="66"/>
      <c r="R223" s="66"/>
      <c r="S223" s="66"/>
      <c r="T223" s="67"/>
      <c r="U223" s="36"/>
      <c r="V223" s="36"/>
      <c r="W223" s="36"/>
      <c r="X223" s="36"/>
      <c r="Y223" s="36"/>
      <c r="Z223" s="36"/>
      <c r="AA223" s="36"/>
      <c r="AB223" s="36"/>
      <c r="AC223" s="36"/>
      <c r="AD223" s="36"/>
      <c r="AE223" s="36"/>
      <c r="AT223" s="19" t="s">
        <v>222</v>
      </c>
      <c r="AU223" s="19" t="s">
        <v>83</v>
      </c>
    </row>
    <row r="224" spans="1:65" s="13" customFormat="1">
      <c r="B224" s="212"/>
      <c r="C224" s="213"/>
      <c r="D224" s="208" t="s">
        <v>233</v>
      </c>
      <c r="E224" s="214" t="s">
        <v>19</v>
      </c>
      <c r="F224" s="215" t="s">
        <v>505</v>
      </c>
      <c r="G224" s="213"/>
      <c r="H224" s="216">
        <v>189.92400000000001</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3" customFormat="1">
      <c r="B225" s="212"/>
      <c r="C225" s="213"/>
      <c r="D225" s="208" t="s">
        <v>233</v>
      </c>
      <c r="E225" s="214" t="s">
        <v>19</v>
      </c>
      <c r="F225" s="215" t="s">
        <v>1095</v>
      </c>
      <c r="G225" s="213"/>
      <c r="H225" s="216">
        <v>-1.6</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3" customFormat="1">
      <c r="B226" s="212"/>
      <c r="C226" s="213"/>
      <c r="D226" s="208" t="s">
        <v>233</v>
      </c>
      <c r="E226" s="214" t="s">
        <v>19</v>
      </c>
      <c r="F226" s="215" t="s">
        <v>1096</v>
      </c>
      <c r="G226" s="213"/>
      <c r="H226" s="216">
        <v>-6.81</v>
      </c>
      <c r="I226" s="217"/>
      <c r="J226" s="213"/>
      <c r="K226" s="213"/>
      <c r="L226" s="218"/>
      <c r="M226" s="219"/>
      <c r="N226" s="220"/>
      <c r="O226" s="220"/>
      <c r="P226" s="220"/>
      <c r="Q226" s="220"/>
      <c r="R226" s="220"/>
      <c r="S226" s="220"/>
      <c r="T226" s="221"/>
      <c r="AT226" s="222" t="s">
        <v>233</v>
      </c>
      <c r="AU226" s="222" t="s">
        <v>83</v>
      </c>
      <c r="AV226" s="13" t="s">
        <v>83</v>
      </c>
      <c r="AW226" s="13" t="s">
        <v>35</v>
      </c>
      <c r="AX226" s="13" t="s">
        <v>74</v>
      </c>
      <c r="AY226" s="222" t="s">
        <v>213</v>
      </c>
    </row>
    <row r="227" spans="1:65" s="13" customFormat="1">
      <c r="B227" s="212"/>
      <c r="C227" s="213"/>
      <c r="D227" s="208" t="s">
        <v>233</v>
      </c>
      <c r="E227" s="214" t="s">
        <v>19</v>
      </c>
      <c r="F227" s="215" t="s">
        <v>1097</v>
      </c>
      <c r="G227" s="213"/>
      <c r="H227" s="216">
        <v>-8.41</v>
      </c>
      <c r="I227" s="217"/>
      <c r="J227" s="213"/>
      <c r="K227" s="213"/>
      <c r="L227" s="218"/>
      <c r="M227" s="219"/>
      <c r="N227" s="220"/>
      <c r="O227" s="220"/>
      <c r="P227" s="220"/>
      <c r="Q227" s="220"/>
      <c r="R227" s="220"/>
      <c r="S227" s="220"/>
      <c r="T227" s="221"/>
      <c r="AT227" s="222" t="s">
        <v>233</v>
      </c>
      <c r="AU227" s="222" t="s">
        <v>83</v>
      </c>
      <c r="AV227" s="13" t="s">
        <v>83</v>
      </c>
      <c r="AW227" s="13" t="s">
        <v>35</v>
      </c>
      <c r="AX227" s="13" t="s">
        <v>74</v>
      </c>
      <c r="AY227" s="222" t="s">
        <v>213</v>
      </c>
    </row>
    <row r="228" spans="1:65" s="13" customFormat="1">
      <c r="B228" s="212"/>
      <c r="C228" s="213"/>
      <c r="D228" s="208" t="s">
        <v>233</v>
      </c>
      <c r="E228" s="214" t="s">
        <v>19</v>
      </c>
      <c r="F228" s="215" t="s">
        <v>803</v>
      </c>
      <c r="G228" s="213"/>
      <c r="H228" s="216">
        <v>-31.164999999999999</v>
      </c>
      <c r="I228" s="217"/>
      <c r="J228" s="213"/>
      <c r="K228" s="213"/>
      <c r="L228" s="218"/>
      <c r="M228" s="219"/>
      <c r="N228" s="220"/>
      <c r="O228" s="220"/>
      <c r="P228" s="220"/>
      <c r="Q228" s="220"/>
      <c r="R228" s="220"/>
      <c r="S228" s="220"/>
      <c r="T228" s="221"/>
      <c r="AT228" s="222" t="s">
        <v>233</v>
      </c>
      <c r="AU228" s="222" t="s">
        <v>83</v>
      </c>
      <c r="AV228" s="13" t="s">
        <v>83</v>
      </c>
      <c r="AW228" s="13" t="s">
        <v>35</v>
      </c>
      <c r="AX228" s="13" t="s">
        <v>74</v>
      </c>
      <c r="AY228" s="222" t="s">
        <v>213</v>
      </c>
    </row>
    <row r="229" spans="1:65" s="13" customFormat="1">
      <c r="B229" s="212"/>
      <c r="C229" s="213"/>
      <c r="D229" s="208" t="s">
        <v>233</v>
      </c>
      <c r="E229" s="214" t="s">
        <v>19</v>
      </c>
      <c r="F229" s="215" t="s">
        <v>804</v>
      </c>
      <c r="G229" s="213"/>
      <c r="H229" s="216">
        <v>-20.43</v>
      </c>
      <c r="I229" s="217"/>
      <c r="J229" s="213"/>
      <c r="K229" s="213"/>
      <c r="L229" s="218"/>
      <c r="M229" s="219"/>
      <c r="N229" s="220"/>
      <c r="O229" s="220"/>
      <c r="P229" s="220"/>
      <c r="Q229" s="220"/>
      <c r="R229" s="220"/>
      <c r="S229" s="220"/>
      <c r="T229" s="221"/>
      <c r="AT229" s="222" t="s">
        <v>233</v>
      </c>
      <c r="AU229" s="222" t="s">
        <v>83</v>
      </c>
      <c r="AV229" s="13" t="s">
        <v>83</v>
      </c>
      <c r="AW229" s="13" t="s">
        <v>35</v>
      </c>
      <c r="AX229" s="13" t="s">
        <v>74</v>
      </c>
      <c r="AY229" s="222" t="s">
        <v>213</v>
      </c>
    </row>
    <row r="230" spans="1:65" s="13" customFormat="1">
      <c r="B230" s="212"/>
      <c r="C230" s="213"/>
      <c r="D230" s="208" t="s">
        <v>233</v>
      </c>
      <c r="E230" s="214" t="s">
        <v>19</v>
      </c>
      <c r="F230" s="215" t="s">
        <v>1098</v>
      </c>
      <c r="G230" s="213"/>
      <c r="H230" s="216">
        <v>-1.806</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3" customFormat="1">
      <c r="B231" s="212"/>
      <c r="C231" s="213"/>
      <c r="D231" s="208" t="s">
        <v>233</v>
      </c>
      <c r="E231" s="214" t="s">
        <v>19</v>
      </c>
      <c r="F231" s="215" t="s">
        <v>1099</v>
      </c>
      <c r="G231" s="213"/>
      <c r="H231" s="216">
        <v>-3.4540000000000002</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3" customFormat="1">
      <c r="B232" s="212"/>
      <c r="C232" s="213"/>
      <c r="D232" s="208" t="s">
        <v>233</v>
      </c>
      <c r="E232" s="214" t="s">
        <v>19</v>
      </c>
      <c r="F232" s="215" t="s">
        <v>1100</v>
      </c>
      <c r="G232" s="213"/>
      <c r="H232" s="216">
        <v>-1.5309999999999999</v>
      </c>
      <c r="I232" s="217"/>
      <c r="J232" s="213"/>
      <c r="K232" s="213"/>
      <c r="L232" s="218"/>
      <c r="M232" s="219"/>
      <c r="N232" s="220"/>
      <c r="O232" s="220"/>
      <c r="P232" s="220"/>
      <c r="Q232" s="220"/>
      <c r="R232" s="220"/>
      <c r="S232" s="220"/>
      <c r="T232" s="221"/>
      <c r="AT232" s="222" t="s">
        <v>233</v>
      </c>
      <c r="AU232" s="222" t="s">
        <v>83</v>
      </c>
      <c r="AV232" s="13" t="s">
        <v>83</v>
      </c>
      <c r="AW232" s="13" t="s">
        <v>35</v>
      </c>
      <c r="AX232" s="13" t="s">
        <v>74</v>
      </c>
      <c r="AY232" s="222" t="s">
        <v>213</v>
      </c>
    </row>
    <row r="233" spans="1:65" s="13" customFormat="1">
      <c r="B233" s="212"/>
      <c r="C233" s="213"/>
      <c r="D233" s="208" t="s">
        <v>233</v>
      </c>
      <c r="E233" s="214" t="s">
        <v>19</v>
      </c>
      <c r="F233" s="215" t="s">
        <v>1101</v>
      </c>
      <c r="G233" s="213"/>
      <c r="H233" s="216">
        <v>-1.7270000000000001</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3" customFormat="1">
      <c r="B234" s="212"/>
      <c r="C234" s="213"/>
      <c r="D234" s="208" t="s">
        <v>233</v>
      </c>
      <c r="E234" s="214" t="s">
        <v>19</v>
      </c>
      <c r="F234" s="215" t="s">
        <v>1102</v>
      </c>
      <c r="G234" s="213"/>
      <c r="H234" s="216">
        <v>-1.782</v>
      </c>
      <c r="I234" s="217"/>
      <c r="J234" s="213"/>
      <c r="K234" s="213"/>
      <c r="L234" s="218"/>
      <c r="M234" s="219"/>
      <c r="N234" s="220"/>
      <c r="O234" s="220"/>
      <c r="P234" s="220"/>
      <c r="Q234" s="220"/>
      <c r="R234" s="220"/>
      <c r="S234" s="220"/>
      <c r="T234" s="221"/>
      <c r="AT234" s="222" t="s">
        <v>233</v>
      </c>
      <c r="AU234" s="222" t="s">
        <v>83</v>
      </c>
      <c r="AV234" s="13" t="s">
        <v>83</v>
      </c>
      <c r="AW234" s="13" t="s">
        <v>35</v>
      </c>
      <c r="AX234" s="13" t="s">
        <v>74</v>
      </c>
      <c r="AY234" s="222" t="s">
        <v>213</v>
      </c>
    </row>
    <row r="235" spans="1:65" s="14" customFormat="1">
      <c r="B235" s="223"/>
      <c r="C235" s="224"/>
      <c r="D235" s="208" t="s">
        <v>233</v>
      </c>
      <c r="E235" s="225" t="s">
        <v>577</v>
      </c>
      <c r="F235" s="226" t="s">
        <v>234</v>
      </c>
      <c r="G235" s="224"/>
      <c r="H235" s="227">
        <v>111.209</v>
      </c>
      <c r="I235" s="228"/>
      <c r="J235" s="224"/>
      <c r="K235" s="224"/>
      <c r="L235" s="229"/>
      <c r="M235" s="230"/>
      <c r="N235" s="231"/>
      <c r="O235" s="231"/>
      <c r="P235" s="231"/>
      <c r="Q235" s="231"/>
      <c r="R235" s="231"/>
      <c r="S235" s="231"/>
      <c r="T235" s="232"/>
      <c r="AT235" s="233" t="s">
        <v>233</v>
      </c>
      <c r="AU235" s="233" t="s">
        <v>83</v>
      </c>
      <c r="AV235" s="14" t="s">
        <v>220</v>
      </c>
      <c r="AW235" s="14" t="s">
        <v>35</v>
      </c>
      <c r="AX235" s="14" t="s">
        <v>81</v>
      </c>
      <c r="AY235" s="233" t="s">
        <v>213</v>
      </c>
    </row>
    <row r="236" spans="1:65" s="2" customFormat="1" ht="16.5" customHeight="1">
      <c r="A236" s="36"/>
      <c r="B236" s="37"/>
      <c r="C236" s="244" t="s">
        <v>351</v>
      </c>
      <c r="D236" s="244" t="s">
        <v>329</v>
      </c>
      <c r="E236" s="245" t="s">
        <v>809</v>
      </c>
      <c r="F236" s="246" t="s">
        <v>810</v>
      </c>
      <c r="G236" s="247" t="s">
        <v>166</v>
      </c>
      <c r="H236" s="248">
        <v>223.53</v>
      </c>
      <c r="I236" s="249"/>
      <c r="J236" s="250">
        <f>ROUND(I236*H236,2)</f>
        <v>0</v>
      </c>
      <c r="K236" s="246" t="s">
        <v>219</v>
      </c>
      <c r="L236" s="251"/>
      <c r="M236" s="252" t="s">
        <v>19</v>
      </c>
      <c r="N236" s="253" t="s">
        <v>45</v>
      </c>
      <c r="O236" s="66"/>
      <c r="P236" s="204">
        <f>O236*H236</f>
        <v>0</v>
      </c>
      <c r="Q236" s="204">
        <v>0</v>
      </c>
      <c r="R236" s="204">
        <f>Q236*H236</f>
        <v>0</v>
      </c>
      <c r="S236" s="204">
        <v>0</v>
      </c>
      <c r="T236" s="205">
        <f>S236*H236</f>
        <v>0</v>
      </c>
      <c r="U236" s="36"/>
      <c r="V236" s="36"/>
      <c r="W236" s="36"/>
      <c r="X236" s="36"/>
      <c r="Y236" s="36"/>
      <c r="Z236" s="36"/>
      <c r="AA236" s="36"/>
      <c r="AB236" s="36"/>
      <c r="AC236" s="36"/>
      <c r="AD236" s="36"/>
      <c r="AE236" s="36"/>
      <c r="AR236" s="206" t="s">
        <v>257</v>
      </c>
      <c r="AT236" s="206" t="s">
        <v>329</v>
      </c>
      <c r="AU236" s="206" t="s">
        <v>83</v>
      </c>
      <c r="AY236" s="19" t="s">
        <v>213</v>
      </c>
      <c r="BE236" s="207">
        <f>IF(N236="základní",J236,0)</f>
        <v>0</v>
      </c>
      <c r="BF236" s="207">
        <f>IF(N236="snížená",J236,0)</f>
        <v>0</v>
      </c>
      <c r="BG236" s="207">
        <f>IF(N236="zákl. přenesená",J236,0)</f>
        <v>0</v>
      </c>
      <c r="BH236" s="207">
        <f>IF(N236="sníž. přenesená",J236,0)</f>
        <v>0</v>
      </c>
      <c r="BI236" s="207">
        <f>IF(N236="nulová",J236,0)</f>
        <v>0</v>
      </c>
      <c r="BJ236" s="19" t="s">
        <v>81</v>
      </c>
      <c r="BK236" s="207">
        <f>ROUND(I236*H236,2)</f>
        <v>0</v>
      </c>
      <c r="BL236" s="19" t="s">
        <v>220</v>
      </c>
      <c r="BM236" s="206" t="s">
        <v>1103</v>
      </c>
    </row>
    <row r="237" spans="1:65" s="13" customFormat="1">
      <c r="B237" s="212"/>
      <c r="C237" s="213"/>
      <c r="D237" s="208" t="s">
        <v>233</v>
      </c>
      <c r="E237" s="214" t="s">
        <v>19</v>
      </c>
      <c r="F237" s="215" t="s">
        <v>812</v>
      </c>
      <c r="G237" s="213"/>
      <c r="H237" s="216">
        <v>223.53</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4" customFormat="1">
      <c r="B238" s="223"/>
      <c r="C238" s="224"/>
      <c r="D238" s="208" t="s">
        <v>233</v>
      </c>
      <c r="E238" s="225" t="s">
        <v>19</v>
      </c>
      <c r="F238" s="226" t="s">
        <v>234</v>
      </c>
      <c r="G238" s="224"/>
      <c r="H238" s="227">
        <v>223.53</v>
      </c>
      <c r="I238" s="228"/>
      <c r="J238" s="224"/>
      <c r="K238" s="224"/>
      <c r="L238" s="229"/>
      <c r="M238" s="230"/>
      <c r="N238" s="231"/>
      <c r="O238" s="231"/>
      <c r="P238" s="231"/>
      <c r="Q238" s="231"/>
      <c r="R238" s="231"/>
      <c r="S238" s="231"/>
      <c r="T238" s="232"/>
      <c r="AT238" s="233" t="s">
        <v>233</v>
      </c>
      <c r="AU238" s="233" t="s">
        <v>83</v>
      </c>
      <c r="AV238" s="14" t="s">
        <v>220</v>
      </c>
      <c r="AW238" s="14" t="s">
        <v>35</v>
      </c>
      <c r="AX238" s="14" t="s">
        <v>81</v>
      </c>
      <c r="AY238" s="233" t="s">
        <v>213</v>
      </c>
    </row>
    <row r="239" spans="1:65" s="2" customFormat="1" ht="21.75" customHeight="1">
      <c r="A239" s="36"/>
      <c r="B239" s="37"/>
      <c r="C239" s="195" t="s">
        <v>356</v>
      </c>
      <c r="D239" s="195" t="s">
        <v>215</v>
      </c>
      <c r="E239" s="196" t="s">
        <v>813</v>
      </c>
      <c r="F239" s="197" t="s">
        <v>814</v>
      </c>
      <c r="G239" s="198" t="s">
        <v>253</v>
      </c>
      <c r="H239" s="199">
        <v>20.43</v>
      </c>
      <c r="I239" s="200"/>
      <c r="J239" s="201">
        <f>ROUND(I239*H239,2)</f>
        <v>0</v>
      </c>
      <c r="K239" s="197" t="s">
        <v>219</v>
      </c>
      <c r="L239" s="41"/>
      <c r="M239" s="202" t="s">
        <v>19</v>
      </c>
      <c r="N239" s="203" t="s">
        <v>45</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1104</v>
      </c>
    </row>
    <row r="240" spans="1:65" s="2" customFormat="1" ht="97.5">
      <c r="A240" s="36"/>
      <c r="B240" s="37"/>
      <c r="C240" s="38"/>
      <c r="D240" s="208" t="s">
        <v>222</v>
      </c>
      <c r="E240" s="38"/>
      <c r="F240" s="209" t="s">
        <v>816</v>
      </c>
      <c r="G240" s="38"/>
      <c r="H240" s="38"/>
      <c r="I240" s="118"/>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222</v>
      </c>
      <c r="AU240" s="19" t="s">
        <v>83</v>
      </c>
    </row>
    <row r="241" spans="1:65" s="13" customFormat="1">
      <c r="B241" s="212"/>
      <c r="C241" s="213"/>
      <c r="D241" s="208" t="s">
        <v>233</v>
      </c>
      <c r="E241" s="214" t="s">
        <v>19</v>
      </c>
      <c r="F241" s="215" t="s">
        <v>1105</v>
      </c>
      <c r="G241" s="213"/>
      <c r="H241" s="216">
        <v>20.43</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4" customFormat="1">
      <c r="B242" s="223"/>
      <c r="C242" s="224"/>
      <c r="D242" s="208" t="s">
        <v>233</v>
      </c>
      <c r="E242" s="225" t="s">
        <v>544</v>
      </c>
      <c r="F242" s="226" t="s">
        <v>234</v>
      </c>
      <c r="G242" s="224"/>
      <c r="H242" s="227">
        <v>20.43</v>
      </c>
      <c r="I242" s="228"/>
      <c r="J242" s="224"/>
      <c r="K242" s="224"/>
      <c r="L242" s="229"/>
      <c r="M242" s="230"/>
      <c r="N242" s="231"/>
      <c r="O242" s="231"/>
      <c r="P242" s="231"/>
      <c r="Q242" s="231"/>
      <c r="R242" s="231"/>
      <c r="S242" s="231"/>
      <c r="T242" s="232"/>
      <c r="AT242" s="233" t="s">
        <v>233</v>
      </c>
      <c r="AU242" s="233" t="s">
        <v>83</v>
      </c>
      <c r="AV242" s="14" t="s">
        <v>220</v>
      </c>
      <c r="AW242" s="14" t="s">
        <v>35</v>
      </c>
      <c r="AX242" s="14" t="s">
        <v>81</v>
      </c>
      <c r="AY242" s="233" t="s">
        <v>213</v>
      </c>
    </row>
    <row r="243" spans="1:65" s="2" customFormat="1" ht="16.5" customHeight="1">
      <c r="A243" s="36"/>
      <c r="B243" s="37"/>
      <c r="C243" s="244" t="s">
        <v>361</v>
      </c>
      <c r="D243" s="244" t="s">
        <v>329</v>
      </c>
      <c r="E243" s="245" t="s">
        <v>822</v>
      </c>
      <c r="F243" s="246" t="s">
        <v>823</v>
      </c>
      <c r="G243" s="247" t="s">
        <v>166</v>
      </c>
      <c r="H243" s="248">
        <v>41.064</v>
      </c>
      <c r="I243" s="249"/>
      <c r="J243" s="250">
        <f>ROUND(I243*H243,2)</f>
        <v>0</v>
      </c>
      <c r="K243" s="246" t="s">
        <v>19</v>
      </c>
      <c r="L243" s="251"/>
      <c r="M243" s="252" t="s">
        <v>19</v>
      </c>
      <c r="N243" s="253" t="s">
        <v>45</v>
      </c>
      <c r="O243" s="66"/>
      <c r="P243" s="204">
        <f>O243*H243</f>
        <v>0</v>
      </c>
      <c r="Q243" s="204">
        <v>0</v>
      </c>
      <c r="R243" s="204">
        <f>Q243*H243</f>
        <v>0</v>
      </c>
      <c r="S243" s="204">
        <v>0</v>
      </c>
      <c r="T243" s="205">
        <f>S243*H243</f>
        <v>0</v>
      </c>
      <c r="U243" s="36"/>
      <c r="V243" s="36"/>
      <c r="W243" s="36"/>
      <c r="X243" s="36"/>
      <c r="Y243" s="36"/>
      <c r="Z243" s="36"/>
      <c r="AA243" s="36"/>
      <c r="AB243" s="36"/>
      <c r="AC243" s="36"/>
      <c r="AD243" s="36"/>
      <c r="AE243" s="36"/>
      <c r="AR243" s="206" t="s">
        <v>257</v>
      </c>
      <c r="AT243" s="206" t="s">
        <v>329</v>
      </c>
      <c r="AU243" s="206" t="s">
        <v>83</v>
      </c>
      <c r="AY243" s="19" t="s">
        <v>213</v>
      </c>
      <c r="BE243" s="207">
        <f>IF(N243="základní",J243,0)</f>
        <v>0</v>
      </c>
      <c r="BF243" s="207">
        <f>IF(N243="snížená",J243,0)</f>
        <v>0</v>
      </c>
      <c r="BG243" s="207">
        <f>IF(N243="zákl. přenesená",J243,0)</f>
        <v>0</v>
      </c>
      <c r="BH243" s="207">
        <f>IF(N243="sníž. přenesená",J243,0)</f>
        <v>0</v>
      </c>
      <c r="BI243" s="207">
        <f>IF(N243="nulová",J243,0)</f>
        <v>0</v>
      </c>
      <c r="BJ243" s="19" t="s">
        <v>81</v>
      </c>
      <c r="BK243" s="207">
        <f>ROUND(I243*H243,2)</f>
        <v>0</v>
      </c>
      <c r="BL243" s="19" t="s">
        <v>220</v>
      </c>
      <c r="BM243" s="206" t="s">
        <v>1106</v>
      </c>
    </row>
    <row r="244" spans="1:65" s="12" customFormat="1" ht="22.9" customHeight="1">
      <c r="B244" s="179"/>
      <c r="C244" s="180"/>
      <c r="D244" s="181" t="s">
        <v>73</v>
      </c>
      <c r="E244" s="193" t="s">
        <v>220</v>
      </c>
      <c r="F244" s="193" t="s">
        <v>841</v>
      </c>
      <c r="G244" s="180"/>
      <c r="H244" s="180"/>
      <c r="I244" s="183"/>
      <c r="J244" s="194">
        <f>BK244</f>
        <v>0</v>
      </c>
      <c r="K244" s="180"/>
      <c r="L244" s="185"/>
      <c r="M244" s="186"/>
      <c r="N244" s="187"/>
      <c r="O244" s="187"/>
      <c r="P244" s="188">
        <f>SUM(P245:P263)</f>
        <v>0</v>
      </c>
      <c r="Q244" s="187"/>
      <c r="R244" s="188">
        <f>SUM(R245:R263)</f>
        <v>0</v>
      </c>
      <c r="S244" s="187"/>
      <c r="T244" s="189">
        <f>SUM(T245:T263)</f>
        <v>0</v>
      </c>
      <c r="AR244" s="190" t="s">
        <v>81</v>
      </c>
      <c r="AT244" s="191" t="s">
        <v>73</v>
      </c>
      <c r="AU244" s="191" t="s">
        <v>81</v>
      </c>
      <c r="AY244" s="190" t="s">
        <v>213</v>
      </c>
      <c r="BK244" s="192">
        <f>SUM(BK245:BK263)</f>
        <v>0</v>
      </c>
    </row>
    <row r="245" spans="1:65" s="2" customFormat="1" ht="16.5" customHeight="1">
      <c r="A245" s="36"/>
      <c r="B245" s="37"/>
      <c r="C245" s="195" t="s">
        <v>366</v>
      </c>
      <c r="D245" s="195" t="s">
        <v>215</v>
      </c>
      <c r="E245" s="196" t="s">
        <v>842</v>
      </c>
      <c r="F245" s="197" t="s">
        <v>843</v>
      </c>
      <c r="G245" s="198" t="s">
        <v>253</v>
      </c>
      <c r="H245" s="199">
        <v>8.41</v>
      </c>
      <c r="I245" s="200"/>
      <c r="J245" s="201">
        <f>ROUND(I245*H245,2)</f>
        <v>0</v>
      </c>
      <c r="K245" s="197" t="s">
        <v>219</v>
      </c>
      <c r="L245" s="41"/>
      <c r="M245" s="202" t="s">
        <v>19</v>
      </c>
      <c r="N245" s="203" t="s">
        <v>45</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220</v>
      </c>
      <c r="AT245" s="206" t="s">
        <v>215</v>
      </c>
      <c r="AU245" s="206" t="s">
        <v>83</v>
      </c>
      <c r="AY245" s="19" t="s">
        <v>213</v>
      </c>
      <c r="BE245" s="207">
        <f>IF(N245="základní",J245,0)</f>
        <v>0</v>
      </c>
      <c r="BF245" s="207">
        <f>IF(N245="snížená",J245,0)</f>
        <v>0</v>
      </c>
      <c r="BG245" s="207">
        <f>IF(N245="zákl. přenesená",J245,0)</f>
        <v>0</v>
      </c>
      <c r="BH245" s="207">
        <f>IF(N245="sníž. přenesená",J245,0)</f>
        <v>0</v>
      </c>
      <c r="BI245" s="207">
        <f>IF(N245="nulová",J245,0)</f>
        <v>0</v>
      </c>
      <c r="BJ245" s="19" t="s">
        <v>81</v>
      </c>
      <c r="BK245" s="207">
        <f>ROUND(I245*H245,2)</f>
        <v>0</v>
      </c>
      <c r="BL245" s="19" t="s">
        <v>220</v>
      </c>
      <c r="BM245" s="206" t="s">
        <v>1107</v>
      </c>
    </row>
    <row r="246" spans="1:65" s="2" customFormat="1" ht="48.75">
      <c r="A246" s="36"/>
      <c r="B246" s="37"/>
      <c r="C246" s="38"/>
      <c r="D246" s="208" t="s">
        <v>222</v>
      </c>
      <c r="E246" s="38"/>
      <c r="F246" s="209" t="s">
        <v>845</v>
      </c>
      <c r="G246" s="38"/>
      <c r="H246" s="38"/>
      <c r="I246" s="118"/>
      <c r="J246" s="38"/>
      <c r="K246" s="38"/>
      <c r="L246" s="41"/>
      <c r="M246" s="210"/>
      <c r="N246" s="211"/>
      <c r="O246" s="66"/>
      <c r="P246" s="66"/>
      <c r="Q246" s="66"/>
      <c r="R246" s="66"/>
      <c r="S246" s="66"/>
      <c r="T246" s="67"/>
      <c r="U246" s="36"/>
      <c r="V246" s="36"/>
      <c r="W246" s="36"/>
      <c r="X246" s="36"/>
      <c r="Y246" s="36"/>
      <c r="Z246" s="36"/>
      <c r="AA246" s="36"/>
      <c r="AB246" s="36"/>
      <c r="AC246" s="36"/>
      <c r="AD246" s="36"/>
      <c r="AE246" s="36"/>
      <c r="AT246" s="19" t="s">
        <v>222</v>
      </c>
      <c r="AU246" s="19" t="s">
        <v>83</v>
      </c>
    </row>
    <row r="247" spans="1:65" s="13" customFormat="1">
      <c r="B247" s="212"/>
      <c r="C247" s="213"/>
      <c r="D247" s="208" t="s">
        <v>233</v>
      </c>
      <c r="E247" s="214" t="s">
        <v>19</v>
      </c>
      <c r="F247" s="215" t="s">
        <v>1108</v>
      </c>
      <c r="G247" s="213"/>
      <c r="H247" s="216">
        <v>1.962</v>
      </c>
      <c r="I247" s="217"/>
      <c r="J247" s="213"/>
      <c r="K247" s="213"/>
      <c r="L247" s="218"/>
      <c r="M247" s="219"/>
      <c r="N247" s="220"/>
      <c r="O247" s="220"/>
      <c r="P247" s="220"/>
      <c r="Q247" s="220"/>
      <c r="R247" s="220"/>
      <c r="S247" s="220"/>
      <c r="T247" s="221"/>
      <c r="AT247" s="222" t="s">
        <v>233</v>
      </c>
      <c r="AU247" s="222" t="s">
        <v>83</v>
      </c>
      <c r="AV247" s="13" t="s">
        <v>83</v>
      </c>
      <c r="AW247" s="13" t="s">
        <v>35</v>
      </c>
      <c r="AX247" s="13" t="s">
        <v>74</v>
      </c>
      <c r="AY247" s="222" t="s">
        <v>213</v>
      </c>
    </row>
    <row r="248" spans="1:65" s="13" customFormat="1">
      <c r="B248" s="212"/>
      <c r="C248" s="213"/>
      <c r="D248" s="208" t="s">
        <v>233</v>
      </c>
      <c r="E248" s="214" t="s">
        <v>19</v>
      </c>
      <c r="F248" s="215" t="s">
        <v>1109</v>
      </c>
      <c r="G248" s="213"/>
      <c r="H248" s="216">
        <v>0.36</v>
      </c>
      <c r="I248" s="217"/>
      <c r="J248" s="213"/>
      <c r="K248" s="213"/>
      <c r="L248" s="218"/>
      <c r="M248" s="219"/>
      <c r="N248" s="220"/>
      <c r="O248" s="220"/>
      <c r="P248" s="220"/>
      <c r="Q248" s="220"/>
      <c r="R248" s="220"/>
      <c r="S248" s="220"/>
      <c r="T248" s="221"/>
      <c r="AT248" s="222" t="s">
        <v>233</v>
      </c>
      <c r="AU248" s="222" t="s">
        <v>83</v>
      </c>
      <c r="AV248" s="13" t="s">
        <v>83</v>
      </c>
      <c r="AW248" s="13" t="s">
        <v>35</v>
      </c>
      <c r="AX248" s="13" t="s">
        <v>74</v>
      </c>
      <c r="AY248" s="222" t="s">
        <v>213</v>
      </c>
    </row>
    <row r="249" spans="1:65" s="13" customFormat="1">
      <c r="B249" s="212"/>
      <c r="C249" s="213"/>
      <c r="D249" s="208" t="s">
        <v>233</v>
      </c>
      <c r="E249" s="214" t="s">
        <v>19</v>
      </c>
      <c r="F249" s="215" t="s">
        <v>1110</v>
      </c>
      <c r="G249" s="213"/>
      <c r="H249" s="216">
        <v>1.008</v>
      </c>
      <c r="I249" s="217"/>
      <c r="J249" s="213"/>
      <c r="K249" s="213"/>
      <c r="L249" s="218"/>
      <c r="M249" s="219"/>
      <c r="N249" s="220"/>
      <c r="O249" s="220"/>
      <c r="P249" s="220"/>
      <c r="Q249" s="220"/>
      <c r="R249" s="220"/>
      <c r="S249" s="220"/>
      <c r="T249" s="221"/>
      <c r="AT249" s="222" t="s">
        <v>233</v>
      </c>
      <c r="AU249" s="222" t="s">
        <v>83</v>
      </c>
      <c r="AV249" s="13" t="s">
        <v>83</v>
      </c>
      <c r="AW249" s="13" t="s">
        <v>35</v>
      </c>
      <c r="AX249" s="13" t="s">
        <v>74</v>
      </c>
      <c r="AY249" s="222" t="s">
        <v>213</v>
      </c>
    </row>
    <row r="250" spans="1:65" s="13" customFormat="1">
      <c r="B250" s="212"/>
      <c r="C250" s="213"/>
      <c r="D250" s="208" t="s">
        <v>233</v>
      </c>
      <c r="E250" s="214" t="s">
        <v>19</v>
      </c>
      <c r="F250" s="215" t="s">
        <v>1111</v>
      </c>
      <c r="G250" s="213"/>
      <c r="H250" s="216">
        <v>3.48</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3" customFormat="1">
      <c r="B251" s="212"/>
      <c r="C251" s="213"/>
      <c r="D251" s="208" t="s">
        <v>233</v>
      </c>
      <c r="E251" s="214" t="s">
        <v>19</v>
      </c>
      <c r="F251" s="215" t="s">
        <v>1112</v>
      </c>
      <c r="G251" s="213"/>
      <c r="H251" s="216">
        <v>1.6</v>
      </c>
      <c r="I251" s="217"/>
      <c r="J251" s="213"/>
      <c r="K251" s="213"/>
      <c r="L251" s="218"/>
      <c r="M251" s="219"/>
      <c r="N251" s="220"/>
      <c r="O251" s="220"/>
      <c r="P251" s="220"/>
      <c r="Q251" s="220"/>
      <c r="R251" s="220"/>
      <c r="S251" s="220"/>
      <c r="T251" s="221"/>
      <c r="AT251" s="222" t="s">
        <v>233</v>
      </c>
      <c r="AU251" s="222" t="s">
        <v>83</v>
      </c>
      <c r="AV251" s="13" t="s">
        <v>83</v>
      </c>
      <c r="AW251" s="13" t="s">
        <v>35</v>
      </c>
      <c r="AX251" s="13" t="s">
        <v>74</v>
      </c>
      <c r="AY251" s="222" t="s">
        <v>213</v>
      </c>
    </row>
    <row r="252" spans="1:65" s="14" customFormat="1">
      <c r="B252" s="223"/>
      <c r="C252" s="224"/>
      <c r="D252" s="208" t="s">
        <v>233</v>
      </c>
      <c r="E252" s="225" t="s">
        <v>1016</v>
      </c>
      <c r="F252" s="226" t="s">
        <v>234</v>
      </c>
      <c r="G252" s="224"/>
      <c r="H252" s="227">
        <v>8.41</v>
      </c>
      <c r="I252" s="228"/>
      <c r="J252" s="224"/>
      <c r="K252" s="224"/>
      <c r="L252" s="229"/>
      <c r="M252" s="230"/>
      <c r="N252" s="231"/>
      <c r="O252" s="231"/>
      <c r="P252" s="231"/>
      <c r="Q252" s="231"/>
      <c r="R252" s="231"/>
      <c r="S252" s="231"/>
      <c r="T252" s="232"/>
      <c r="AT252" s="233" t="s">
        <v>233</v>
      </c>
      <c r="AU252" s="233" t="s">
        <v>83</v>
      </c>
      <c r="AV252" s="14" t="s">
        <v>220</v>
      </c>
      <c r="AW252" s="14" t="s">
        <v>35</v>
      </c>
      <c r="AX252" s="14" t="s">
        <v>81</v>
      </c>
      <c r="AY252" s="233" t="s">
        <v>213</v>
      </c>
    </row>
    <row r="253" spans="1:65" s="2" customFormat="1" ht="21.75" customHeight="1">
      <c r="A253" s="36"/>
      <c r="B253" s="37"/>
      <c r="C253" s="195" t="s">
        <v>370</v>
      </c>
      <c r="D253" s="195" t="s">
        <v>215</v>
      </c>
      <c r="E253" s="196" t="s">
        <v>859</v>
      </c>
      <c r="F253" s="197" t="s">
        <v>860</v>
      </c>
      <c r="G253" s="198" t="s">
        <v>253</v>
      </c>
      <c r="H253" s="199">
        <v>1.6</v>
      </c>
      <c r="I253" s="200"/>
      <c r="J253" s="201">
        <f>ROUND(I253*H253,2)</f>
        <v>0</v>
      </c>
      <c r="K253" s="197" t="s">
        <v>219</v>
      </c>
      <c r="L253" s="41"/>
      <c r="M253" s="202" t="s">
        <v>19</v>
      </c>
      <c r="N253" s="203" t="s">
        <v>45</v>
      </c>
      <c r="O253" s="66"/>
      <c r="P253" s="204">
        <f>O253*H253</f>
        <v>0</v>
      </c>
      <c r="Q253" s="204">
        <v>0</v>
      </c>
      <c r="R253" s="204">
        <f>Q253*H253</f>
        <v>0</v>
      </c>
      <c r="S253" s="204">
        <v>0</v>
      </c>
      <c r="T253" s="205">
        <f>S253*H253</f>
        <v>0</v>
      </c>
      <c r="U253" s="36"/>
      <c r="V253" s="36"/>
      <c r="W253" s="36"/>
      <c r="X253" s="36"/>
      <c r="Y253" s="36"/>
      <c r="Z253" s="36"/>
      <c r="AA253" s="36"/>
      <c r="AB253" s="36"/>
      <c r="AC253" s="36"/>
      <c r="AD253" s="36"/>
      <c r="AE253" s="36"/>
      <c r="AR253" s="206" t="s">
        <v>220</v>
      </c>
      <c r="AT253" s="206" t="s">
        <v>215</v>
      </c>
      <c r="AU253" s="206" t="s">
        <v>83</v>
      </c>
      <c r="AY253" s="19" t="s">
        <v>213</v>
      </c>
      <c r="BE253" s="207">
        <f>IF(N253="základní",J253,0)</f>
        <v>0</v>
      </c>
      <c r="BF253" s="207">
        <f>IF(N253="snížená",J253,0)</f>
        <v>0</v>
      </c>
      <c r="BG253" s="207">
        <f>IF(N253="zákl. přenesená",J253,0)</f>
        <v>0</v>
      </c>
      <c r="BH253" s="207">
        <f>IF(N253="sníž. přenesená",J253,0)</f>
        <v>0</v>
      </c>
      <c r="BI253" s="207">
        <f>IF(N253="nulová",J253,0)</f>
        <v>0</v>
      </c>
      <c r="BJ253" s="19" t="s">
        <v>81</v>
      </c>
      <c r="BK253" s="207">
        <f>ROUND(I253*H253,2)</f>
        <v>0</v>
      </c>
      <c r="BL253" s="19" t="s">
        <v>220</v>
      </c>
      <c r="BM253" s="206" t="s">
        <v>1113</v>
      </c>
    </row>
    <row r="254" spans="1:65" s="2" customFormat="1" ht="39">
      <c r="A254" s="36"/>
      <c r="B254" s="37"/>
      <c r="C254" s="38"/>
      <c r="D254" s="208" t="s">
        <v>222</v>
      </c>
      <c r="E254" s="38"/>
      <c r="F254" s="209" t="s">
        <v>862</v>
      </c>
      <c r="G254" s="38"/>
      <c r="H254" s="38"/>
      <c r="I254" s="118"/>
      <c r="J254" s="38"/>
      <c r="K254" s="38"/>
      <c r="L254" s="41"/>
      <c r="M254" s="210"/>
      <c r="N254" s="211"/>
      <c r="O254" s="66"/>
      <c r="P254" s="66"/>
      <c r="Q254" s="66"/>
      <c r="R254" s="66"/>
      <c r="S254" s="66"/>
      <c r="T254" s="67"/>
      <c r="U254" s="36"/>
      <c r="V254" s="36"/>
      <c r="W254" s="36"/>
      <c r="X254" s="36"/>
      <c r="Y254" s="36"/>
      <c r="Z254" s="36"/>
      <c r="AA254" s="36"/>
      <c r="AB254" s="36"/>
      <c r="AC254" s="36"/>
      <c r="AD254" s="36"/>
      <c r="AE254" s="36"/>
      <c r="AT254" s="19" t="s">
        <v>222</v>
      </c>
      <c r="AU254" s="19" t="s">
        <v>83</v>
      </c>
    </row>
    <row r="255" spans="1:65" s="13" customFormat="1">
      <c r="B255" s="212"/>
      <c r="C255" s="213"/>
      <c r="D255" s="208" t="s">
        <v>233</v>
      </c>
      <c r="E255" s="214" t="s">
        <v>19</v>
      </c>
      <c r="F255" s="215" t="s">
        <v>1114</v>
      </c>
      <c r="G255" s="213"/>
      <c r="H255" s="216">
        <v>1.6</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4" customFormat="1">
      <c r="B256" s="223"/>
      <c r="C256" s="224"/>
      <c r="D256" s="208" t="s">
        <v>233</v>
      </c>
      <c r="E256" s="225" t="s">
        <v>1006</v>
      </c>
      <c r="F256" s="226" t="s">
        <v>234</v>
      </c>
      <c r="G256" s="224"/>
      <c r="H256" s="227">
        <v>1.6</v>
      </c>
      <c r="I256" s="228"/>
      <c r="J256" s="224"/>
      <c r="K256" s="224"/>
      <c r="L256" s="229"/>
      <c r="M256" s="230"/>
      <c r="N256" s="231"/>
      <c r="O256" s="231"/>
      <c r="P256" s="231"/>
      <c r="Q256" s="231"/>
      <c r="R256" s="231"/>
      <c r="S256" s="231"/>
      <c r="T256" s="232"/>
      <c r="AT256" s="233" t="s">
        <v>233</v>
      </c>
      <c r="AU256" s="233" t="s">
        <v>83</v>
      </c>
      <c r="AV256" s="14" t="s">
        <v>220</v>
      </c>
      <c r="AW256" s="14" t="s">
        <v>35</v>
      </c>
      <c r="AX256" s="14" t="s">
        <v>81</v>
      </c>
      <c r="AY256" s="233" t="s">
        <v>213</v>
      </c>
    </row>
    <row r="257" spans="1:65" s="2" customFormat="1" ht="21.75" customHeight="1">
      <c r="A257" s="36"/>
      <c r="B257" s="37"/>
      <c r="C257" s="195" t="s">
        <v>375</v>
      </c>
      <c r="D257" s="195" t="s">
        <v>215</v>
      </c>
      <c r="E257" s="196" t="s">
        <v>863</v>
      </c>
      <c r="F257" s="197" t="s">
        <v>864</v>
      </c>
      <c r="G257" s="198" t="s">
        <v>253</v>
      </c>
      <c r="H257" s="199">
        <v>6.81</v>
      </c>
      <c r="I257" s="200"/>
      <c r="J257" s="201">
        <f>ROUND(I257*H257,2)</f>
        <v>0</v>
      </c>
      <c r="K257" s="197" t="s">
        <v>219</v>
      </c>
      <c r="L257" s="41"/>
      <c r="M257" s="202" t="s">
        <v>19</v>
      </c>
      <c r="N257" s="203" t="s">
        <v>45</v>
      </c>
      <c r="O257" s="66"/>
      <c r="P257" s="204">
        <f>O257*H257</f>
        <v>0</v>
      </c>
      <c r="Q257" s="204">
        <v>0</v>
      </c>
      <c r="R257" s="204">
        <f>Q257*H257</f>
        <v>0</v>
      </c>
      <c r="S257" s="204">
        <v>0</v>
      </c>
      <c r="T257" s="205">
        <f>S257*H257</f>
        <v>0</v>
      </c>
      <c r="U257" s="36"/>
      <c r="V257" s="36"/>
      <c r="W257" s="36"/>
      <c r="X257" s="36"/>
      <c r="Y257" s="36"/>
      <c r="Z257" s="36"/>
      <c r="AA257" s="36"/>
      <c r="AB257" s="36"/>
      <c r="AC257" s="36"/>
      <c r="AD257" s="36"/>
      <c r="AE257" s="36"/>
      <c r="AR257" s="206" t="s">
        <v>220</v>
      </c>
      <c r="AT257" s="206" t="s">
        <v>215</v>
      </c>
      <c r="AU257" s="206" t="s">
        <v>83</v>
      </c>
      <c r="AY257" s="19" t="s">
        <v>213</v>
      </c>
      <c r="BE257" s="207">
        <f>IF(N257="základní",J257,0)</f>
        <v>0</v>
      </c>
      <c r="BF257" s="207">
        <f>IF(N257="snížená",J257,0)</f>
        <v>0</v>
      </c>
      <c r="BG257" s="207">
        <f>IF(N257="zákl. přenesená",J257,0)</f>
        <v>0</v>
      </c>
      <c r="BH257" s="207">
        <f>IF(N257="sníž. přenesená",J257,0)</f>
        <v>0</v>
      </c>
      <c r="BI257" s="207">
        <f>IF(N257="nulová",J257,0)</f>
        <v>0</v>
      </c>
      <c r="BJ257" s="19" t="s">
        <v>81</v>
      </c>
      <c r="BK257" s="207">
        <f>ROUND(I257*H257,2)</f>
        <v>0</v>
      </c>
      <c r="BL257" s="19" t="s">
        <v>220</v>
      </c>
      <c r="BM257" s="206" t="s">
        <v>1115</v>
      </c>
    </row>
    <row r="258" spans="1:65" s="2" customFormat="1" ht="39">
      <c r="A258" s="36"/>
      <c r="B258" s="37"/>
      <c r="C258" s="38"/>
      <c r="D258" s="208" t="s">
        <v>222</v>
      </c>
      <c r="E258" s="38"/>
      <c r="F258" s="209" t="s">
        <v>862</v>
      </c>
      <c r="G258" s="38"/>
      <c r="H258" s="38"/>
      <c r="I258" s="118"/>
      <c r="J258" s="38"/>
      <c r="K258" s="38"/>
      <c r="L258" s="41"/>
      <c r="M258" s="210"/>
      <c r="N258" s="211"/>
      <c r="O258" s="66"/>
      <c r="P258" s="66"/>
      <c r="Q258" s="66"/>
      <c r="R258" s="66"/>
      <c r="S258" s="66"/>
      <c r="T258" s="67"/>
      <c r="U258" s="36"/>
      <c r="V258" s="36"/>
      <c r="W258" s="36"/>
      <c r="X258" s="36"/>
      <c r="Y258" s="36"/>
      <c r="Z258" s="36"/>
      <c r="AA258" s="36"/>
      <c r="AB258" s="36"/>
      <c r="AC258" s="36"/>
      <c r="AD258" s="36"/>
      <c r="AE258" s="36"/>
      <c r="AT258" s="19" t="s">
        <v>222</v>
      </c>
      <c r="AU258" s="19" t="s">
        <v>83</v>
      </c>
    </row>
    <row r="259" spans="1:65" s="13" customFormat="1">
      <c r="B259" s="212"/>
      <c r="C259" s="213"/>
      <c r="D259" s="208" t="s">
        <v>233</v>
      </c>
      <c r="E259" s="214" t="s">
        <v>19</v>
      </c>
      <c r="F259" s="215" t="s">
        <v>1108</v>
      </c>
      <c r="G259" s="213"/>
      <c r="H259" s="216">
        <v>1.962</v>
      </c>
      <c r="I259" s="217"/>
      <c r="J259" s="213"/>
      <c r="K259" s="213"/>
      <c r="L259" s="218"/>
      <c r="M259" s="219"/>
      <c r="N259" s="220"/>
      <c r="O259" s="220"/>
      <c r="P259" s="220"/>
      <c r="Q259" s="220"/>
      <c r="R259" s="220"/>
      <c r="S259" s="220"/>
      <c r="T259" s="221"/>
      <c r="AT259" s="222" t="s">
        <v>233</v>
      </c>
      <c r="AU259" s="222" t="s">
        <v>83</v>
      </c>
      <c r="AV259" s="13" t="s">
        <v>83</v>
      </c>
      <c r="AW259" s="13" t="s">
        <v>35</v>
      </c>
      <c r="AX259" s="13" t="s">
        <v>74</v>
      </c>
      <c r="AY259" s="222" t="s">
        <v>213</v>
      </c>
    </row>
    <row r="260" spans="1:65" s="13" customFormat="1">
      <c r="B260" s="212"/>
      <c r="C260" s="213"/>
      <c r="D260" s="208" t="s">
        <v>233</v>
      </c>
      <c r="E260" s="214" t="s">
        <v>19</v>
      </c>
      <c r="F260" s="215" t="s">
        <v>1109</v>
      </c>
      <c r="G260" s="213"/>
      <c r="H260" s="216">
        <v>0.36</v>
      </c>
      <c r="I260" s="217"/>
      <c r="J260" s="213"/>
      <c r="K260" s="213"/>
      <c r="L260" s="218"/>
      <c r="M260" s="219"/>
      <c r="N260" s="220"/>
      <c r="O260" s="220"/>
      <c r="P260" s="220"/>
      <c r="Q260" s="220"/>
      <c r="R260" s="220"/>
      <c r="S260" s="220"/>
      <c r="T260" s="221"/>
      <c r="AT260" s="222" t="s">
        <v>233</v>
      </c>
      <c r="AU260" s="222" t="s">
        <v>83</v>
      </c>
      <c r="AV260" s="13" t="s">
        <v>83</v>
      </c>
      <c r="AW260" s="13" t="s">
        <v>35</v>
      </c>
      <c r="AX260" s="13" t="s">
        <v>74</v>
      </c>
      <c r="AY260" s="222" t="s">
        <v>213</v>
      </c>
    </row>
    <row r="261" spans="1:65" s="13" customFormat="1">
      <c r="B261" s="212"/>
      <c r="C261" s="213"/>
      <c r="D261" s="208" t="s">
        <v>233</v>
      </c>
      <c r="E261" s="214" t="s">
        <v>19</v>
      </c>
      <c r="F261" s="215" t="s">
        <v>1110</v>
      </c>
      <c r="G261" s="213"/>
      <c r="H261" s="216">
        <v>1.008</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3" customFormat="1">
      <c r="B262" s="212"/>
      <c r="C262" s="213"/>
      <c r="D262" s="208" t="s">
        <v>233</v>
      </c>
      <c r="E262" s="214" t="s">
        <v>19</v>
      </c>
      <c r="F262" s="215" t="s">
        <v>1111</v>
      </c>
      <c r="G262" s="213"/>
      <c r="H262" s="216">
        <v>3.48</v>
      </c>
      <c r="I262" s="217"/>
      <c r="J262" s="213"/>
      <c r="K262" s="213"/>
      <c r="L262" s="218"/>
      <c r="M262" s="219"/>
      <c r="N262" s="220"/>
      <c r="O262" s="220"/>
      <c r="P262" s="220"/>
      <c r="Q262" s="220"/>
      <c r="R262" s="220"/>
      <c r="S262" s="220"/>
      <c r="T262" s="221"/>
      <c r="AT262" s="222" t="s">
        <v>233</v>
      </c>
      <c r="AU262" s="222" t="s">
        <v>83</v>
      </c>
      <c r="AV262" s="13" t="s">
        <v>83</v>
      </c>
      <c r="AW262" s="13" t="s">
        <v>35</v>
      </c>
      <c r="AX262" s="13" t="s">
        <v>74</v>
      </c>
      <c r="AY262" s="222" t="s">
        <v>213</v>
      </c>
    </row>
    <row r="263" spans="1:65" s="14" customFormat="1">
      <c r="B263" s="223"/>
      <c r="C263" s="224"/>
      <c r="D263" s="208" t="s">
        <v>233</v>
      </c>
      <c r="E263" s="225" t="s">
        <v>1013</v>
      </c>
      <c r="F263" s="226" t="s">
        <v>234</v>
      </c>
      <c r="G263" s="224"/>
      <c r="H263" s="227">
        <v>6.81</v>
      </c>
      <c r="I263" s="228"/>
      <c r="J263" s="224"/>
      <c r="K263" s="224"/>
      <c r="L263" s="229"/>
      <c r="M263" s="230"/>
      <c r="N263" s="231"/>
      <c r="O263" s="231"/>
      <c r="P263" s="231"/>
      <c r="Q263" s="231"/>
      <c r="R263" s="231"/>
      <c r="S263" s="231"/>
      <c r="T263" s="232"/>
      <c r="AT263" s="233" t="s">
        <v>233</v>
      </c>
      <c r="AU263" s="233" t="s">
        <v>83</v>
      </c>
      <c r="AV263" s="14" t="s">
        <v>220</v>
      </c>
      <c r="AW263" s="14" t="s">
        <v>35</v>
      </c>
      <c r="AX263" s="14" t="s">
        <v>81</v>
      </c>
      <c r="AY263" s="233" t="s">
        <v>213</v>
      </c>
    </row>
    <row r="264" spans="1:65" s="12" customFormat="1" ht="22.9" customHeight="1">
      <c r="B264" s="179"/>
      <c r="C264" s="180"/>
      <c r="D264" s="181" t="s">
        <v>73</v>
      </c>
      <c r="E264" s="193" t="s">
        <v>257</v>
      </c>
      <c r="F264" s="193" t="s">
        <v>866</v>
      </c>
      <c r="G264" s="180"/>
      <c r="H264" s="180"/>
      <c r="I264" s="183"/>
      <c r="J264" s="194">
        <f>BK264</f>
        <v>0</v>
      </c>
      <c r="K264" s="180"/>
      <c r="L264" s="185"/>
      <c r="M264" s="186"/>
      <c r="N264" s="187"/>
      <c r="O264" s="187"/>
      <c r="P264" s="188">
        <f>SUM(P265:P305)</f>
        <v>0</v>
      </c>
      <c r="Q264" s="187"/>
      <c r="R264" s="188">
        <f>SUM(R265:R305)</f>
        <v>20.788089800000002</v>
      </c>
      <c r="S264" s="187"/>
      <c r="T264" s="189">
        <f>SUM(T265:T305)</f>
        <v>0</v>
      </c>
      <c r="AR264" s="190" t="s">
        <v>81</v>
      </c>
      <c r="AT264" s="191" t="s">
        <v>73</v>
      </c>
      <c r="AU264" s="191" t="s">
        <v>81</v>
      </c>
      <c r="AY264" s="190" t="s">
        <v>213</v>
      </c>
      <c r="BK264" s="192">
        <f>SUM(BK265:BK305)</f>
        <v>0</v>
      </c>
    </row>
    <row r="265" spans="1:65" s="2" customFormat="1" ht="21.75" customHeight="1">
      <c r="A265" s="36"/>
      <c r="B265" s="37"/>
      <c r="C265" s="195" t="s">
        <v>380</v>
      </c>
      <c r="D265" s="195" t="s">
        <v>215</v>
      </c>
      <c r="E265" s="196" t="s">
        <v>1116</v>
      </c>
      <c r="F265" s="197" t="s">
        <v>1117</v>
      </c>
      <c r="G265" s="198" t="s">
        <v>152</v>
      </c>
      <c r="H265" s="199">
        <v>56.75</v>
      </c>
      <c r="I265" s="200"/>
      <c r="J265" s="201">
        <f>ROUND(I265*H265,2)</f>
        <v>0</v>
      </c>
      <c r="K265" s="197" t="s">
        <v>219</v>
      </c>
      <c r="L265" s="41"/>
      <c r="M265" s="202" t="s">
        <v>19</v>
      </c>
      <c r="N265" s="203" t="s">
        <v>45</v>
      </c>
      <c r="O265" s="66"/>
      <c r="P265" s="204">
        <f>O265*H265</f>
        <v>0</v>
      </c>
      <c r="Q265" s="204">
        <v>3.8000000000000002E-5</v>
      </c>
      <c r="R265" s="204">
        <f>Q265*H265</f>
        <v>2.1565E-3</v>
      </c>
      <c r="S265" s="204">
        <v>0</v>
      </c>
      <c r="T265" s="205">
        <f>S265*H265</f>
        <v>0</v>
      </c>
      <c r="U265" s="36"/>
      <c r="V265" s="36"/>
      <c r="W265" s="36"/>
      <c r="X265" s="36"/>
      <c r="Y265" s="36"/>
      <c r="Z265" s="36"/>
      <c r="AA265" s="36"/>
      <c r="AB265" s="36"/>
      <c r="AC265" s="36"/>
      <c r="AD265" s="36"/>
      <c r="AE265" s="36"/>
      <c r="AR265" s="206" t="s">
        <v>220</v>
      </c>
      <c r="AT265" s="206" t="s">
        <v>215</v>
      </c>
      <c r="AU265" s="206" t="s">
        <v>83</v>
      </c>
      <c r="AY265" s="19" t="s">
        <v>213</v>
      </c>
      <c r="BE265" s="207">
        <f>IF(N265="základní",J265,0)</f>
        <v>0</v>
      </c>
      <c r="BF265" s="207">
        <f>IF(N265="snížená",J265,0)</f>
        <v>0</v>
      </c>
      <c r="BG265" s="207">
        <f>IF(N265="zákl. přenesená",J265,0)</f>
        <v>0</v>
      </c>
      <c r="BH265" s="207">
        <f>IF(N265="sníž. přenesená",J265,0)</f>
        <v>0</v>
      </c>
      <c r="BI265" s="207">
        <f>IF(N265="nulová",J265,0)</f>
        <v>0</v>
      </c>
      <c r="BJ265" s="19" t="s">
        <v>81</v>
      </c>
      <c r="BK265" s="207">
        <f>ROUND(I265*H265,2)</f>
        <v>0</v>
      </c>
      <c r="BL265" s="19" t="s">
        <v>220</v>
      </c>
      <c r="BM265" s="206" t="s">
        <v>1118</v>
      </c>
    </row>
    <row r="266" spans="1:65" s="2" customFormat="1" ht="87.75">
      <c r="A266" s="36"/>
      <c r="B266" s="37"/>
      <c r="C266" s="38"/>
      <c r="D266" s="208" t="s">
        <v>222</v>
      </c>
      <c r="E266" s="38"/>
      <c r="F266" s="209" t="s">
        <v>871</v>
      </c>
      <c r="G266" s="38"/>
      <c r="H266" s="38"/>
      <c r="I266" s="118"/>
      <c r="J266" s="38"/>
      <c r="K266" s="38"/>
      <c r="L266" s="41"/>
      <c r="M266" s="210"/>
      <c r="N266" s="211"/>
      <c r="O266" s="66"/>
      <c r="P266" s="66"/>
      <c r="Q266" s="66"/>
      <c r="R266" s="66"/>
      <c r="S266" s="66"/>
      <c r="T266" s="67"/>
      <c r="U266" s="36"/>
      <c r="V266" s="36"/>
      <c r="W266" s="36"/>
      <c r="X266" s="36"/>
      <c r="Y266" s="36"/>
      <c r="Z266" s="36"/>
      <c r="AA266" s="36"/>
      <c r="AB266" s="36"/>
      <c r="AC266" s="36"/>
      <c r="AD266" s="36"/>
      <c r="AE266" s="36"/>
      <c r="AT266" s="19" t="s">
        <v>222</v>
      </c>
      <c r="AU266" s="19" t="s">
        <v>83</v>
      </c>
    </row>
    <row r="267" spans="1:65" s="13" customFormat="1">
      <c r="B267" s="212"/>
      <c r="C267" s="213"/>
      <c r="D267" s="208" t="s">
        <v>233</v>
      </c>
      <c r="E267" s="214" t="s">
        <v>19</v>
      </c>
      <c r="F267" s="215" t="s">
        <v>1119</v>
      </c>
      <c r="G267" s="213"/>
      <c r="H267" s="216">
        <v>56.75</v>
      </c>
      <c r="I267" s="217"/>
      <c r="J267" s="213"/>
      <c r="K267" s="213"/>
      <c r="L267" s="218"/>
      <c r="M267" s="219"/>
      <c r="N267" s="220"/>
      <c r="O267" s="220"/>
      <c r="P267" s="220"/>
      <c r="Q267" s="220"/>
      <c r="R267" s="220"/>
      <c r="S267" s="220"/>
      <c r="T267" s="221"/>
      <c r="AT267" s="222" t="s">
        <v>233</v>
      </c>
      <c r="AU267" s="222" t="s">
        <v>83</v>
      </c>
      <c r="AV267" s="13" t="s">
        <v>83</v>
      </c>
      <c r="AW267" s="13" t="s">
        <v>35</v>
      </c>
      <c r="AX267" s="13" t="s">
        <v>74</v>
      </c>
      <c r="AY267" s="222" t="s">
        <v>213</v>
      </c>
    </row>
    <row r="268" spans="1:65" s="14" customFormat="1">
      <c r="B268" s="223"/>
      <c r="C268" s="224"/>
      <c r="D268" s="208" t="s">
        <v>233</v>
      </c>
      <c r="E268" s="225" t="s">
        <v>19</v>
      </c>
      <c r="F268" s="226" t="s">
        <v>234</v>
      </c>
      <c r="G268" s="224"/>
      <c r="H268" s="227">
        <v>56.75</v>
      </c>
      <c r="I268" s="228"/>
      <c r="J268" s="224"/>
      <c r="K268" s="224"/>
      <c r="L268" s="229"/>
      <c r="M268" s="230"/>
      <c r="N268" s="231"/>
      <c r="O268" s="231"/>
      <c r="P268" s="231"/>
      <c r="Q268" s="231"/>
      <c r="R268" s="231"/>
      <c r="S268" s="231"/>
      <c r="T268" s="232"/>
      <c r="AT268" s="233" t="s">
        <v>233</v>
      </c>
      <c r="AU268" s="233" t="s">
        <v>83</v>
      </c>
      <c r="AV268" s="14" t="s">
        <v>220</v>
      </c>
      <c r="AW268" s="14" t="s">
        <v>35</v>
      </c>
      <c r="AX268" s="14" t="s">
        <v>81</v>
      </c>
      <c r="AY268" s="233" t="s">
        <v>213</v>
      </c>
    </row>
    <row r="269" spans="1:65" s="2" customFormat="1" ht="16.5" customHeight="1">
      <c r="A269" s="36"/>
      <c r="B269" s="37"/>
      <c r="C269" s="244" t="s">
        <v>384</v>
      </c>
      <c r="D269" s="244" t="s">
        <v>329</v>
      </c>
      <c r="E269" s="245" t="s">
        <v>1120</v>
      </c>
      <c r="F269" s="246" t="s">
        <v>1121</v>
      </c>
      <c r="G269" s="247" t="s">
        <v>152</v>
      </c>
      <c r="H269" s="248">
        <v>56.75</v>
      </c>
      <c r="I269" s="249"/>
      <c r="J269" s="250">
        <f>ROUND(I269*H269,2)</f>
        <v>0</v>
      </c>
      <c r="K269" s="246" t="s">
        <v>219</v>
      </c>
      <c r="L269" s="251"/>
      <c r="M269" s="252" t="s">
        <v>19</v>
      </c>
      <c r="N269" s="253" t="s">
        <v>45</v>
      </c>
      <c r="O269" s="66"/>
      <c r="P269" s="204">
        <f>O269*H269</f>
        <v>0</v>
      </c>
      <c r="Q269" s="204">
        <v>4.2999999999999997E-2</v>
      </c>
      <c r="R269" s="204">
        <f>Q269*H269</f>
        <v>2.4402499999999998</v>
      </c>
      <c r="S269" s="204">
        <v>0</v>
      </c>
      <c r="T269" s="205">
        <f>S269*H269</f>
        <v>0</v>
      </c>
      <c r="U269" s="36"/>
      <c r="V269" s="36"/>
      <c r="W269" s="36"/>
      <c r="X269" s="36"/>
      <c r="Y269" s="36"/>
      <c r="Z269" s="36"/>
      <c r="AA269" s="36"/>
      <c r="AB269" s="36"/>
      <c r="AC269" s="36"/>
      <c r="AD269" s="36"/>
      <c r="AE269" s="36"/>
      <c r="AR269" s="206" t="s">
        <v>257</v>
      </c>
      <c r="AT269" s="206" t="s">
        <v>329</v>
      </c>
      <c r="AU269" s="206" t="s">
        <v>83</v>
      </c>
      <c r="AY269" s="19" t="s">
        <v>213</v>
      </c>
      <c r="BE269" s="207">
        <f>IF(N269="základní",J269,0)</f>
        <v>0</v>
      </c>
      <c r="BF269" s="207">
        <f>IF(N269="snížená",J269,0)</f>
        <v>0</v>
      </c>
      <c r="BG269" s="207">
        <f>IF(N269="zákl. přenesená",J269,0)</f>
        <v>0</v>
      </c>
      <c r="BH269" s="207">
        <f>IF(N269="sníž. přenesená",J269,0)</f>
        <v>0</v>
      </c>
      <c r="BI269" s="207">
        <f>IF(N269="nulová",J269,0)</f>
        <v>0</v>
      </c>
      <c r="BJ269" s="19" t="s">
        <v>81</v>
      </c>
      <c r="BK269" s="207">
        <f>ROUND(I269*H269,2)</f>
        <v>0</v>
      </c>
      <c r="BL269" s="19" t="s">
        <v>220</v>
      </c>
      <c r="BM269" s="206" t="s">
        <v>1122</v>
      </c>
    </row>
    <row r="270" spans="1:65" s="13" customFormat="1">
      <c r="B270" s="212"/>
      <c r="C270" s="213"/>
      <c r="D270" s="208" t="s">
        <v>233</v>
      </c>
      <c r="E270" s="213"/>
      <c r="F270" s="215" t="s">
        <v>1123</v>
      </c>
      <c r="G270" s="213"/>
      <c r="H270" s="216">
        <v>56.75</v>
      </c>
      <c r="I270" s="217"/>
      <c r="J270" s="213"/>
      <c r="K270" s="213"/>
      <c r="L270" s="218"/>
      <c r="M270" s="219"/>
      <c r="N270" s="220"/>
      <c r="O270" s="220"/>
      <c r="P270" s="220"/>
      <c r="Q270" s="220"/>
      <c r="R270" s="220"/>
      <c r="S270" s="220"/>
      <c r="T270" s="221"/>
      <c r="AT270" s="222" t="s">
        <v>233</v>
      </c>
      <c r="AU270" s="222" t="s">
        <v>83</v>
      </c>
      <c r="AV270" s="13" t="s">
        <v>83</v>
      </c>
      <c r="AW270" s="13" t="s">
        <v>4</v>
      </c>
      <c r="AX270" s="13" t="s">
        <v>81</v>
      </c>
      <c r="AY270" s="222" t="s">
        <v>213</v>
      </c>
    </row>
    <row r="271" spans="1:65" s="2" customFormat="1" ht="21.75" customHeight="1">
      <c r="A271" s="36"/>
      <c r="B271" s="37"/>
      <c r="C271" s="195" t="s">
        <v>389</v>
      </c>
      <c r="D271" s="195" t="s">
        <v>215</v>
      </c>
      <c r="E271" s="196" t="s">
        <v>1124</v>
      </c>
      <c r="F271" s="197" t="s">
        <v>1125</v>
      </c>
      <c r="G271" s="198" t="s">
        <v>218</v>
      </c>
      <c r="H271" s="199">
        <v>8</v>
      </c>
      <c r="I271" s="200"/>
      <c r="J271" s="201">
        <f>ROUND(I271*H271,2)</f>
        <v>0</v>
      </c>
      <c r="K271" s="197" t="s">
        <v>219</v>
      </c>
      <c r="L271" s="41"/>
      <c r="M271" s="202" t="s">
        <v>19</v>
      </c>
      <c r="N271" s="203" t="s">
        <v>45</v>
      </c>
      <c r="O271" s="66"/>
      <c r="P271" s="204">
        <f>O271*H271</f>
        <v>0</v>
      </c>
      <c r="Q271" s="204">
        <v>7.25E-5</v>
      </c>
      <c r="R271" s="204">
        <f>Q271*H271</f>
        <v>5.8E-4</v>
      </c>
      <c r="S271" s="204">
        <v>0</v>
      </c>
      <c r="T271" s="205">
        <f>S271*H271</f>
        <v>0</v>
      </c>
      <c r="U271" s="36"/>
      <c r="V271" s="36"/>
      <c r="W271" s="36"/>
      <c r="X271" s="36"/>
      <c r="Y271" s="36"/>
      <c r="Z271" s="36"/>
      <c r="AA271" s="36"/>
      <c r="AB271" s="36"/>
      <c r="AC271" s="36"/>
      <c r="AD271" s="36"/>
      <c r="AE271" s="36"/>
      <c r="AR271" s="206" t="s">
        <v>220</v>
      </c>
      <c r="AT271" s="206" t="s">
        <v>215</v>
      </c>
      <c r="AU271" s="206" t="s">
        <v>83</v>
      </c>
      <c r="AY271" s="19" t="s">
        <v>213</v>
      </c>
      <c r="BE271" s="207">
        <f>IF(N271="základní",J271,0)</f>
        <v>0</v>
      </c>
      <c r="BF271" s="207">
        <f>IF(N271="snížená",J271,0)</f>
        <v>0</v>
      </c>
      <c r="BG271" s="207">
        <f>IF(N271="zákl. přenesená",J271,0)</f>
        <v>0</v>
      </c>
      <c r="BH271" s="207">
        <f>IF(N271="sníž. přenesená",J271,0)</f>
        <v>0</v>
      </c>
      <c r="BI271" s="207">
        <f>IF(N271="nulová",J271,0)</f>
        <v>0</v>
      </c>
      <c r="BJ271" s="19" t="s">
        <v>81</v>
      </c>
      <c r="BK271" s="207">
        <f>ROUND(I271*H271,2)</f>
        <v>0</v>
      </c>
      <c r="BL271" s="19" t="s">
        <v>220</v>
      </c>
      <c r="BM271" s="206" t="s">
        <v>1126</v>
      </c>
    </row>
    <row r="272" spans="1:65" s="2" customFormat="1" ht="58.5">
      <c r="A272" s="36"/>
      <c r="B272" s="37"/>
      <c r="C272" s="38"/>
      <c r="D272" s="208" t="s">
        <v>222</v>
      </c>
      <c r="E272" s="38"/>
      <c r="F272" s="209" t="s">
        <v>890</v>
      </c>
      <c r="G272" s="38"/>
      <c r="H272" s="38"/>
      <c r="I272" s="118"/>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222</v>
      </c>
      <c r="AU272" s="19" t="s">
        <v>83</v>
      </c>
    </row>
    <row r="273" spans="1:65" s="2" customFormat="1" ht="16.5" customHeight="1">
      <c r="A273" s="36"/>
      <c r="B273" s="37"/>
      <c r="C273" s="244" t="s">
        <v>393</v>
      </c>
      <c r="D273" s="244" t="s">
        <v>329</v>
      </c>
      <c r="E273" s="245" t="s">
        <v>1127</v>
      </c>
      <c r="F273" s="246" t="s">
        <v>1128</v>
      </c>
      <c r="G273" s="247" t="s">
        <v>218</v>
      </c>
      <c r="H273" s="248">
        <v>4</v>
      </c>
      <c r="I273" s="249"/>
      <c r="J273" s="250">
        <f>ROUND(I273*H273,2)</f>
        <v>0</v>
      </c>
      <c r="K273" s="246" t="s">
        <v>19</v>
      </c>
      <c r="L273" s="251"/>
      <c r="M273" s="252" t="s">
        <v>19</v>
      </c>
      <c r="N273" s="253" t="s">
        <v>45</v>
      </c>
      <c r="O273" s="66"/>
      <c r="P273" s="204">
        <f>O273*H273</f>
        <v>0</v>
      </c>
      <c r="Q273" s="204">
        <v>2.5000000000000001E-2</v>
      </c>
      <c r="R273" s="204">
        <f>Q273*H273</f>
        <v>0.1</v>
      </c>
      <c r="S273" s="204">
        <v>0</v>
      </c>
      <c r="T273" s="205">
        <f>S273*H273</f>
        <v>0</v>
      </c>
      <c r="U273" s="36"/>
      <c r="V273" s="36"/>
      <c r="W273" s="36"/>
      <c r="X273" s="36"/>
      <c r="Y273" s="36"/>
      <c r="Z273" s="36"/>
      <c r="AA273" s="36"/>
      <c r="AB273" s="36"/>
      <c r="AC273" s="36"/>
      <c r="AD273" s="36"/>
      <c r="AE273" s="36"/>
      <c r="AR273" s="206" t="s">
        <v>257</v>
      </c>
      <c r="AT273" s="206" t="s">
        <v>329</v>
      </c>
      <c r="AU273" s="206" t="s">
        <v>83</v>
      </c>
      <c r="AY273" s="19" t="s">
        <v>213</v>
      </c>
      <c r="BE273" s="207">
        <f>IF(N273="základní",J273,0)</f>
        <v>0</v>
      </c>
      <c r="BF273" s="207">
        <f>IF(N273="snížená",J273,0)</f>
        <v>0</v>
      </c>
      <c r="BG273" s="207">
        <f>IF(N273="zákl. přenesená",J273,0)</f>
        <v>0</v>
      </c>
      <c r="BH273" s="207">
        <f>IF(N273="sníž. přenesená",J273,0)</f>
        <v>0</v>
      </c>
      <c r="BI273" s="207">
        <f>IF(N273="nulová",J273,0)</f>
        <v>0</v>
      </c>
      <c r="BJ273" s="19" t="s">
        <v>81</v>
      </c>
      <c r="BK273" s="207">
        <f>ROUND(I273*H273,2)</f>
        <v>0</v>
      </c>
      <c r="BL273" s="19" t="s">
        <v>220</v>
      </c>
      <c r="BM273" s="206" t="s">
        <v>1129</v>
      </c>
    </row>
    <row r="274" spans="1:65" s="13" customFormat="1">
      <c r="B274" s="212"/>
      <c r="C274" s="213"/>
      <c r="D274" s="208" t="s">
        <v>233</v>
      </c>
      <c r="E274" s="213"/>
      <c r="F274" s="215" t="s">
        <v>1130</v>
      </c>
      <c r="G274" s="213"/>
      <c r="H274" s="216">
        <v>4</v>
      </c>
      <c r="I274" s="217"/>
      <c r="J274" s="213"/>
      <c r="K274" s="213"/>
      <c r="L274" s="218"/>
      <c r="M274" s="219"/>
      <c r="N274" s="220"/>
      <c r="O274" s="220"/>
      <c r="P274" s="220"/>
      <c r="Q274" s="220"/>
      <c r="R274" s="220"/>
      <c r="S274" s="220"/>
      <c r="T274" s="221"/>
      <c r="AT274" s="222" t="s">
        <v>233</v>
      </c>
      <c r="AU274" s="222" t="s">
        <v>83</v>
      </c>
      <c r="AV274" s="13" t="s">
        <v>83</v>
      </c>
      <c r="AW274" s="13" t="s">
        <v>4</v>
      </c>
      <c r="AX274" s="13" t="s">
        <v>81</v>
      </c>
      <c r="AY274" s="222" t="s">
        <v>213</v>
      </c>
    </row>
    <row r="275" spans="1:65" s="2" customFormat="1" ht="16.5" customHeight="1">
      <c r="A275" s="36"/>
      <c r="B275" s="37"/>
      <c r="C275" s="244" t="s">
        <v>397</v>
      </c>
      <c r="D275" s="244" t="s">
        <v>329</v>
      </c>
      <c r="E275" s="245" t="s">
        <v>1131</v>
      </c>
      <c r="F275" s="246" t="s">
        <v>1132</v>
      </c>
      <c r="G275" s="247" t="s">
        <v>218</v>
      </c>
      <c r="H275" s="248">
        <v>4</v>
      </c>
      <c r="I275" s="249"/>
      <c r="J275" s="250">
        <f>ROUND(I275*H275,2)</f>
        <v>0</v>
      </c>
      <c r="K275" s="246" t="s">
        <v>19</v>
      </c>
      <c r="L275" s="251"/>
      <c r="M275" s="252" t="s">
        <v>19</v>
      </c>
      <c r="N275" s="253" t="s">
        <v>45</v>
      </c>
      <c r="O275" s="66"/>
      <c r="P275" s="204">
        <f>O275*H275</f>
        <v>0</v>
      </c>
      <c r="Q275" s="204">
        <v>2.4E-2</v>
      </c>
      <c r="R275" s="204">
        <f>Q275*H275</f>
        <v>9.6000000000000002E-2</v>
      </c>
      <c r="S275" s="204">
        <v>0</v>
      </c>
      <c r="T275" s="205">
        <f>S275*H275</f>
        <v>0</v>
      </c>
      <c r="U275" s="36"/>
      <c r="V275" s="36"/>
      <c r="W275" s="36"/>
      <c r="X275" s="36"/>
      <c r="Y275" s="36"/>
      <c r="Z275" s="36"/>
      <c r="AA275" s="36"/>
      <c r="AB275" s="36"/>
      <c r="AC275" s="36"/>
      <c r="AD275" s="36"/>
      <c r="AE275" s="36"/>
      <c r="AR275" s="206" t="s">
        <v>257</v>
      </c>
      <c r="AT275" s="206" t="s">
        <v>329</v>
      </c>
      <c r="AU275" s="206" t="s">
        <v>83</v>
      </c>
      <c r="AY275" s="19" t="s">
        <v>213</v>
      </c>
      <c r="BE275" s="207">
        <f>IF(N275="základní",J275,0)</f>
        <v>0</v>
      </c>
      <c r="BF275" s="207">
        <f>IF(N275="snížená",J275,0)</f>
        <v>0</v>
      </c>
      <c r="BG275" s="207">
        <f>IF(N275="zákl. přenesená",J275,0)</f>
        <v>0</v>
      </c>
      <c r="BH275" s="207">
        <f>IF(N275="sníž. přenesená",J275,0)</f>
        <v>0</v>
      </c>
      <c r="BI275" s="207">
        <f>IF(N275="nulová",J275,0)</f>
        <v>0</v>
      </c>
      <c r="BJ275" s="19" t="s">
        <v>81</v>
      </c>
      <c r="BK275" s="207">
        <f>ROUND(I275*H275,2)</f>
        <v>0</v>
      </c>
      <c r="BL275" s="19" t="s">
        <v>220</v>
      </c>
      <c r="BM275" s="206" t="s">
        <v>1133</v>
      </c>
    </row>
    <row r="276" spans="1:65" s="13" customFormat="1">
      <c r="B276" s="212"/>
      <c r="C276" s="213"/>
      <c r="D276" s="208" t="s">
        <v>233</v>
      </c>
      <c r="E276" s="213"/>
      <c r="F276" s="215" t="s">
        <v>1130</v>
      </c>
      <c r="G276" s="213"/>
      <c r="H276" s="216">
        <v>4</v>
      </c>
      <c r="I276" s="217"/>
      <c r="J276" s="213"/>
      <c r="K276" s="213"/>
      <c r="L276" s="218"/>
      <c r="M276" s="219"/>
      <c r="N276" s="220"/>
      <c r="O276" s="220"/>
      <c r="P276" s="220"/>
      <c r="Q276" s="220"/>
      <c r="R276" s="220"/>
      <c r="S276" s="220"/>
      <c r="T276" s="221"/>
      <c r="AT276" s="222" t="s">
        <v>233</v>
      </c>
      <c r="AU276" s="222" t="s">
        <v>83</v>
      </c>
      <c r="AV276" s="13" t="s">
        <v>83</v>
      </c>
      <c r="AW276" s="13" t="s">
        <v>4</v>
      </c>
      <c r="AX276" s="13" t="s">
        <v>81</v>
      </c>
      <c r="AY276" s="222" t="s">
        <v>213</v>
      </c>
    </row>
    <row r="277" spans="1:65" s="2" customFormat="1" ht="16.5" customHeight="1">
      <c r="A277" s="36"/>
      <c r="B277" s="37"/>
      <c r="C277" s="195" t="s">
        <v>402</v>
      </c>
      <c r="D277" s="195" t="s">
        <v>215</v>
      </c>
      <c r="E277" s="196" t="s">
        <v>1134</v>
      </c>
      <c r="F277" s="197" t="s">
        <v>1135</v>
      </c>
      <c r="G277" s="198" t="s">
        <v>926</v>
      </c>
      <c r="H277" s="199">
        <v>4</v>
      </c>
      <c r="I277" s="200"/>
      <c r="J277" s="201">
        <f>ROUND(I277*H277,2)</f>
        <v>0</v>
      </c>
      <c r="K277" s="197" t="s">
        <v>219</v>
      </c>
      <c r="L277" s="41"/>
      <c r="M277" s="202" t="s">
        <v>19</v>
      </c>
      <c r="N277" s="203" t="s">
        <v>45</v>
      </c>
      <c r="O277" s="66"/>
      <c r="P277" s="204">
        <f>O277*H277</f>
        <v>0</v>
      </c>
      <c r="Q277" s="204">
        <v>1.7819999999999999E-4</v>
      </c>
      <c r="R277" s="204">
        <f>Q277*H277</f>
        <v>7.1279999999999998E-4</v>
      </c>
      <c r="S277" s="204">
        <v>0</v>
      </c>
      <c r="T277" s="205">
        <f>S277*H277</f>
        <v>0</v>
      </c>
      <c r="U277" s="36"/>
      <c r="V277" s="36"/>
      <c r="W277" s="36"/>
      <c r="X277" s="36"/>
      <c r="Y277" s="36"/>
      <c r="Z277" s="36"/>
      <c r="AA277" s="36"/>
      <c r="AB277" s="36"/>
      <c r="AC277" s="36"/>
      <c r="AD277" s="36"/>
      <c r="AE277" s="36"/>
      <c r="AR277" s="206" t="s">
        <v>220</v>
      </c>
      <c r="AT277" s="206" t="s">
        <v>215</v>
      </c>
      <c r="AU277" s="206" t="s">
        <v>83</v>
      </c>
      <c r="AY277" s="19" t="s">
        <v>213</v>
      </c>
      <c r="BE277" s="207">
        <f>IF(N277="základní",J277,0)</f>
        <v>0</v>
      </c>
      <c r="BF277" s="207">
        <f>IF(N277="snížená",J277,0)</f>
        <v>0</v>
      </c>
      <c r="BG277" s="207">
        <f>IF(N277="zákl. přenesená",J277,0)</f>
        <v>0</v>
      </c>
      <c r="BH277" s="207">
        <f>IF(N277="sníž. přenesená",J277,0)</f>
        <v>0</v>
      </c>
      <c r="BI277" s="207">
        <f>IF(N277="nulová",J277,0)</f>
        <v>0</v>
      </c>
      <c r="BJ277" s="19" t="s">
        <v>81</v>
      </c>
      <c r="BK277" s="207">
        <f>ROUND(I277*H277,2)</f>
        <v>0</v>
      </c>
      <c r="BL277" s="19" t="s">
        <v>220</v>
      </c>
      <c r="BM277" s="206" t="s">
        <v>1136</v>
      </c>
    </row>
    <row r="278" spans="1:65" s="2" customFormat="1" ht="97.5">
      <c r="A278" s="36"/>
      <c r="B278" s="37"/>
      <c r="C278" s="38"/>
      <c r="D278" s="208" t="s">
        <v>222</v>
      </c>
      <c r="E278" s="38"/>
      <c r="F278" s="209" t="s">
        <v>928</v>
      </c>
      <c r="G278" s="38"/>
      <c r="H278" s="38"/>
      <c r="I278" s="118"/>
      <c r="J278" s="38"/>
      <c r="K278" s="38"/>
      <c r="L278" s="41"/>
      <c r="M278" s="210"/>
      <c r="N278" s="211"/>
      <c r="O278" s="66"/>
      <c r="P278" s="66"/>
      <c r="Q278" s="66"/>
      <c r="R278" s="66"/>
      <c r="S278" s="66"/>
      <c r="T278" s="67"/>
      <c r="U278" s="36"/>
      <c r="V278" s="36"/>
      <c r="W278" s="36"/>
      <c r="X278" s="36"/>
      <c r="Y278" s="36"/>
      <c r="Z278" s="36"/>
      <c r="AA278" s="36"/>
      <c r="AB278" s="36"/>
      <c r="AC278" s="36"/>
      <c r="AD278" s="36"/>
      <c r="AE278" s="36"/>
      <c r="AT278" s="19" t="s">
        <v>222</v>
      </c>
      <c r="AU278" s="19" t="s">
        <v>83</v>
      </c>
    </row>
    <row r="279" spans="1:65" s="13" customFormat="1">
      <c r="B279" s="212"/>
      <c r="C279" s="213"/>
      <c r="D279" s="208" t="s">
        <v>233</v>
      </c>
      <c r="E279" s="214" t="s">
        <v>19</v>
      </c>
      <c r="F279" s="215" t="s">
        <v>1137</v>
      </c>
      <c r="G279" s="213"/>
      <c r="H279" s="216">
        <v>4</v>
      </c>
      <c r="I279" s="217"/>
      <c r="J279" s="213"/>
      <c r="K279" s="213"/>
      <c r="L279" s="218"/>
      <c r="M279" s="219"/>
      <c r="N279" s="220"/>
      <c r="O279" s="220"/>
      <c r="P279" s="220"/>
      <c r="Q279" s="220"/>
      <c r="R279" s="220"/>
      <c r="S279" s="220"/>
      <c r="T279" s="221"/>
      <c r="AT279" s="222" t="s">
        <v>233</v>
      </c>
      <c r="AU279" s="222" t="s">
        <v>83</v>
      </c>
      <c r="AV279" s="13" t="s">
        <v>83</v>
      </c>
      <c r="AW279" s="13" t="s">
        <v>35</v>
      </c>
      <c r="AX279" s="13" t="s">
        <v>74</v>
      </c>
      <c r="AY279" s="222" t="s">
        <v>213</v>
      </c>
    </row>
    <row r="280" spans="1:65" s="14" customFormat="1">
      <c r="B280" s="223"/>
      <c r="C280" s="224"/>
      <c r="D280" s="208" t="s">
        <v>233</v>
      </c>
      <c r="E280" s="225" t="s">
        <v>19</v>
      </c>
      <c r="F280" s="226" t="s">
        <v>234</v>
      </c>
      <c r="G280" s="224"/>
      <c r="H280" s="227">
        <v>4</v>
      </c>
      <c r="I280" s="228"/>
      <c r="J280" s="224"/>
      <c r="K280" s="224"/>
      <c r="L280" s="229"/>
      <c r="M280" s="230"/>
      <c r="N280" s="231"/>
      <c r="O280" s="231"/>
      <c r="P280" s="231"/>
      <c r="Q280" s="231"/>
      <c r="R280" s="231"/>
      <c r="S280" s="231"/>
      <c r="T280" s="232"/>
      <c r="AT280" s="233" t="s">
        <v>233</v>
      </c>
      <c r="AU280" s="233" t="s">
        <v>83</v>
      </c>
      <c r="AV280" s="14" t="s">
        <v>220</v>
      </c>
      <c r="AW280" s="14" t="s">
        <v>35</v>
      </c>
      <c r="AX280" s="14" t="s">
        <v>81</v>
      </c>
      <c r="AY280" s="233" t="s">
        <v>213</v>
      </c>
    </row>
    <row r="281" spans="1:65" s="2" customFormat="1" ht="16.5" customHeight="1">
      <c r="A281" s="36"/>
      <c r="B281" s="37"/>
      <c r="C281" s="195" t="s">
        <v>407</v>
      </c>
      <c r="D281" s="195" t="s">
        <v>215</v>
      </c>
      <c r="E281" s="196" t="s">
        <v>930</v>
      </c>
      <c r="F281" s="197" t="s">
        <v>931</v>
      </c>
      <c r="G281" s="198" t="s">
        <v>218</v>
      </c>
      <c r="H281" s="199">
        <v>4</v>
      </c>
      <c r="I281" s="200"/>
      <c r="J281" s="201">
        <f>ROUND(I281*H281,2)</f>
        <v>0</v>
      </c>
      <c r="K281" s="197" t="s">
        <v>19</v>
      </c>
      <c r="L281" s="41"/>
      <c r="M281" s="202" t="s">
        <v>19</v>
      </c>
      <c r="N281" s="203" t="s">
        <v>45</v>
      </c>
      <c r="O281" s="66"/>
      <c r="P281" s="204">
        <f>O281*H281</f>
        <v>0</v>
      </c>
      <c r="Q281" s="204">
        <v>3.1E-4</v>
      </c>
      <c r="R281" s="204">
        <f>Q281*H281</f>
        <v>1.24E-3</v>
      </c>
      <c r="S281" s="204">
        <v>0</v>
      </c>
      <c r="T281" s="205">
        <f>S281*H281</f>
        <v>0</v>
      </c>
      <c r="U281" s="36"/>
      <c r="V281" s="36"/>
      <c r="W281" s="36"/>
      <c r="X281" s="36"/>
      <c r="Y281" s="36"/>
      <c r="Z281" s="36"/>
      <c r="AA281" s="36"/>
      <c r="AB281" s="36"/>
      <c r="AC281" s="36"/>
      <c r="AD281" s="36"/>
      <c r="AE281" s="36"/>
      <c r="AR281" s="206" t="s">
        <v>220</v>
      </c>
      <c r="AT281" s="206" t="s">
        <v>215</v>
      </c>
      <c r="AU281" s="206" t="s">
        <v>83</v>
      </c>
      <c r="AY281" s="19" t="s">
        <v>213</v>
      </c>
      <c r="BE281" s="207">
        <f>IF(N281="základní",J281,0)</f>
        <v>0</v>
      </c>
      <c r="BF281" s="207">
        <f>IF(N281="snížená",J281,0)</f>
        <v>0</v>
      </c>
      <c r="BG281" s="207">
        <f>IF(N281="zákl. přenesená",J281,0)</f>
        <v>0</v>
      </c>
      <c r="BH281" s="207">
        <f>IF(N281="sníž. přenesená",J281,0)</f>
        <v>0</v>
      </c>
      <c r="BI281" s="207">
        <f>IF(N281="nulová",J281,0)</f>
        <v>0</v>
      </c>
      <c r="BJ281" s="19" t="s">
        <v>81</v>
      </c>
      <c r="BK281" s="207">
        <f>ROUND(I281*H281,2)</f>
        <v>0</v>
      </c>
      <c r="BL281" s="19" t="s">
        <v>220</v>
      </c>
      <c r="BM281" s="206" t="s">
        <v>1138</v>
      </c>
    </row>
    <row r="282" spans="1:65" s="13" customFormat="1">
      <c r="B282" s="212"/>
      <c r="C282" s="213"/>
      <c r="D282" s="208" t="s">
        <v>233</v>
      </c>
      <c r="E282" s="214" t="s">
        <v>19</v>
      </c>
      <c r="F282" s="215" t="s">
        <v>1139</v>
      </c>
      <c r="G282" s="213"/>
      <c r="H282" s="216">
        <v>4</v>
      </c>
      <c r="I282" s="217"/>
      <c r="J282" s="213"/>
      <c r="K282" s="213"/>
      <c r="L282" s="218"/>
      <c r="M282" s="219"/>
      <c r="N282" s="220"/>
      <c r="O282" s="220"/>
      <c r="P282" s="220"/>
      <c r="Q282" s="220"/>
      <c r="R282" s="220"/>
      <c r="S282" s="220"/>
      <c r="T282" s="221"/>
      <c r="AT282" s="222" t="s">
        <v>233</v>
      </c>
      <c r="AU282" s="222" t="s">
        <v>83</v>
      </c>
      <c r="AV282" s="13" t="s">
        <v>83</v>
      </c>
      <c r="AW282" s="13" t="s">
        <v>35</v>
      </c>
      <c r="AX282" s="13" t="s">
        <v>74</v>
      </c>
      <c r="AY282" s="222" t="s">
        <v>213</v>
      </c>
    </row>
    <row r="283" spans="1:65" s="14" customFormat="1">
      <c r="B283" s="223"/>
      <c r="C283" s="224"/>
      <c r="D283" s="208" t="s">
        <v>233</v>
      </c>
      <c r="E283" s="225" t="s">
        <v>19</v>
      </c>
      <c r="F283" s="226" t="s">
        <v>234</v>
      </c>
      <c r="G283" s="224"/>
      <c r="H283" s="227">
        <v>4</v>
      </c>
      <c r="I283" s="228"/>
      <c r="J283" s="224"/>
      <c r="K283" s="224"/>
      <c r="L283" s="229"/>
      <c r="M283" s="230"/>
      <c r="N283" s="231"/>
      <c r="O283" s="231"/>
      <c r="P283" s="231"/>
      <c r="Q283" s="231"/>
      <c r="R283" s="231"/>
      <c r="S283" s="231"/>
      <c r="T283" s="232"/>
      <c r="AT283" s="233" t="s">
        <v>233</v>
      </c>
      <c r="AU283" s="233" t="s">
        <v>83</v>
      </c>
      <c r="AV283" s="14" t="s">
        <v>220</v>
      </c>
      <c r="AW283" s="14" t="s">
        <v>35</v>
      </c>
      <c r="AX283" s="14" t="s">
        <v>81</v>
      </c>
      <c r="AY283" s="233" t="s">
        <v>213</v>
      </c>
    </row>
    <row r="284" spans="1:65" s="2" customFormat="1" ht="21.75" customHeight="1">
      <c r="A284" s="36"/>
      <c r="B284" s="37"/>
      <c r="C284" s="195" t="s">
        <v>414</v>
      </c>
      <c r="D284" s="195" t="s">
        <v>215</v>
      </c>
      <c r="E284" s="196" t="s">
        <v>1140</v>
      </c>
      <c r="F284" s="197" t="s">
        <v>1141</v>
      </c>
      <c r="G284" s="198" t="s">
        <v>218</v>
      </c>
      <c r="H284" s="199">
        <v>1</v>
      </c>
      <c r="I284" s="200"/>
      <c r="J284" s="201">
        <f>ROUND(I284*H284,2)</f>
        <v>0</v>
      </c>
      <c r="K284" s="197" t="s">
        <v>19</v>
      </c>
      <c r="L284" s="41"/>
      <c r="M284" s="202" t="s">
        <v>19</v>
      </c>
      <c r="N284" s="203" t="s">
        <v>45</v>
      </c>
      <c r="O284" s="66"/>
      <c r="P284" s="204">
        <f>O284*H284</f>
        <v>0</v>
      </c>
      <c r="Q284" s="204">
        <v>5.6749999999999998</v>
      </c>
      <c r="R284" s="204">
        <f>Q284*H284</f>
        <v>5.6749999999999998</v>
      </c>
      <c r="S284" s="204">
        <v>0</v>
      </c>
      <c r="T284" s="205">
        <f>S284*H284</f>
        <v>0</v>
      </c>
      <c r="U284" s="36"/>
      <c r="V284" s="36"/>
      <c r="W284" s="36"/>
      <c r="X284" s="36"/>
      <c r="Y284" s="36"/>
      <c r="Z284" s="36"/>
      <c r="AA284" s="36"/>
      <c r="AB284" s="36"/>
      <c r="AC284" s="36"/>
      <c r="AD284" s="36"/>
      <c r="AE284" s="36"/>
      <c r="AR284" s="206" t="s">
        <v>220</v>
      </c>
      <c r="AT284" s="206" t="s">
        <v>215</v>
      </c>
      <c r="AU284" s="206" t="s">
        <v>83</v>
      </c>
      <c r="AY284" s="19" t="s">
        <v>213</v>
      </c>
      <c r="BE284" s="207">
        <f>IF(N284="základní",J284,0)</f>
        <v>0</v>
      </c>
      <c r="BF284" s="207">
        <f>IF(N284="snížená",J284,0)</f>
        <v>0</v>
      </c>
      <c r="BG284" s="207">
        <f>IF(N284="zákl. přenesená",J284,0)</f>
        <v>0</v>
      </c>
      <c r="BH284" s="207">
        <f>IF(N284="sníž. přenesená",J284,0)</f>
        <v>0</v>
      </c>
      <c r="BI284" s="207">
        <f>IF(N284="nulová",J284,0)</f>
        <v>0</v>
      </c>
      <c r="BJ284" s="19" t="s">
        <v>81</v>
      </c>
      <c r="BK284" s="207">
        <f>ROUND(I284*H284,2)</f>
        <v>0</v>
      </c>
      <c r="BL284" s="19" t="s">
        <v>220</v>
      </c>
      <c r="BM284" s="206" t="s">
        <v>1142</v>
      </c>
    </row>
    <row r="285" spans="1:65" s="2" customFormat="1" ht="126.75">
      <c r="A285" s="36"/>
      <c r="B285" s="37"/>
      <c r="C285" s="38"/>
      <c r="D285" s="208" t="s">
        <v>222</v>
      </c>
      <c r="E285" s="38"/>
      <c r="F285" s="209" t="s">
        <v>937</v>
      </c>
      <c r="G285" s="38"/>
      <c r="H285" s="38"/>
      <c r="I285" s="118"/>
      <c r="J285" s="38"/>
      <c r="K285" s="38"/>
      <c r="L285" s="41"/>
      <c r="M285" s="210"/>
      <c r="N285" s="211"/>
      <c r="O285" s="66"/>
      <c r="P285" s="66"/>
      <c r="Q285" s="66"/>
      <c r="R285" s="66"/>
      <c r="S285" s="66"/>
      <c r="T285" s="67"/>
      <c r="U285" s="36"/>
      <c r="V285" s="36"/>
      <c r="W285" s="36"/>
      <c r="X285" s="36"/>
      <c r="Y285" s="36"/>
      <c r="Z285" s="36"/>
      <c r="AA285" s="36"/>
      <c r="AB285" s="36"/>
      <c r="AC285" s="36"/>
      <c r="AD285" s="36"/>
      <c r="AE285" s="36"/>
      <c r="AT285" s="19" t="s">
        <v>222</v>
      </c>
      <c r="AU285" s="19" t="s">
        <v>83</v>
      </c>
    </row>
    <row r="286" spans="1:65" s="2" customFormat="1" ht="146.25">
      <c r="A286" s="36"/>
      <c r="B286" s="37"/>
      <c r="C286" s="38"/>
      <c r="D286" s="208" t="s">
        <v>320</v>
      </c>
      <c r="E286" s="38"/>
      <c r="F286" s="209" t="s">
        <v>938</v>
      </c>
      <c r="G286" s="38"/>
      <c r="H286" s="38"/>
      <c r="I286" s="118"/>
      <c r="J286" s="38"/>
      <c r="K286" s="38"/>
      <c r="L286" s="41"/>
      <c r="M286" s="210"/>
      <c r="N286" s="211"/>
      <c r="O286" s="66"/>
      <c r="P286" s="66"/>
      <c r="Q286" s="66"/>
      <c r="R286" s="66"/>
      <c r="S286" s="66"/>
      <c r="T286" s="67"/>
      <c r="U286" s="36"/>
      <c r="V286" s="36"/>
      <c r="W286" s="36"/>
      <c r="X286" s="36"/>
      <c r="Y286" s="36"/>
      <c r="Z286" s="36"/>
      <c r="AA286" s="36"/>
      <c r="AB286" s="36"/>
      <c r="AC286" s="36"/>
      <c r="AD286" s="36"/>
      <c r="AE286" s="36"/>
      <c r="AT286" s="19" t="s">
        <v>320</v>
      </c>
      <c r="AU286" s="19" t="s">
        <v>83</v>
      </c>
    </row>
    <row r="287" spans="1:65" s="13" customFormat="1">
      <c r="B287" s="212"/>
      <c r="C287" s="213"/>
      <c r="D287" s="208" t="s">
        <v>233</v>
      </c>
      <c r="E287" s="214" t="s">
        <v>19</v>
      </c>
      <c r="F287" s="215" t="s">
        <v>1143</v>
      </c>
      <c r="G287" s="213"/>
      <c r="H287" s="216">
        <v>1</v>
      </c>
      <c r="I287" s="217"/>
      <c r="J287" s="213"/>
      <c r="K287" s="213"/>
      <c r="L287" s="218"/>
      <c r="M287" s="219"/>
      <c r="N287" s="220"/>
      <c r="O287" s="220"/>
      <c r="P287" s="220"/>
      <c r="Q287" s="220"/>
      <c r="R287" s="220"/>
      <c r="S287" s="220"/>
      <c r="T287" s="221"/>
      <c r="AT287" s="222" t="s">
        <v>233</v>
      </c>
      <c r="AU287" s="222" t="s">
        <v>83</v>
      </c>
      <c r="AV287" s="13" t="s">
        <v>83</v>
      </c>
      <c r="AW287" s="13" t="s">
        <v>35</v>
      </c>
      <c r="AX287" s="13" t="s">
        <v>74</v>
      </c>
      <c r="AY287" s="222" t="s">
        <v>213</v>
      </c>
    </row>
    <row r="288" spans="1:65" s="14" customFormat="1">
      <c r="B288" s="223"/>
      <c r="C288" s="224"/>
      <c r="D288" s="208" t="s">
        <v>233</v>
      </c>
      <c r="E288" s="225" t="s">
        <v>19</v>
      </c>
      <c r="F288" s="226" t="s">
        <v>234</v>
      </c>
      <c r="G288" s="224"/>
      <c r="H288" s="227">
        <v>1</v>
      </c>
      <c r="I288" s="228"/>
      <c r="J288" s="224"/>
      <c r="K288" s="224"/>
      <c r="L288" s="229"/>
      <c r="M288" s="230"/>
      <c r="N288" s="231"/>
      <c r="O288" s="231"/>
      <c r="P288" s="231"/>
      <c r="Q288" s="231"/>
      <c r="R288" s="231"/>
      <c r="S288" s="231"/>
      <c r="T288" s="232"/>
      <c r="AT288" s="233" t="s">
        <v>233</v>
      </c>
      <c r="AU288" s="233" t="s">
        <v>83</v>
      </c>
      <c r="AV288" s="14" t="s">
        <v>220</v>
      </c>
      <c r="AW288" s="14" t="s">
        <v>35</v>
      </c>
      <c r="AX288" s="14" t="s">
        <v>81</v>
      </c>
      <c r="AY288" s="233" t="s">
        <v>213</v>
      </c>
    </row>
    <row r="289" spans="1:65" s="2" customFormat="1" ht="21.75" customHeight="1">
      <c r="A289" s="36"/>
      <c r="B289" s="37"/>
      <c r="C289" s="195" t="s">
        <v>419</v>
      </c>
      <c r="D289" s="195" t="s">
        <v>215</v>
      </c>
      <c r="E289" s="196" t="s">
        <v>1144</v>
      </c>
      <c r="F289" s="197" t="s">
        <v>1145</v>
      </c>
      <c r="G289" s="198" t="s">
        <v>218</v>
      </c>
      <c r="H289" s="199">
        <v>3</v>
      </c>
      <c r="I289" s="200"/>
      <c r="J289" s="201">
        <f>ROUND(I289*H289,2)</f>
        <v>0</v>
      </c>
      <c r="K289" s="197" t="s">
        <v>19</v>
      </c>
      <c r="L289" s="41"/>
      <c r="M289" s="202" t="s">
        <v>19</v>
      </c>
      <c r="N289" s="203" t="s">
        <v>45</v>
      </c>
      <c r="O289" s="66"/>
      <c r="P289" s="204">
        <f>O289*H289</f>
        <v>0</v>
      </c>
      <c r="Q289" s="204">
        <v>4.1550000000000002</v>
      </c>
      <c r="R289" s="204">
        <f>Q289*H289</f>
        <v>12.465</v>
      </c>
      <c r="S289" s="204">
        <v>0</v>
      </c>
      <c r="T289" s="205">
        <f>S289*H289</f>
        <v>0</v>
      </c>
      <c r="U289" s="36"/>
      <c r="V289" s="36"/>
      <c r="W289" s="36"/>
      <c r="X289" s="36"/>
      <c r="Y289" s="36"/>
      <c r="Z289" s="36"/>
      <c r="AA289" s="36"/>
      <c r="AB289" s="36"/>
      <c r="AC289" s="36"/>
      <c r="AD289" s="36"/>
      <c r="AE289" s="36"/>
      <c r="AR289" s="206" t="s">
        <v>220</v>
      </c>
      <c r="AT289" s="206" t="s">
        <v>215</v>
      </c>
      <c r="AU289" s="206" t="s">
        <v>83</v>
      </c>
      <c r="AY289" s="19" t="s">
        <v>213</v>
      </c>
      <c r="BE289" s="207">
        <f>IF(N289="základní",J289,0)</f>
        <v>0</v>
      </c>
      <c r="BF289" s="207">
        <f>IF(N289="snížená",J289,0)</f>
        <v>0</v>
      </c>
      <c r="BG289" s="207">
        <f>IF(N289="zákl. přenesená",J289,0)</f>
        <v>0</v>
      </c>
      <c r="BH289" s="207">
        <f>IF(N289="sníž. přenesená",J289,0)</f>
        <v>0</v>
      </c>
      <c r="BI289" s="207">
        <f>IF(N289="nulová",J289,0)</f>
        <v>0</v>
      </c>
      <c r="BJ289" s="19" t="s">
        <v>81</v>
      </c>
      <c r="BK289" s="207">
        <f>ROUND(I289*H289,2)</f>
        <v>0</v>
      </c>
      <c r="BL289" s="19" t="s">
        <v>220</v>
      </c>
      <c r="BM289" s="206" t="s">
        <v>1146</v>
      </c>
    </row>
    <row r="290" spans="1:65" s="2" customFormat="1" ht="146.25">
      <c r="A290" s="36"/>
      <c r="B290" s="37"/>
      <c r="C290" s="38"/>
      <c r="D290" s="208" t="s">
        <v>320</v>
      </c>
      <c r="E290" s="38"/>
      <c r="F290" s="209" t="s">
        <v>938</v>
      </c>
      <c r="G290" s="38"/>
      <c r="H290" s="38"/>
      <c r="I290" s="118"/>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320</v>
      </c>
      <c r="AU290" s="19" t="s">
        <v>83</v>
      </c>
    </row>
    <row r="291" spans="1:65" s="13" customFormat="1">
      <c r="B291" s="212"/>
      <c r="C291" s="213"/>
      <c r="D291" s="208" t="s">
        <v>233</v>
      </c>
      <c r="E291" s="214" t="s">
        <v>19</v>
      </c>
      <c r="F291" s="215" t="s">
        <v>1147</v>
      </c>
      <c r="G291" s="213"/>
      <c r="H291" s="216">
        <v>1</v>
      </c>
      <c r="I291" s="217"/>
      <c r="J291" s="213"/>
      <c r="K291" s="213"/>
      <c r="L291" s="218"/>
      <c r="M291" s="219"/>
      <c r="N291" s="220"/>
      <c r="O291" s="220"/>
      <c r="P291" s="220"/>
      <c r="Q291" s="220"/>
      <c r="R291" s="220"/>
      <c r="S291" s="220"/>
      <c r="T291" s="221"/>
      <c r="AT291" s="222" t="s">
        <v>233</v>
      </c>
      <c r="AU291" s="222" t="s">
        <v>83</v>
      </c>
      <c r="AV291" s="13" t="s">
        <v>83</v>
      </c>
      <c r="AW291" s="13" t="s">
        <v>35</v>
      </c>
      <c r="AX291" s="13" t="s">
        <v>74</v>
      </c>
      <c r="AY291" s="222" t="s">
        <v>213</v>
      </c>
    </row>
    <row r="292" spans="1:65" s="13" customFormat="1">
      <c r="B292" s="212"/>
      <c r="C292" s="213"/>
      <c r="D292" s="208" t="s">
        <v>233</v>
      </c>
      <c r="E292" s="214" t="s">
        <v>19</v>
      </c>
      <c r="F292" s="215" t="s">
        <v>1148</v>
      </c>
      <c r="G292" s="213"/>
      <c r="H292" s="216">
        <v>1</v>
      </c>
      <c r="I292" s="217"/>
      <c r="J292" s="213"/>
      <c r="K292" s="213"/>
      <c r="L292" s="218"/>
      <c r="M292" s="219"/>
      <c r="N292" s="220"/>
      <c r="O292" s="220"/>
      <c r="P292" s="220"/>
      <c r="Q292" s="220"/>
      <c r="R292" s="220"/>
      <c r="S292" s="220"/>
      <c r="T292" s="221"/>
      <c r="AT292" s="222" t="s">
        <v>233</v>
      </c>
      <c r="AU292" s="222" t="s">
        <v>83</v>
      </c>
      <c r="AV292" s="13" t="s">
        <v>83</v>
      </c>
      <c r="AW292" s="13" t="s">
        <v>35</v>
      </c>
      <c r="AX292" s="13" t="s">
        <v>74</v>
      </c>
      <c r="AY292" s="222" t="s">
        <v>213</v>
      </c>
    </row>
    <row r="293" spans="1:65" s="13" customFormat="1">
      <c r="B293" s="212"/>
      <c r="C293" s="213"/>
      <c r="D293" s="208" t="s">
        <v>233</v>
      </c>
      <c r="E293" s="214" t="s">
        <v>19</v>
      </c>
      <c r="F293" s="215" t="s">
        <v>1149</v>
      </c>
      <c r="G293" s="213"/>
      <c r="H293" s="216">
        <v>1</v>
      </c>
      <c r="I293" s="217"/>
      <c r="J293" s="213"/>
      <c r="K293" s="213"/>
      <c r="L293" s="218"/>
      <c r="M293" s="219"/>
      <c r="N293" s="220"/>
      <c r="O293" s="220"/>
      <c r="P293" s="220"/>
      <c r="Q293" s="220"/>
      <c r="R293" s="220"/>
      <c r="S293" s="220"/>
      <c r="T293" s="221"/>
      <c r="AT293" s="222" t="s">
        <v>233</v>
      </c>
      <c r="AU293" s="222" t="s">
        <v>83</v>
      </c>
      <c r="AV293" s="13" t="s">
        <v>83</v>
      </c>
      <c r="AW293" s="13" t="s">
        <v>35</v>
      </c>
      <c r="AX293" s="13" t="s">
        <v>74</v>
      </c>
      <c r="AY293" s="222" t="s">
        <v>213</v>
      </c>
    </row>
    <row r="294" spans="1:65" s="14" customFormat="1">
      <c r="B294" s="223"/>
      <c r="C294" s="224"/>
      <c r="D294" s="208" t="s">
        <v>233</v>
      </c>
      <c r="E294" s="225" t="s">
        <v>19</v>
      </c>
      <c r="F294" s="226" t="s">
        <v>234</v>
      </c>
      <c r="G294" s="224"/>
      <c r="H294" s="227">
        <v>3</v>
      </c>
      <c r="I294" s="228"/>
      <c r="J294" s="224"/>
      <c r="K294" s="224"/>
      <c r="L294" s="229"/>
      <c r="M294" s="230"/>
      <c r="N294" s="231"/>
      <c r="O294" s="231"/>
      <c r="P294" s="231"/>
      <c r="Q294" s="231"/>
      <c r="R294" s="231"/>
      <c r="S294" s="231"/>
      <c r="T294" s="232"/>
      <c r="AT294" s="233" t="s">
        <v>233</v>
      </c>
      <c r="AU294" s="233" t="s">
        <v>83</v>
      </c>
      <c r="AV294" s="14" t="s">
        <v>220</v>
      </c>
      <c r="AW294" s="14" t="s">
        <v>35</v>
      </c>
      <c r="AX294" s="14" t="s">
        <v>81</v>
      </c>
      <c r="AY294" s="233" t="s">
        <v>213</v>
      </c>
    </row>
    <row r="295" spans="1:65" s="2" customFormat="1" ht="16.5" customHeight="1">
      <c r="A295" s="36"/>
      <c r="B295" s="37"/>
      <c r="C295" s="195" t="s">
        <v>425</v>
      </c>
      <c r="D295" s="195" t="s">
        <v>215</v>
      </c>
      <c r="E295" s="196" t="s">
        <v>1150</v>
      </c>
      <c r="F295" s="197" t="s">
        <v>1151</v>
      </c>
      <c r="G295" s="198" t="s">
        <v>253</v>
      </c>
      <c r="H295" s="199">
        <v>31.164999999999999</v>
      </c>
      <c r="I295" s="200"/>
      <c r="J295" s="201">
        <f>ROUND(I295*H295,2)</f>
        <v>0</v>
      </c>
      <c r="K295" s="197" t="s">
        <v>219</v>
      </c>
      <c r="L295" s="41"/>
      <c r="M295" s="202" t="s">
        <v>19</v>
      </c>
      <c r="N295" s="203" t="s">
        <v>45</v>
      </c>
      <c r="O295" s="66"/>
      <c r="P295" s="204">
        <f>O295*H295</f>
        <v>0</v>
      </c>
      <c r="Q295" s="204">
        <v>0</v>
      </c>
      <c r="R295" s="204">
        <f>Q295*H295</f>
        <v>0</v>
      </c>
      <c r="S295" s="204">
        <v>0</v>
      </c>
      <c r="T295" s="205">
        <f>S295*H295</f>
        <v>0</v>
      </c>
      <c r="U295" s="36"/>
      <c r="V295" s="36"/>
      <c r="W295" s="36"/>
      <c r="X295" s="36"/>
      <c r="Y295" s="36"/>
      <c r="Z295" s="36"/>
      <c r="AA295" s="36"/>
      <c r="AB295" s="36"/>
      <c r="AC295" s="36"/>
      <c r="AD295" s="36"/>
      <c r="AE295" s="36"/>
      <c r="AR295" s="206" t="s">
        <v>220</v>
      </c>
      <c r="AT295" s="206" t="s">
        <v>215</v>
      </c>
      <c r="AU295" s="206" t="s">
        <v>83</v>
      </c>
      <c r="AY295" s="19" t="s">
        <v>213</v>
      </c>
      <c r="BE295" s="207">
        <f>IF(N295="základní",J295,0)</f>
        <v>0</v>
      </c>
      <c r="BF295" s="207">
        <f>IF(N295="snížená",J295,0)</f>
        <v>0</v>
      </c>
      <c r="BG295" s="207">
        <f>IF(N295="zákl. přenesená",J295,0)</f>
        <v>0</v>
      </c>
      <c r="BH295" s="207">
        <f>IF(N295="sníž. přenesená",J295,0)</f>
        <v>0</v>
      </c>
      <c r="BI295" s="207">
        <f>IF(N295="nulová",J295,0)</f>
        <v>0</v>
      </c>
      <c r="BJ295" s="19" t="s">
        <v>81</v>
      </c>
      <c r="BK295" s="207">
        <f>ROUND(I295*H295,2)</f>
        <v>0</v>
      </c>
      <c r="BL295" s="19" t="s">
        <v>220</v>
      </c>
      <c r="BM295" s="206" t="s">
        <v>1152</v>
      </c>
    </row>
    <row r="296" spans="1:65" s="2" customFormat="1" ht="39">
      <c r="A296" s="36"/>
      <c r="B296" s="37"/>
      <c r="C296" s="38"/>
      <c r="D296" s="208" t="s">
        <v>222</v>
      </c>
      <c r="E296" s="38"/>
      <c r="F296" s="209" t="s">
        <v>966</v>
      </c>
      <c r="G296" s="38"/>
      <c r="H296" s="38"/>
      <c r="I296" s="118"/>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222</v>
      </c>
      <c r="AU296" s="19" t="s">
        <v>83</v>
      </c>
    </row>
    <row r="297" spans="1:65" s="13" customFormat="1">
      <c r="B297" s="212"/>
      <c r="C297" s="213"/>
      <c r="D297" s="208" t="s">
        <v>233</v>
      </c>
      <c r="E297" s="214" t="s">
        <v>19</v>
      </c>
      <c r="F297" s="215" t="s">
        <v>1153</v>
      </c>
      <c r="G297" s="213"/>
      <c r="H297" s="216">
        <v>9.81</v>
      </c>
      <c r="I297" s="217"/>
      <c r="J297" s="213"/>
      <c r="K297" s="213"/>
      <c r="L297" s="218"/>
      <c r="M297" s="219"/>
      <c r="N297" s="220"/>
      <c r="O297" s="220"/>
      <c r="P297" s="220"/>
      <c r="Q297" s="220"/>
      <c r="R297" s="220"/>
      <c r="S297" s="220"/>
      <c r="T297" s="221"/>
      <c r="AT297" s="222" t="s">
        <v>233</v>
      </c>
      <c r="AU297" s="222" t="s">
        <v>83</v>
      </c>
      <c r="AV297" s="13" t="s">
        <v>83</v>
      </c>
      <c r="AW297" s="13" t="s">
        <v>35</v>
      </c>
      <c r="AX297" s="13" t="s">
        <v>74</v>
      </c>
      <c r="AY297" s="222" t="s">
        <v>213</v>
      </c>
    </row>
    <row r="298" spans="1:65" s="13" customFormat="1">
      <c r="B298" s="212"/>
      <c r="C298" s="213"/>
      <c r="D298" s="208" t="s">
        <v>233</v>
      </c>
      <c r="E298" s="214" t="s">
        <v>19</v>
      </c>
      <c r="F298" s="215" t="s">
        <v>1154</v>
      </c>
      <c r="G298" s="213"/>
      <c r="H298" s="216">
        <v>1.8</v>
      </c>
      <c r="I298" s="217"/>
      <c r="J298" s="213"/>
      <c r="K298" s="213"/>
      <c r="L298" s="218"/>
      <c r="M298" s="219"/>
      <c r="N298" s="220"/>
      <c r="O298" s="220"/>
      <c r="P298" s="220"/>
      <c r="Q298" s="220"/>
      <c r="R298" s="220"/>
      <c r="S298" s="220"/>
      <c r="T298" s="221"/>
      <c r="AT298" s="222" t="s">
        <v>233</v>
      </c>
      <c r="AU298" s="222" t="s">
        <v>83</v>
      </c>
      <c r="AV298" s="13" t="s">
        <v>83</v>
      </c>
      <c r="AW298" s="13" t="s">
        <v>35</v>
      </c>
      <c r="AX298" s="13" t="s">
        <v>74</v>
      </c>
      <c r="AY298" s="222" t="s">
        <v>213</v>
      </c>
    </row>
    <row r="299" spans="1:65" s="13" customFormat="1">
      <c r="B299" s="212"/>
      <c r="C299" s="213"/>
      <c r="D299" s="208" t="s">
        <v>233</v>
      </c>
      <c r="E299" s="214" t="s">
        <v>19</v>
      </c>
      <c r="F299" s="215" t="s">
        <v>1155</v>
      </c>
      <c r="G299" s="213"/>
      <c r="H299" s="216">
        <v>5.04</v>
      </c>
      <c r="I299" s="217"/>
      <c r="J299" s="213"/>
      <c r="K299" s="213"/>
      <c r="L299" s="218"/>
      <c r="M299" s="219"/>
      <c r="N299" s="220"/>
      <c r="O299" s="220"/>
      <c r="P299" s="220"/>
      <c r="Q299" s="220"/>
      <c r="R299" s="220"/>
      <c r="S299" s="220"/>
      <c r="T299" s="221"/>
      <c r="AT299" s="222" t="s">
        <v>233</v>
      </c>
      <c r="AU299" s="222" t="s">
        <v>83</v>
      </c>
      <c r="AV299" s="13" t="s">
        <v>83</v>
      </c>
      <c r="AW299" s="13" t="s">
        <v>35</v>
      </c>
      <c r="AX299" s="13" t="s">
        <v>74</v>
      </c>
      <c r="AY299" s="222" t="s">
        <v>213</v>
      </c>
    </row>
    <row r="300" spans="1:65" s="13" customFormat="1">
      <c r="B300" s="212"/>
      <c r="C300" s="213"/>
      <c r="D300" s="208" t="s">
        <v>233</v>
      </c>
      <c r="E300" s="214" t="s">
        <v>19</v>
      </c>
      <c r="F300" s="215" t="s">
        <v>1156</v>
      </c>
      <c r="G300" s="213"/>
      <c r="H300" s="216">
        <v>17.399999999999999</v>
      </c>
      <c r="I300" s="217"/>
      <c r="J300" s="213"/>
      <c r="K300" s="213"/>
      <c r="L300" s="218"/>
      <c r="M300" s="219"/>
      <c r="N300" s="220"/>
      <c r="O300" s="220"/>
      <c r="P300" s="220"/>
      <c r="Q300" s="220"/>
      <c r="R300" s="220"/>
      <c r="S300" s="220"/>
      <c r="T300" s="221"/>
      <c r="AT300" s="222" t="s">
        <v>233</v>
      </c>
      <c r="AU300" s="222" t="s">
        <v>83</v>
      </c>
      <c r="AV300" s="13" t="s">
        <v>83</v>
      </c>
      <c r="AW300" s="13" t="s">
        <v>35</v>
      </c>
      <c r="AX300" s="13" t="s">
        <v>74</v>
      </c>
      <c r="AY300" s="222" t="s">
        <v>213</v>
      </c>
    </row>
    <row r="301" spans="1:65" s="13" customFormat="1">
      <c r="B301" s="212"/>
      <c r="C301" s="213"/>
      <c r="D301" s="208" t="s">
        <v>233</v>
      </c>
      <c r="E301" s="214" t="s">
        <v>19</v>
      </c>
      <c r="F301" s="215" t="s">
        <v>1157</v>
      </c>
      <c r="G301" s="213"/>
      <c r="H301" s="216">
        <v>-2.8849999999999998</v>
      </c>
      <c r="I301" s="217"/>
      <c r="J301" s="213"/>
      <c r="K301" s="213"/>
      <c r="L301" s="218"/>
      <c r="M301" s="219"/>
      <c r="N301" s="220"/>
      <c r="O301" s="220"/>
      <c r="P301" s="220"/>
      <c r="Q301" s="220"/>
      <c r="R301" s="220"/>
      <c r="S301" s="220"/>
      <c r="T301" s="221"/>
      <c r="AT301" s="222" t="s">
        <v>233</v>
      </c>
      <c r="AU301" s="222" t="s">
        <v>83</v>
      </c>
      <c r="AV301" s="13" t="s">
        <v>83</v>
      </c>
      <c r="AW301" s="13" t="s">
        <v>35</v>
      </c>
      <c r="AX301" s="13" t="s">
        <v>74</v>
      </c>
      <c r="AY301" s="222" t="s">
        <v>213</v>
      </c>
    </row>
    <row r="302" spans="1:65" s="14" customFormat="1">
      <c r="B302" s="223"/>
      <c r="C302" s="224"/>
      <c r="D302" s="208" t="s">
        <v>233</v>
      </c>
      <c r="E302" s="225" t="s">
        <v>541</v>
      </c>
      <c r="F302" s="226" t="s">
        <v>234</v>
      </c>
      <c r="G302" s="224"/>
      <c r="H302" s="227">
        <v>31.164999999999999</v>
      </c>
      <c r="I302" s="228"/>
      <c r="J302" s="224"/>
      <c r="K302" s="224"/>
      <c r="L302" s="229"/>
      <c r="M302" s="230"/>
      <c r="N302" s="231"/>
      <c r="O302" s="231"/>
      <c r="P302" s="231"/>
      <c r="Q302" s="231"/>
      <c r="R302" s="231"/>
      <c r="S302" s="231"/>
      <c r="T302" s="232"/>
      <c r="AT302" s="233" t="s">
        <v>233</v>
      </c>
      <c r="AU302" s="233" t="s">
        <v>83</v>
      </c>
      <c r="AV302" s="14" t="s">
        <v>220</v>
      </c>
      <c r="AW302" s="14" t="s">
        <v>35</v>
      </c>
      <c r="AX302" s="14" t="s">
        <v>81</v>
      </c>
      <c r="AY302" s="233" t="s">
        <v>213</v>
      </c>
    </row>
    <row r="303" spans="1:65" s="2" customFormat="1" ht="16.5" customHeight="1">
      <c r="A303" s="36"/>
      <c r="B303" s="37"/>
      <c r="C303" s="195" t="s">
        <v>430</v>
      </c>
      <c r="D303" s="195" t="s">
        <v>215</v>
      </c>
      <c r="E303" s="196" t="s">
        <v>981</v>
      </c>
      <c r="F303" s="197" t="s">
        <v>982</v>
      </c>
      <c r="G303" s="198" t="s">
        <v>152</v>
      </c>
      <c r="H303" s="199">
        <v>56.75</v>
      </c>
      <c r="I303" s="200"/>
      <c r="J303" s="201">
        <f>ROUND(I303*H303,2)</f>
        <v>0</v>
      </c>
      <c r="K303" s="197" t="s">
        <v>219</v>
      </c>
      <c r="L303" s="41"/>
      <c r="M303" s="202" t="s">
        <v>19</v>
      </c>
      <c r="N303" s="203" t="s">
        <v>45</v>
      </c>
      <c r="O303" s="66"/>
      <c r="P303" s="204">
        <f>O303*H303</f>
        <v>0</v>
      </c>
      <c r="Q303" s="204">
        <v>1.26E-4</v>
      </c>
      <c r="R303" s="204">
        <f>Q303*H303</f>
        <v>7.1504999999999997E-3</v>
      </c>
      <c r="S303" s="204">
        <v>0</v>
      </c>
      <c r="T303" s="205">
        <f>S303*H303</f>
        <v>0</v>
      </c>
      <c r="U303" s="36"/>
      <c r="V303" s="36"/>
      <c r="W303" s="36"/>
      <c r="X303" s="36"/>
      <c r="Y303" s="36"/>
      <c r="Z303" s="36"/>
      <c r="AA303" s="36"/>
      <c r="AB303" s="36"/>
      <c r="AC303" s="36"/>
      <c r="AD303" s="36"/>
      <c r="AE303" s="36"/>
      <c r="AR303" s="206" t="s">
        <v>220</v>
      </c>
      <c r="AT303" s="206" t="s">
        <v>215</v>
      </c>
      <c r="AU303" s="206" t="s">
        <v>83</v>
      </c>
      <c r="AY303" s="19" t="s">
        <v>213</v>
      </c>
      <c r="BE303" s="207">
        <f>IF(N303="základní",J303,0)</f>
        <v>0</v>
      </c>
      <c r="BF303" s="207">
        <f>IF(N303="snížená",J303,0)</f>
        <v>0</v>
      </c>
      <c r="BG303" s="207">
        <f>IF(N303="zákl. přenesená",J303,0)</f>
        <v>0</v>
      </c>
      <c r="BH303" s="207">
        <f>IF(N303="sníž. přenesená",J303,0)</f>
        <v>0</v>
      </c>
      <c r="BI303" s="207">
        <f>IF(N303="nulová",J303,0)</f>
        <v>0</v>
      </c>
      <c r="BJ303" s="19" t="s">
        <v>81</v>
      </c>
      <c r="BK303" s="207">
        <f>ROUND(I303*H303,2)</f>
        <v>0</v>
      </c>
      <c r="BL303" s="19" t="s">
        <v>220</v>
      </c>
      <c r="BM303" s="206" t="s">
        <v>1158</v>
      </c>
    </row>
    <row r="304" spans="1:65" s="13" customFormat="1">
      <c r="B304" s="212"/>
      <c r="C304" s="213"/>
      <c r="D304" s="208" t="s">
        <v>233</v>
      </c>
      <c r="E304" s="214" t="s">
        <v>19</v>
      </c>
      <c r="F304" s="215" t="s">
        <v>1159</v>
      </c>
      <c r="G304" s="213"/>
      <c r="H304" s="216">
        <v>56.75</v>
      </c>
      <c r="I304" s="217"/>
      <c r="J304" s="213"/>
      <c r="K304" s="213"/>
      <c r="L304" s="218"/>
      <c r="M304" s="219"/>
      <c r="N304" s="220"/>
      <c r="O304" s="220"/>
      <c r="P304" s="220"/>
      <c r="Q304" s="220"/>
      <c r="R304" s="220"/>
      <c r="S304" s="220"/>
      <c r="T304" s="221"/>
      <c r="AT304" s="222" t="s">
        <v>233</v>
      </c>
      <c r="AU304" s="222" t="s">
        <v>83</v>
      </c>
      <c r="AV304" s="13" t="s">
        <v>83</v>
      </c>
      <c r="AW304" s="13" t="s">
        <v>35</v>
      </c>
      <c r="AX304" s="13" t="s">
        <v>74</v>
      </c>
      <c r="AY304" s="222" t="s">
        <v>213</v>
      </c>
    </row>
    <row r="305" spans="1:65" s="14" customFormat="1">
      <c r="B305" s="223"/>
      <c r="C305" s="224"/>
      <c r="D305" s="208" t="s">
        <v>233</v>
      </c>
      <c r="E305" s="225" t="s">
        <v>19</v>
      </c>
      <c r="F305" s="226" t="s">
        <v>234</v>
      </c>
      <c r="G305" s="224"/>
      <c r="H305" s="227">
        <v>56.75</v>
      </c>
      <c r="I305" s="228"/>
      <c r="J305" s="224"/>
      <c r="K305" s="224"/>
      <c r="L305" s="229"/>
      <c r="M305" s="230"/>
      <c r="N305" s="231"/>
      <c r="O305" s="231"/>
      <c r="P305" s="231"/>
      <c r="Q305" s="231"/>
      <c r="R305" s="231"/>
      <c r="S305" s="231"/>
      <c r="T305" s="232"/>
      <c r="AT305" s="233" t="s">
        <v>233</v>
      </c>
      <c r="AU305" s="233" t="s">
        <v>83</v>
      </c>
      <c r="AV305" s="14" t="s">
        <v>220</v>
      </c>
      <c r="AW305" s="14" t="s">
        <v>35</v>
      </c>
      <c r="AX305" s="14" t="s">
        <v>81</v>
      </c>
      <c r="AY305" s="233" t="s">
        <v>213</v>
      </c>
    </row>
    <row r="306" spans="1:65" s="12" customFormat="1" ht="22.9" customHeight="1">
      <c r="B306" s="179"/>
      <c r="C306" s="180"/>
      <c r="D306" s="181" t="s">
        <v>73</v>
      </c>
      <c r="E306" s="193" t="s">
        <v>262</v>
      </c>
      <c r="F306" s="193" t="s">
        <v>424</v>
      </c>
      <c r="G306" s="180"/>
      <c r="H306" s="180"/>
      <c r="I306" s="183"/>
      <c r="J306" s="194">
        <f>BK306</f>
        <v>0</v>
      </c>
      <c r="K306" s="180"/>
      <c r="L306" s="185"/>
      <c r="M306" s="186"/>
      <c r="N306" s="187"/>
      <c r="O306" s="187"/>
      <c r="P306" s="188">
        <f>SUM(P307:P314)</f>
        <v>0</v>
      </c>
      <c r="Q306" s="187"/>
      <c r="R306" s="188">
        <f>SUM(R307:R314)</f>
        <v>0</v>
      </c>
      <c r="S306" s="187"/>
      <c r="T306" s="189">
        <f>SUM(T307:T314)</f>
        <v>2.6970000000000001</v>
      </c>
      <c r="AR306" s="190" t="s">
        <v>81</v>
      </c>
      <c r="AT306" s="191" t="s">
        <v>73</v>
      </c>
      <c r="AU306" s="191" t="s">
        <v>81</v>
      </c>
      <c r="AY306" s="190" t="s">
        <v>213</v>
      </c>
      <c r="BK306" s="192">
        <f>SUM(BK307:BK314)</f>
        <v>0</v>
      </c>
    </row>
    <row r="307" spans="1:65" s="2" customFormat="1" ht="16.5" customHeight="1">
      <c r="A307" s="36"/>
      <c r="B307" s="37"/>
      <c r="C307" s="195" t="s">
        <v>435</v>
      </c>
      <c r="D307" s="195" t="s">
        <v>215</v>
      </c>
      <c r="E307" s="196" t="s">
        <v>1160</v>
      </c>
      <c r="F307" s="197" t="s">
        <v>1161</v>
      </c>
      <c r="G307" s="198" t="s">
        <v>152</v>
      </c>
      <c r="H307" s="199">
        <v>29</v>
      </c>
      <c r="I307" s="200"/>
      <c r="J307" s="201">
        <f>ROUND(I307*H307,2)</f>
        <v>0</v>
      </c>
      <c r="K307" s="197" t="s">
        <v>19</v>
      </c>
      <c r="L307" s="41"/>
      <c r="M307" s="202" t="s">
        <v>19</v>
      </c>
      <c r="N307" s="203" t="s">
        <v>45</v>
      </c>
      <c r="O307" s="66"/>
      <c r="P307" s="204">
        <f>O307*H307</f>
        <v>0</v>
      </c>
      <c r="Q307" s="204">
        <v>0</v>
      </c>
      <c r="R307" s="204">
        <f>Q307*H307</f>
        <v>0</v>
      </c>
      <c r="S307" s="204">
        <v>9.2999999999999999E-2</v>
      </c>
      <c r="T307" s="205">
        <f>S307*H307</f>
        <v>2.6970000000000001</v>
      </c>
      <c r="U307" s="36"/>
      <c r="V307" s="36"/>
      <c r="W307" s="36"/>
      <c r="X307" s="36"/>
      <c r="Y307" s="36"/>
      <c r="Z307" s="36"/>
      <c r="AA307" s="36"/>
      <c r="AB307" s="36"/>
      <c r="AC307" s="36"/>
      <c r="AD307" s="36"/>
      <c r="AE307" s="36"/>
      <c r="AR307" s="206" t="s">
        <v>220</v>
      </c>
      <c r="AT307" s="206" t="s">
        <v>215</v>
      </c>
      <c r="AU307" s="206" t="s">
        <v>83</v>
      </c>
      <c r="AY307" s="19" t="s">
        <v>213</v>
      </c>
      <c r="BE307" s="207">
        <f>IF(N307="základní",J307,0)</f>
        <v>0</v>
      </c>
      <c r="BF307" s="207">
        <f>IF(N307="snížená",J307,0)</f>
        <v>0</v>
      </c>
      <c r="BG307" s="207">
        <f>IF(N307="zákl. přenesená",J307,0)</f>
        <v>0</v>
      </c>
      <c r="BH307" s="207">
        <f>IF(N307="sníž. přenesená",J307,0)</f>
        <v>0</v>
      </c>
      <c r="BI307" s="207">
        <f>IF(N307="nulová",J307,0)</f>
        <v>0</v>
      </c>
      <c r="BJ307" s="19" t="s">
        <v>81</v>
      </c>
      <c r="BK307" s="207">
        <f>ROUND(I307*H307,2)</f>
        <v>0</v>
      </c>
      <c r="BL307" s="19" t="s">
        <v>220</v>
      </c>
      <c r="BM307" s="206" t="s">
        <v>1162</v>
      </c>
    </row>
    <row r="308" spans="1:65" s="2" customFormat="1" ht="29.25">
      <c r="A308" s="36"/>
      <c r="B308" s="37"/>
      <c r="C308" s="38"/>
      <c r="D308" s="208" t="s">
        <v>320</v>
      </c>
      <c r="E308" s="38"/>
      <c r="F308" s="209" t="s">
        <v>1163</v>
      </c>
      <c r="G308" s="38"/>
      <c r="H308" s="38"/>
      <c r="I308" s="118"/>
      <c r="J308" s="38"/>
      <c r="K308" s="38"/>
      <c r="L308" s="41"/>
      <c r="M308" s="210"/>
      <c r="N308" s="211"/>
      <c r="O308" s="66"/>
      <c r="P308" s="66"/>
      <c r="Q308" s="66"/>
      <c r="R308" s="66"/>
      <c r="S308" s="66"/>
      <c r="T308" s="67"/>
      <c r="U308" s="36"/>
      <c r="V308" s="36"/>
      <c r="W308" s="36"/>
      <c r="X308" s="36"/>
      <c r="Y308" s="36"/>
      <c r="Z308" s="36"/>
      <c r="AA308" s="36"/>
      <c r="AB308" s="36"/>
      <c r="AC308" s="36"/>
      <c r="AD308" s="36"/>
      <c r="AE308" s="36"/>
      <c r="AT308" s="19" t="s">
        <v>320</v>
      </c>
      <c r="AU308" s="19" t="s">
        <v>83</v>
      </c>
    </row>
    <row r="309" spans="1:65" s="13" customFormat="1">
      <c r="B309" s="212"/>
      <c r="C309" s="213"/>
      <c r="D309" s="208" t="s">
        <v>233</v>
      </c>
      <c r="E309" s="214" t="s">
        <v>19</v>
      </c>
      <c r="F309" s="215" t="s">
        <v>1164</v>
      </c>
      <c r="G309" s="213"/>
      <c r="H309" s="216">
        <v>29</v>
      </c>
      <c r="I309" s="217"/>
      <c r="J309" s="213"/>
      <c r="K309" s="213"/>
      <c r="L309" s="218"/>
      <c r="M309" s="219"/>
      <c r="N309" s="220"/>
      <c r="O309" s="220"/>
      <c r="P309" s="220"/>
      <c r="Q309" s="220"/>
      <c r="R309" s="220"/>
      <c r="S309" s="220"/>
      <c r="T309" s="221"/>
      <c r="AT309" s="222" t="s">
        <v>233</v>
      </c>
      <c r="AU309" s="222" t="s">
        <v>83</v>
      </c>
      <c r="AV309" s="13" t="s">
        <v>83</v>
      </c>
      <c r="AW309" s="13" t="s">
        <v>35</v>
      </c>
      <c r="AX309" s="13" t="s">
        <v>74</v>
      </c>
      <c r="AY309" s="222" t="s">
        <v>213</v>
      </c>
    </row>
    <row r="310" spans="1:65" s="14" customFormat="1">
      <c r="B310" s="223"/>
      <c r="C310" s="224"/>
      <c r="D310" s="208" t="s">
        <v>233</v>
      </c>
      <c r="E310" s="225" t="s">
        <v>19</v>
      </c>
      <c r="F310" s="226" t="s">
        <v>234</v>
      </c>
      <c r="G310" s="224"/>
      <c r="H310" s="227">
        <v>29</v>
      </c>
      <c r="I310" s="228"/>
      <c r="J310" s="224"/>
      <c r="K310" s="224"/>
      <c r="L310" s="229"/>
      <c r="M310" s="230"/>
      <c r="N310" s="231"/>
      <c r="O310" s="231"/>
      <c r="P310" s="231"/>
      <c r="Q310" s="231"/>
      <c r="R310" s="231"/>
      <c r="S310" s="231"/>
      <c r="T310" s="232"/>
      <c r="AT310" s="233" t="s">
        <v>233</v>
      </c>
      <c r="AU310" s="233" t="s">
        <v>83</v>
      </c>
      <c r="AV310" s="14" t="s">
        <v>220</v>
      </c>
      <c r="AW310" s="14" t="s">
        <v>35</v>
      </c>
      <c r="AX310" s="14" t="s">
        <v>81</v>
      </c>
      <c r="AY310" s="233" t="s">
        <v>213</v>
      </c>
    </row>
    <row r="311" spans="1:65" s="2" customFormat="1" ht="16.5" customHeight="1">
      <c r="A311" s="36"/>
      <c r="B311" s="37"/>
      <c r="C311" s="195" t="s">
        <v>442</v>
      </c>
      <c r="D311" s="195" t="s">
        <v>215</v>
      </c>
      <c r="E311" s="196" t="s">
        <v>1165</v>
      </c>
      <c r="F311" s="197" t="s">
        <v>1166</v>
      </c>
      <c r="G311" s="198" t="s">
        <v>152</v>
      </c>
      <c r="H311" s="199">
        <v>29</v>
      </c>
      <c r="I311" s="200"/>
      <c r="J311" s="201">
        <f>ROUND(I311*H311,2)</f>
        <v>0</v>
      </c>
      <c r="K311" s="197" t="s">
        <v>19</v>
      </c>
      <c r="L311" s="41"/>
      <c r="M311" s="202" t="s">
        <v>19</v>
      </c>
      <c r="N311" s="203" t="s">
        <v>45</v>
      </c>
      <c r="O311" s="66"/>
      <c r="P311" s="204">
        <f>O311*H311</f>
        <v>0</v>
      </c>
      <c r="Q311" s="204">
        <v>0</v>
      </c>
      <c r="R311" s="204">
        <f>Q311*H311</f>
        <v>0</v>
      </c>
      <c r="S311" s="204">
        <v>0</v>
      </c>
      <c r="T311" s="205">
        <f>S311*H311</f>
        <v>0</v>
      </c>
      <c r="U311" s="36"/>
      <c r="V311" s="36"/>
      <c r="W311" s="36"/>
      <c r="X311" s="36"/>
      <c r="Y311" s="36"/>
      <c r="Z311" s="36"/>
      <c r="AA311" s="36"/>
      <c r="AB311" s="36"/>
      <c r="AC311" s="36"/>
      <c r="AD311" s="36"/>
      <c r="AE311" s="36"/>
      <c r="AR311" s="206" t="s">
        <v>220</v>
      </c>
      <c r="AT311" s="206" t="s">
        <v>215</v>
      </c>
      <c r="AU311" s="206" t="s">
        <v>83</v>
      </c>
      <c r="AY311" s="19" t="s">
        <v>213</v>
      </c>
      <c r="BE311" s="207">
        <f>IF(N311="základní",J311,0)</f>
        <v>0</v>
      </c>
      <c r="BF311" s="207">
        <f>IF(N311="snížená",J311,0)</f>
        <v>0</v>
      </c>
      <c r="BG311" s="207">
        <f>IF(N311="zákl. přenesená",J311,0)</f>
        <v>0</v>
      </c>
      <c r="BH311" s="207">
        <f>IF(N311="sníž. přenesená",J311,0)</f>
        <v>0</v>
      </c>
      <c r="BI311" s="207">
        <f>IF(N311="nulová",J311,0)</f>
        <v>0</v>
      </c>
      <c r="BJ311" s="19" t="s">
        <v>81</v>
      </c>
      <c r="BK311" s="207">
        <f>ROUND(I311*H311,2)</f>
        <v>0</v>
      </c>
      <c r="BL311" s="19" t="s">
        <v>220</v>
      </c>
      <c r="BM311" s="206" t="s">
        <v>1167</v>
      </c>
    </row>
    <row r="312" spans="1:65" s="13" customFormat="1">
      <c r="B312" s="212"/>
      <c r="C312" s="213"/>
      <c r="D312" s="208" t="s">
        <v>233</v>
      </c>
      <c r="E312" s="214" t="s">
        <v>19</v>
      </c>
      <c r="F312" s="215" t="s">
        <v>1168</v>
      </c>
      <c r="G312" s="213"/>
      <c r="H312" s="216">
        <v>29</v>
      </c>
      <c r="I312" s="217"/>
      <c r="J312" s="213"/>
      <c r="K312" s="213"/>
      <c r="L312" s="218"/>
      <c r="M312" s="219"/>
      <c r="N312" s="220"/>
      <c r="O312" s="220"/>
      <c r="P312" s="220"/>
      <c r="Q312" s="220"/>
      <c r="R312" s="220"/>
      <c r="S312" s="220"/>
      <c r="T312" s="221"/>
      <c r="AT312" s="222" t="s">
        <v>233</v>
      </c>
      <c r="AU312" s="222" t="s">
        <v>83</v>
      </c>
      <c r="AV312" s="13" t="s">
        <v>83</v>
      </c>
      <c r="AW312" s="13" t="s">
        <v>35</v>
      </c>
      <c r="AX312" s="13" t="s">
        <v>74</v>
      </c>
      <c r="AY312" s="222" t="s">
        <v>213</v>
      </c>
    </row>
    <row r="313" spans="1:65" s="14" customFormat="1">
      <c r="B313" s="223"/>
      <c r="C313" s="224"/>
      <c r="D313" s="208" t="s">
        <v>233</v>
      </c>
      <c r="E313" s="225" t="s">
        <v>19</v>
      </c>
      <c r="F313" s="226" t="s">
        <v>234</v>
      </c>
      <c r="G313" s="224"/>
      <c r="H313" s="227">
        <v>29</v>
      </c>
      <c r="I313" s="228"/>
      <c r="J313" s="224"/>
      <c r="K313" s="224"/>
      <c r="L313" s="229"/>
      <c r="M313" s="230"/>
      <c r="N313" s="231"/>
      <c r="O313" s="231"/>
      <c r="P313" s="231"/>
      <c r="Q313" s="231"/>
      <c r="R313" s="231"/>
      <c r="S313" s="231"/>
      <c r="T313" s="232"/>
      <c r="AT313" s="233" t="s">
        <v>233</v>
      </c>
      <c r="AU313" s="233" t="s">
        <v>83</v>
      </c>
      <c r="AV313" s="14" t="s">
        <v>220</v>
      </c>
      <c r="AW313" s="14" t="s">
        <v>35</v>
      </c>
      <c r="AX313" s="14" t="s">
        <v>81</v>
      </c>
      <c r="AY313" s="233" t="s">
        <v>213</v>
      </c>
    </row>
    <row r="314" spans="1:65" s="2" customFormat="1" ht="16.5" customHeight="1">
      <c r="A314" s="36"/>
      <c r="B314" s="37"/>
      <c r="C314" s="195" t="s">
        <v>446</v>
      </c>
      <c r="D314" s="195" t="s">
        <v>215</v>
      </c>
      <c r="E314" s="196" t="s">
        <v>1169</v>
      </c>
      <c r="F314" s="197" t="s">
        <v>1170</v>
      </c>
      <c r="G314" s="198" t="s">
        <v>417</v>
      </c>
      <c r="H314" s="199">
        <v>1</v>
      </c>
      <c r="I314" s="200"/>
      <c r="J314" s="201">
        <f>ROUND(I314*H314,2)</f>
        <v>0</v>
      </c>
      <c r="K314" s="197" t="s">
        <v>19</v>
      </c>
      <c r="L314" s="41"/>
      <c r="M314" s="202" t="s">
        <v>19</v>
      </c>
      <c r="N314" s="203" t="s">
        <v>45</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220</v>
      </c>
      <c r="AT314" s="206" t="s">
        <v>215</v>
      </c>
      <c r="AU314" s="206" t="s">
        <v>83</v>
      </c>
      <c r="AY314" s="19" t="s">
        <v>213</v>
      </c>
      <c r="BE314" s="207">
        <f>IF(N314="základní",J314,0)</f>
        <v>0</v>
      </c>
      <c r="BF314" s="207">
        <f>IF(N314="snížená",J314,0)</f>
        <v>0</v>
      </c>
      <c r="BG314" s="207">
        <f>IF(N314="zákl. přenesená",J314,0)</f>
        <v>0</v>
      </c>
      <c r="BH314" s="207">
        <f>IF(N314="sníž. přenesená",J314,0)</f>
        <v>0</v>
      </c>
      <c r="BI314" s="207">
        <f>IF(N314="nulová",J314,0)</f>
        <v>0</v>
      </c>
      <c r="BJ314" s="19" t="s">
        <v>81</v>
      </c>
      <c r="BK314" s="207">
        <f>ROUND(I314*H314,2)</f>
        <v>0</v>
      </c>
      <c r="BL314" s="19" t="s">
        <v>220</v>
      </c>
      <c r="BM314" s="206" t="s">
        <v>1171</v>
      </c>
    </row>
    <row r="315" spans="1:65" s="12" customFormat="1" ht="22.9" customHeight="1">
      <c r="B315" s="179"/>
      <c r="C315" s="180"/>
      <c r="D315" s="181" t="s">
        <v>73</v>
      </c>
      <c r="E315" s="193" t="s">
        <v>490</v>
      </c>
      <c r="F315" s="193" t="s">
        <v>491</v>
      </c>
      <c r="G315" s="180"/>
      <c r="H315" s="180"/>
      <c r="I315" s="183"/>
      <c r="J315" s="194">
        <f>BK315</f>
        <v>0</v>
      </c>
      <c r="K315" s="180"/>
      <c r="L315" s="185"/>
      <c r="M315" s="186"/>
      <c r="N315" s="187"/>
      <c r="O315" s="187"/>
      <c r="P315" s="188">
        <f>SUM(P316:P319)</f>
        <v>0</v>
      </c>
      <c r="Q315" s="187"/>
      <c r="R315" s="188">
        <f>SUM(R316:R319)</f>
        <v>0</v>
      </c>
      <c r="S315" s="187"/>
      <c r="T315" s="189">
        <f>SUM(T316:T319)</f>
        <v>0</v>
      </c>
      <c r="AR315" s="190" t="s">
        <v>81</v>
      </c>
      <c r="AT315" s="191" t="s">
        <v>73</v>
      </c>
      <c r="AU315" s="191" t="s">
        <v>81</v>
      </c>
      <c r="AY315" s="190" t="s">
        <v>213</v>
      </c>
      <c r="BK315" s="192">
        <f>SUM(BK316:BK319)</f>
        <v>0</v>
      </c>
    </row>
    <row r="316" spans="1:65" s="2" customFormat="1" ht="21.75" customHeight="1">
      <c r="A316" s="36"/>
      <c r="B316" s="37"/>
      <c r="C316" s="195" t="s">
        <v>453</v>
      </c>
      <c r="D316" s="195" t="s">
        <v>215</v>
      </c>
      <c r="E316" s="196" t="s">
        <v>997</v>
      </c>
      <c r="F316" s="197" t="s">
        <v>998</v>
      </c>
      <c r="G316" s="198" t="s">
        <v>166</v>
      </c>
      <c r="H316" s="199">
        <v>21.151</v>
      </c>
      <c r="I316" s="200"/>
      <c r="J316" s="201">
        <f>ROUND(I316*H316,2)</f>
        <v>0</v>
      </c>
      <c r="K316" s="197" t="s">
        <v>219</v>
      </c>
      <c r="L316" s="41"/>
      <c r="M316" s="202" t="s">
        <v>19</v>
      </c>
      <c r="N316" s="203" t="s">
        <v>45</v>
      </c>
      <c r="O316" s="66"/>
      <c r="P316" s="204">
        <f>O316*H316</f>
        <v>0</v>
      </c>
      <c r="Q316" s="204">
        <v>0</v>
      </c>
      <c r="R316" s="204">
        <f>Q316*H316</f>
        <v>0</v>
      </c>
      <c r="S316" s="204">
        <v>0</v>
      </c>
      <c r="T316" s="205">
        <f>S316*H316</f>
        <v>0</v>
      </c>
      <c r="U316" s="36"/>
      <c r="V316" s="36"/>
      <c r="W316" s="36"/>
      <c r="X316" s="36"/>
      <c r="Y316" s="36"/>
      <c r="Z316" s="36"/>
      <c r="AA316" s="36"/>
      <c r="AB316" s="36"/>
      <c r="AC316" s="36"/>
      <c r="AD316" s="36"/>
      <c r="AE316" s="36"/>
      <c r="AR316" s="206" t="s">
        <v>220</v>
      </c>
      <c r="AT316" s="206" t="s">
        <v>215</v>
      </c>
      <c r="AU316" s="206" t="s">
        <v>83</v>
      </c>
      <c r="AY316" s="19" t="s">
        <v>213</v>
      </c>
      <c r="BE316" s="207">
        <f>IF(N316="základní",J316,0)</f>
        <v>0</v>
      </c>
      <c r="BF316" s="207">
        <f>IF(N316="snížená",J316,0)</f>
        <v>0</v>
      </c>
      <c r="BG316" s="207">
        <f>IF(N316="zákl. přenesená",J316,0)</f>
        <v>0</v>
      </c>
      <c r="BH316" s="207">
        <f>IF(N316="sníž. přenesená",J316,0)</f>
        <v>0</v>
      </c>
      <c r="BI316" s="207">
        <f>IF(N316="nulová",J316,0)</f>
        <v>0</v>
      </c>
      <c r="BJ316" s="19" t="s">
        <v>81</v>
      </c>
      <c r="BK316" s="207">
        <f>ROUND(I316*H316,2)</f>
        <v>0</v>
      </c>
      <c r="BL316" s="19" t="s">
        <v>220</v>
      </c>
      <c r="BM316" s="206" t="s">
        <v>1172</v>
      </c>
    </row>
    <row r="317" spans="1:65" s="2" customFormat="1" ht="48.75">
      <c r="A317" s="36"/>
      <c r="B317" s="37"/>
      <c r="C317" s="38"/>
      <c r="D317" s="208" t="s">
        <v>222</v>
      </c>
      <c r="E317" s="38"/>
      <c r="F317" s="209" t="s">
        <v>1000</v>
      </c>
      <c r="G317" s="38"/>
      <c r="H317" s="38"/>
      <c r="I317" s="118"/>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222</v>
      </c>
      <c r="AU317" s="19" t="s">
        <v>83</v>
      </c>
    </row>
    <row r="318" spans="1:65" s="2" customFormat="1" ht="21.75" customHeight="1">
      <c r="A318" s="36"/>
      <c r="B318" s="37"/>
      <c r="C318" s="195" t="s">
        <v>458</v>
      </c>
      <c r="D318" s="195" t="s">
        <v>215</v>
      </c>
      <c r="E318" s="196" t="s">
        <v>1002</v>
      </c>
      <c r="F318" s="197" t="s">
        <v>1003</v>
      </c>
      <c r="G318" s="198" t="s">
        <v>166</v>
      </c>
      <c r="H318" s="199">
        <v>21.151</v>
      </c>
      <c r="I318" s="200"/>
      <c r="J318" s="201">
        <f>ROUND(I318*H318,2)</f>
        <v>0</v>
      </c>
      <c r="K318" s="197" t="s">
        <v>219</v>
      </c>
      <c r="L318" s="41"/>
      <c r="M318" s="202" t="s">
        <v>19</v>
      </c>
      <c r="N318" s="203" t="s">
        <v>45</v>
      </c>
      <c r="O318" s="66"/>
      <c r="P318" s="204">
        <f>O318*H318</f>
        <v>0</v>
      </c>
      <c r="Q318" s="204">
        <v>0</v>
      </c>
      <c r="R318" s="204">
        <f>Q318*H318</f>
        <v>0</v>
      </c>
      <c r="S318" s="204">
        <v>0</v>
      </c>
      <c r="T318" s="205">
        <f>S318*H318</f>
        <v>0</v>
      </c>
      <c r="U318" s="36"/>
      <c r="V318" s="36"/>
      <c r="W318" s="36"/>
      <c r="X318" s="36"/>
      <c r="Y318" s="36"/>
      <c r="Z318" s="36"/>
      <c r="AA318" s="36"/>
      <c r="AB318" s="36"/>
      <c r="AC318" s="36"/>
      <c r="AD318" s="36"/>
      <c r="AE318" s="36"/>
      <c r="AR318" s="206" t="s">
        <v>220</v>
      </c>
      <c r="AT318" s="206" t="s">
        <v>215</v>
      </c>
      <c r="AU318" s="206" t="s">
        <v>83</v>
      </c>
      <c r="AY318" s="19" t="s">
        <v>213</v>
      </c>
      <c r="BE318" s="207">
        <f>IF(N318="základní",J318,0)</f>
        <v>0</v>
      </c>
      <c r="BF318" s="207">
        <f>IF(N318="snížená",J318,0)</f>
        <v>0</v>
      </c>
      <c r="BG318" s="207">
        <f>IF(N318="zákl. přenesená",J318,0)</f>
        <v>0</v>
      </c>
      <c r="BH318" s="207">
        <f>IF(N318="sníž. přenesená",J318,0)</f>
        <v>0</v>
      </c>
      <c r="BI318" s="207">
        <f>IF(N318="nulová",J318,0)</f>
        <v>0</v>
      </c>
      <c r="BJ318" s="19" t="s">
        <v>81</v>
      </c>
      <c r="BK318" s="207">
        <f>ROUND(I318*H318,2)</f>
        <v>0</v>
      </c>
      <c r="BL318" s="19" t="s">
        <v>220</v>
      </c>
      <c r="BM318" s="206" t="s">
        <v>1173</v>
      </c>
    </row>
    <row r="319" spans="1:65" s="2" customFormat="1" ht="39">
      <c r="A319" s="36"/>
      <c r="B319" s="37"/>
      <c r="C319" s="38"/>
      <c r="D319" s="208" t="s">
        <v>222</v>
      </c>
      <c r="E319" s="38"/>
      <c r="F319" s="209" t="s">
        <v>1005</v>
      </c>
      <c r="G319" s="38"/>
      <c r="H319" s="38"/>
      <c r="I319" s="118"/>
      <c r="J319" s="38"/>
      <c r="K319" s="38"/>
      <c r="L319" s="41"/>
      <c r="M319" s="254"/>
      <c r="N319" s="255"/>
      <c r="O319" s="256"/>
      <c r="P319" s="256"/>
      <c r="Q319" s="256"/>
      <c r="R319" s="256"/>
      <c r="S319" s="256"/>
      <c r="T319" s="257"/>
      <c r="U319" s="36"/>
      <c r="V319" s="36"/>
      <c r="W319" s="36"/>
      <c r="X319" s="36"/>
      <c r="Y319" s="36"/>
      <c r="Z319" s="36"/>
      <c r="AA319" s="36"/>
      <c r="AB319" s="36"/>
      <c r="AC319" s="36"/>
      <c r="AD319" s="36"/>
      <c r="AE319" s="36"/>
      <c r="AT319" s="19" t="s">
        <v>222</v>
      </c>
      <c r="AU319" s="19" t="s">
        <v>83</v>
      </c>
    </row>
    <row r="320" spans="1:65" s="2" customFormat="1" ht="6.95" customHeight="1">
      <c r="A320" s="36"/>
      <c r="B320" s="49"/>
      <c r="C320" s="50"/>
      <c r="D320" s="50"/>
      <c r="E320" s="50"/>
      <c r="F320" s="50"/>
      <c r="G320" s="50"/>
      <c r="H320" s="50"/>
      <c r="I320" s="145"/>
      <c r="J320" s="50"/>
      <c r="K320" s="50"/>
      <c r="L320" s="41"/>
      <c r="M320" s="36"/>
      <c r="O320" s="36"/>
      <c r="P320" s="36"/>
      <c r="Q320" s="36"/>
      <c r="R320" s="36"/>
      <c r="S320" s="36"/>
      <c r="T320" s="36"/>
      <c r="U320" s="36"/>
      <c r="V320" s="36"/>
      <c r="W320" s="36"/>
      <c r="X320" s="36"/>
      <c r="Y320" s="36"/>
      <c r="Z320" s="36"/>
      <c r="AA320" s="36"/>
      <c r="AB320" s="36"/>
      <c r="AC320" s="36"/>
      <c r="AD320" s="36"/>
      <c r="AE320" s="36"/>
    </row>
  </sheetData>
  <sheetProtection password="CC3F" sheet="1" objects="1" scenarios="1" formatColumns="0" formatRows="0" autoFilter="0"/>
  <autoFilter ref="C90:K319"/>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97</v>
      </c>
      <c r="AZ2" s="111" t="s">
        <v>1006</v>
      </c>
      <c r="BA2" s="111" t="s">
        <v>1007</v>
      </c>
      <c r="BB2" s="111" t="s">
        <v>253</v>
      </c>
      <c r="BC2" s="111" t="s">
        <v>1174</v>
      </c>
      <c r="BD2" s="111" t="s">
        <v>83</v>
      </c>
    </row>
    <row r="3" spans="1:56" s="1" customFormat="1" ht="6.95" customHeight="1">
      <c r="B3" s="112"/>
      <c r="C3" s="113"/>
      <c r="D3" s="113"/>
      <c r="E3" s="113"/>
      <c r="F3" s="113"/>
      <c r="G3" s="113"/>
      <c r="H3" s="113"/>
      <c r="I3" s="114"/>
      <c r="J3" s="113"/>
      <c r="K3" s="113"/>
      <c r="L3" s="22"/>
      <c r="AT3" s="19" t="s">
        <v>83</v>
      </c>
      <c r="AZ3" s="111" t="s">
        <v>505</v>
      </c>
      <c r="BA3" s="111" t="s">
        <v>506</v>
      </c>
      <c r="BB3" s="111" t="s">
        <v>253</v>
      </c>
      <c r="BC3" s="111" t="s">
        <v>1175</v>
      </c>
      <c r="BD3" s="111" t="s">
        <v>83</v>
      </c>
    </row>
    <row r="4" spans="1:56" s="1" customFormat="1" ht="24.95" customHeight="1">
      <c r="B4" s="22"/>
      <c r="D4" s="115" t="s">
        <v>158</v>
      </c>
      <c r="I4" s="110"/>
      <c r="L4" s="22"/>
      <c r="M4" s="116" t="s">
        <v>10</v>
      </c>
      <c r="AT4" s="19" t="s">
        <v>4</v>
      </c>
      <c r="AZ4" s="111" t="s">
        <v>508</v>
      </c>
      <c r="BA4" s="111" t="s">
        <v>509</v>
      </c>
      <c r="BB4" s="111" t="s">
        <v>253</v>
      </c>
      <c r="BC4" s="111" t="s">
        <v>1176</v>
      </c>
      <c r="BD4" s="111" t="s">
        <v>83</v>
      </c>
    </row>
    <row r="5" spans="1:56" s="1" customFormat="1" ht="6.95" customHeight="1">
      <c r="B5" s="22"/>
      <c r="I5" s="110"/>
      <c r="L5" s="22"/>
      <c r="AZ5" s="111" t="s">
        <v>511</v>
      </c>
      <c r="BA5" s="111" t="s">
        <v>512</v>
      </c>
      <c r="BB5" s="111" t="s">
        <v>253</v>
      </c>
      <c r="BC5" s="111" t="s">
        <v>1177</v>
      </c>
      <c r="BD5" s="111" t="s">
        <v>83</v>
      </c>
    </row>
    <row r="6" spans="1:56" s="1" customFormat="1" ht="12" customHeight="1">
      <c r="B6" s="22"/>
      <c r="D6" s="117" t="s">
        <v>16</v>
      </c>
      <c r="I6" s="110"/>
      <c r="L6" s="22"/>
      <c r="AZ6" s="111" t="s">
        <v>514</v>
      </c>
      <c r="BA6" s="111" t="s">
        <v>515</v>
      </c>
      <c r="BB6" s="111" t="s">
        <v>253</v>
      </c>
      <c r="BC6" s="111" t="s">
        <v>1178</v>
      </c>
      <c r="BD6" s="111" t="s">
        <v>83</v>
      </c>
    </row>
    <row r="7" spans="1:56" s="1" customFormat="1" ht="16.5" customHeight="1">
      <c r="B7" s="22"/>
      <c r="E7" s="412" t="str">
        <f>'Rekapitulace stavby'!K6</f>
        <v>PROJEKT REKONSTRUKCE I.S. A BUĎÁNKA II. ETAPA</v>
      </c>
      <c r="F7" s="413"/>
      <c r="G7" s="413"/>
      <c r="H7" s="413"/>
      <c r="I7" s="110"/>
      <c r="L7" s="22"/>
      <c r="AZ7" s="111" t="s">
        <v>1013</v>
      </c>
      <c r="BA7" s="111" t="s">
        <v>1014</v>
      </c>
      <c r="BB7" s="111" t="s">
        <v>253</v>
      </c>
      <c r="BC7" s="111" t="s">
        <v>1179</v>
      </c>
      <c r="BD7" s="111" t="s">
        <v>83</v>
      </c>
    </row>
    <row r="8" spans="1:56" s="1" customFormat="1" ht="12" customHeight="1">
      <c r="B8" s="22"/>
      <c r="D8" s="117" t="s">
        <v>171</v>
      </c>
      <c r="I8" s="110"/>
      <c r="L8" s="22"/>
      <c r="AZ8" s="111" t="s">
        <v>1016</v>
      </c>
      <c r="BA8" s="111" t="s">
        <v>1017</v>
      </c>
      <c r="BB8" s="111" t="s">
        <v>253</v>
      </c>
      <c r="BC8" s="111" t="s">
        <v>1180</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541</v>
      </c>
      <c r="BA9" s="111" t="s">
        <v>542</v>
      </c>
      <c r="BB9" s="111" t="s">
        <v>253</v>
      </c>
      <c r="BC9" s="111" t="s">
        <v>1181</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544</v>
      </c>
      <c r="BA10" s="111" t="s">
        <v>545</v>
      </c>
      <c r="BB10" s="111" t="s">
        <v>253</v>
      </c>
      <c r="BC10" s="111" t="s">
        <v>1182</v>
      </c>
      <c r="BD10" s="111" t="s">
        <v>83</v>
      </c>
    </row>
    <row r="11" spans="1:56" s="2" customFormat="1" ht="16.5" customHeight="1">
      <c r="A11" s="36"/>
      <c r="B11" s="41"/>
      <c r="C11" s="36"/>
      <c r="D11" s="36"/>
      <c r="E11" s="415" t="s">
        <v>1183</v>
      </c>
      <c r="F11" s="414"/>
      <c r="G11" s="414"/>
      <c r="H11" s="414"/>
      <c r="I11" s="118"/>
      <c r="J11" s="36"/>
      <c r="K11" s="36"/>
      <c r="L11" s="119"/>
      <c r="S11" s="36"/>
      <c r="T11" s="36"/>
      <c r="U11" s="36"/>
      <c r="V11" s="36"/>
      <c r="W11" s="36"/>
      <c r="X11" s="36"/>
      <c r="Y11" s="36"/>
      <c r="Z11" s="36"/>
      <c r="AA11" s="36"/>
      <c r="AB11" s="36"/>
      <c r="AC11" s="36"/>
      <c r="AD11" s="36"/>
      <c r="AE11" s="36"/>
      <c r="AZ11" s="111" t="s">
        <v>1184</v>
      </c>
      <c r="BA11" s="111" t="s">
        <v>1185</v>
      </c>
      <c r="BB11" s="111" t="s">
        <v>156</v>
      </c>
      <c r="BC11" s="111" t="s">
        <v>1186</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577</v>
      </c>
      <c r="BA12" s="111" t="s">
        <v>578</v>
      </c>
      <c r="BB12" s="111" t="s">
        <v>253</v>
      </c>
      <c r="BC12" s="111" t="s">
        <v>1187</v>
      </c>
      <c r="BD12" s="111" t="s">
        <v>83</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ROUND((SUM(BE91:BE285)),  2)</f>
        <v>0</v>
      </c>
      <c r="G35" s="36"/>
      <c r="H35" s="36"/>
      <c r="I35" s="134">
        <v>0.21</v>
      </c>
      <c r="J35" s="133">
        <f>ROUND(((SUM(BE91:BE285))*I35),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ROUND((SUM(BF91:BF285)),  2)</f>
        <v>0</v>
      </c>
      <c r="G36" s="36"/>
      <c r="H36" s="36"/>
      <c r="I36" s="134">
        <v>0.15</v>
      </c>
      <c r="J36" s="133">
        <f>ROUND(((SUM(BF91:BF285))*I36),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ROUND((SUM(BG91:BG285)),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ROUND((SUM(BH91:BH285)),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ROUND((SUM(BI91:BI285)),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04 - Dešťová kanalizace</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J227</f>
        <v>0</v>
      </c>
      <c r="K66" s="99"/>
      <c r="L66" s="166"/>
    </row>
    <row r="67" spans="1:31" s="10" customFormat="1" ht="19.899999999999999" customHeight="1">
      <c r="B67" s="161"/>
      <c r="C67" s="99"/>
      <c r="D67" s="162" t="s">
        <v>583</v>
      </c>
      <c r="E67" s="163"/>
      <c r="F67" s="163"/>
      <c r="G67" s="163"/>
      <c r="H67" s="163"/>
      <c r="I67" s="164"/>
      <c r="J67" s="165">
        <f>J241</f>
        <v>0</v>
      </c>
      <c r="K67" s="99"/>
      <c r="L67" s="166"/>
    </row>
    <row r="68" spans="1:31" s="10" customFormat="1" ht="19.899999999999999" customHeight="1">
      <c r="B68" s="161"/>
      <c r="C68" s="99"/>
      <c r="D68" s="162" t="s">
        <v>195</v>
      </c>
      <c r="E68" s="163"/>
      <c r="F68" s="163"/>
      <c r="G68" s="163"/>
      <c r="H68" s="163"/>
      <c r="I68" s="164"/>
      <c r="J68" s="165">
        <f>J273</f>
        <v>0</v>
      </c>
      <c r="K68" s="99"/>
      <c r="L68" s="166"/>
    </row>
    <row r="69" spans="1:31" s="10" customFormat="1" ht="19.899999999999999" customHeight="1">
      <c r="B69" s="161"/>
      <c r="C69" s="99"/>
      <c r="D69" s="162" t="s">
        <v>197</v>
      </c>
      <c r="E69" s="163"/>
      <c r="F69" s="163"/>
      <c r="G69" s="163"/>
      <c r="H69" s="163"/>
      <c r="I69" s="164"/>
      <c r="J69" s="165">
        <f>J281</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04 - Dešťová kanalizace</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6.0189775000000001</v>
      </c>
      <c r="S91" s="74"/>
      <c r="T91" s="177">
        <f>T92</f>
        <v>1.7390999999999999</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P93+P227+P241+P273+P281</f>
        <v>0</v>
      </c>
      <c r="Q92" s="187"/>
      <c r="R92" s="188">
        <f>R93+R227+R241+R273+R281</f>
        <v>6.0189775000000001</v>
      </c>
      <c r="S92" s="187"/>
      <c r="T92" s="189">
        <f>T93+T227+T241+T273+T281</f>
        <v>1.7390999999999999</v>
      </c>
      <c r="AR92" s="190" t="s">
        <v>81</v>
      </c>
      <c r="AT92" s="191" t="s">
        <v>73</v>
      </c>
      <c r="AU92" s="191" t="s">
        <v>74</v>
      </c>
      <c r="AY92" s="190" t="s">
        <v>213</v>
      </c>
      <c r="BK92" s="192">
        <f>BK93+BK227+BK241+BK273+BK281</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SUM(P94:P226)</f>
        <v>0</v>
      </c>
      <c r="Q93" s="187"/>
      <c r="R93" s="188">
        <f>SUM(R94:R226)</f>
        <v>0.36316020000000004</v>
      </c>
      <c r="S93" s="187"/>
      <c r="T93" s="189">
        <f>SUM(T94:T226)</f>
        <v>0</v>
      </c>
      <c r="AR93" s="190" t="s">
        <v>81</v>
      </c>
      <c r="AT93" s="191" t="s">
        <v>73</v>
      </c>
      <c r="AU93" s="191" t="s">
        <v>81</v>
      </c>
      <c r="AY93" s="190" t="s">
        <v>213</v>
      </c>
      <c r="BK93" s="192">
        <f>SUM(BK94:BK226)</f>
        <v>0</v>
      </c>
    </row>
    <row r="94" spans="1:65" s="2" customFormat="1" ht="16.5" customHeight="1">
      <c r="A94" s="36"/>
      <c r="B94" s="37"/>
      <c r="C94" s="195" t="s">
        <v>81</v>
      </c>
      <c r="D94" s="195" t="s">
        <v>215</v>
      </c>
      <c r="E94" s="196" t="s">
        <v>584</v>
      </c>
      <c r="F94" s="197" t="s">
        <v>585</v>
      </c>
      <c r="G94" s="198" t="s">
        <v>586</v>
      </c>
      <c r="H94" s="199">
        <v>28</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1188</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1189</v>
      </c>
      <c r="G96" s="213"/>
      <c r="H96" s="216">
        <v>28</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28</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7</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1190</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250</v>
      </c>
      <c r="G100" s="213"/>
      <c r="H100" s="216">
        <v>7</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7</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604</v>
      </c>
      <c r="F102" s="197" t="s">
        <v>605</v>
      </c>
      <c r="G102" s="198" t="s">
        <v>152</v>
      </c>
      <c r="H102" s="199">
        <v>6</v>
      </c>
      <c r="I102" s="200"/>
      <c r="J102" s="201">
        <f>ROUND(I102*H102,2)</f>
        <v>0</v>
      </c>
      <c r="K102" s="197" t="s">
        <v>219</v>
      </c>
      <c r="L102" s="41"/>
      <c r="M102" s="202" t="s">
        <v>19</v>
      </c>
      <c r="N102" s="203" t="s">
        <v>45</v>
      </c>
      <c r="O102" s="66"/>
      <c r="P102" s="204">
        <f>O102*H102</f>
        <v>0</v>
      </c>
      <c r="Q102" s="204">
        <v>6.0526700000000003E-2</v>
      </c>
      <c r="R102" s="204">
        <f>Q102*H102</f>
        <v>0.36316020000000004</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1191</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1031</v>
      </c>
      <c r="G104" s="213"/>
      <c r="H104" s="216">
        <v>6</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6</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21.75" customHeight="1">
      <c r="A106" s="36"/>
      <c r="B106" s="37"/>
      <c r="C106" s="195" t="s">
        <v>220</v>
      </c>
      <c r="D106" s="195" t="s">
        <v>215</v>
      </c>
      <c r="E106" s="196" t="s">
        <v>608</v>
      </c>
      <c r="F106" s="197" t="s">
        <v>609</v>
      </c>
      <c r="G106" s="198" t="s">
        <v>253</v>
      </c>
      <c r="H106" s="199">
        <v>30.192</v>
      </c>
      <c r="I106" s="200"/>
      <c r="J106" s="201">
        <f>ROUND(I106*H106,2)</f>
        <v>0</v>
      </c>
      <c r="K106" s="197" t="s">
        <v>219</v>
      </c>
      <c r="L106" s="41"/>
      <c r="M106" s="202" t="s">
        <v>19</v>
      </c>
      <c r="N106" s="203" t="s">
        <v>45</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1192</v>
      </c>
    </row>
    <row r="107" spans="1:65" s="2" customFormat="1" ht="341.25">
      <c r="A107" s="36"/>
      <c r="B107" s="37"/>
      <c r="C107" s="38"/>
      <c r="D107" s="208" t="s">
        <v>222</v>
      </c>
      <c r="E107" s="38"/>
      <c r="F107" s="209" t="s">
        <v>611</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1033</v>
      </c>
      <c r="G108" s="213"/>
      <c r="H108" s="216">
        <v>30.192</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30.192</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21.75" customHeight="1">
      <c r="A110" s="36"/>
      <c r="B110" s="37"/>
      <c r="C110" s="195" t="s">
        <v>238</v>
      </c>
      <c r="D110" s="195" t="s">
        <v>215</v>
      </c>
      <c r="E110" s="196" t="s">
        <v>1034</v>
      </c>
      <c r="F110" s="197" t="s">
        <v>1035</v>
      </c>
      <c r="G110" s="198" t="s">
        <v>253</v>
      </c>
      <c r="H110" s="199">
        <v>7.2460000000000004</v>
      </c>
      <c r="I110" s="200"/>
      <c r="J110" s="201">
        <f>ROUND(I110*H110,2)</f>
        <v>0</v>
      </c>
      <c r="K110" s="197" t="s">
        <v>219</v>
      </c>
      <c r="L110" s="41"/>
      <c r="M110" s="202" t="s">
        <v>19</v>
      </c>
      <c r="N110" s="203" t="s">
        <v>45</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1193</v>
      </c>
    </row>
    <row r="111" spans="1:65" s="2" customFormat="1" ht="185.25">
      <c r="A111" s="36"/>
      <c r="B111" s="37"/>
      <c r="C111" s="38"/>
      <c r="D111" s="208" t="s">
        <v>222</v>
      </c>
      <c r="E111" s="38"/>
      <c r="F111" s="209" t="s">
        <v>616</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ht="22.5">
      <c r="B112" s="212"/>
      <c r="C112" s="213"/>
      <c r="D112" s="208" t="s">
        <v>233</v>
      </c>
      <c r="E112" s="214" t="s">
        <v>19</v>
      </c>
      <c r="F112" s="215" t="s">
        <v>1194</v>
      </c>
      <c r="G112" s="213"/>
      <c r="H112" s="216">
        <v>58.344000000000001</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3" customFormat="1">
      <c r="B113" s="212"/>
      <c r="C113" s="213"/>
      <c r="D113" s="208" t="s">
        <v>233</v>
      </c>
      <c r="E113" s="214" t="s">
        <v>19</v>
      </c>
      <c r="F113" s="215" t="s">
        <v>1195</v>
      </c>
      <c r="G113" s="213"/>
      <c r="H113" s="216">
        <v>3.36</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3" customFormat="1">
      <c r="B114" s="212"/>
      <c r="C114" s="213"/>
      <c r="D114" s="208" t="s">
        <v>233</v>
      </c>
      <c r="E114" s="214" t="s">
        <v>19</v>
      </c>
      <c r="F114" s="215" t="s">
        <v>1196</v>
      </c>
      <c r="G114" s="213"/>
      <c r="H114" s="216">
        <v>-1.321</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4" customFormat="1">
      <c r="B115" s="223"/>
      <c r="C115" s="224"/>
      <c r="D115" s="208" t="s">
        <v>233</v>
      </c>
      <c r="E115" s="225" t="s">
        <v>505</v>
      </c>
      <c r="F115" s="226" t="s">
        <v>234</v>
      </c>
      <c r="G115" s="224"/>
      <c r="H115" s="227">
        <v>60.383000000000003</v>
      </c>
      <c r="I115" s="228"/>
      <c r="J115" s="224"/>
      <c r="K115" s="224"/>
      <c r="L115" s="229"/>
      <c r="M115" s="230"/>
      <c r="N115" s="231"/>
      <c r="O115" s="231"/>
      <c r="P115" s="231"/>
      <c r="Q115" s="231"/>
      <c r="R115" s="231"/>
      <c r="S115" s="231"/>
      <c r="T115" s="232"/>
      <c r="AT115" s="233" t="s">
        <v>233</v>
      </c>
      <c r="AU115" s="233" t="s">
        <v>83</v>
      </c>
      <c r="AV115" s="14" t="s">
        <v>220</v>
      </c>
      <c r="AW115" s="14" t="s">
        <v>35</v>
      </c>
      <c r="AX115" s="14" t="s">
        <v>74</v>
      </c>
      <c r="AY115" s="233" t="s">
        <v>213</v>
      </c>
    </row>
    <row r="116" spans="1:65" s="13" customFormat="1">
      <c r="B116" s="212"/>
      <c r="C116" s="213"/>
      <c r="D116" s="208" t="s">
        <v>233</v>
      </c>
      <c r="E116" s="214" t="s">
        <v>508</v>
      </c>
      <c r="F116" s="215" t="s">
        <v>1044</v>
      </c>
      <c r="G116" s="213"/>
      <c r="H116" s="216">
        <v>18.114999999999998</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3" customFormat="1">
      <c r="B117" s="212"/>
      <c r="C117" s="213"/>
      <c r="D117" s="208" t="s">
        <v>233</v>
      </c>
      <c r="E117" s="214" t="s">
        <v>511</v>
      </c>
      <c r="F117" s="215" t="s">
        <v>1045</v>
      </c>
      <c r="G117" s="213"/>
      <c r="H117" s="216">
        <v>27.172000000000001</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13" customFormat="1">
      <c r="B118" s="212"/>
      <c r="C118" s="213"/>
      <c r="D118" s="208" t="s">
        <v>233</v>
      </c>
      <c r="E118" s="214" t="s">
        <v>514</v>
      </c>
      <c r="F118" s="215" t="s">
        <v>1046</v>
      </c>
      <c r="G118" s="213"/>
      <c r="H118" s="216">
        <v>15.096</v>
      </c>
      <c r="I118" s="217"/>
      <c r="J118" s="213"/>
      <c r="K118" s="213"/>
      <c r="L118" s="218"/>
      <c r="M118" s="219"/>
      <c r="N118" s="220"/>
      <c r="O118" s="220"/>
      <c r="P118" s="220"/>
      <c r="Q118" s="220"/>
      <c r="R118" s="220"/>
      <c r="S118" s="220"/>
      <c r="T118" s="221"/>
      <c r="AT118" s="222" t="s">
        <v>233</v>
      </c>
      <c r="AU118" s="222" t="s">
        <v>83</v>
      </c>
      <c r="AV118" s="13" t="s">
        <v>83</v>
      </c>
      <c r="AW118" s="13" t="s">
        <v>35</v>
      </c>
      <c r="AX118" s="13" t="s">
        <v>74</v>
      </c>
      <c r="AY118" s="222" t="s">
        <v>213</v>
      </c>
    </row>
    <row r="119" spans="1:65" s="14" customFormat="1">
      <c r="B119" s="223"/>
      <c r="C119" s="224"/>
      <c r="D119" s="208" t="s">
        <v>233</v>
      </c>
      <c r="E119" s="225" t="s">
        <v>19</v>
      </c>
      <c r="F119" s="226" t="s">
        <v>234</v>
      </c>
      <c r="G119" s="224"/>
      <c r="H119" s="227">
        <v>60.382999999999996</v>
      </c>
      <c r="I119" s="228"/>
      <c r="J119" s="224"/>
      <c r="K119" s="224"/>
      <c r="L119" s="229"/>
      <c r="M119" s="230"/>
      <c r="N119" s="231"/>
      <c r="O119" s="231"/>
      <c r="P119" s="231"/>
      <c r="Q119" s="231"/>
      <c r="R119" s="231"/>
      <c r="S119" s="231"/>
      <c r="T119" s="232"/>
      <c r="AT119" s="233" t="s">
        <v>233</v>
      </c>
      <c r="AU119" s="233" t="s">
        <v>83</v>
      </c>
      <c r="AV119" s="14" t="s">
        <v>220</v>
      </c>
      <c r="AW119" s="14" t="s">
        <v>35</v>
      </c>
      <c r="AX119" s="14" t="s">
        <v>74</v>
      </c>
      <c r="AY119" s="233" t="s">
        <v>213</v>
      </c>
    </row>
    <row r="120" spans="1:65" s="13" customFormat="1">
      <c r="B120" s="212"/>
      <c r="C120" s="213"/>
      <c r="D120" s="208" t="s">
        <v>233</v>
      </c>
      <c r="E120" s="214" t="s">
        <v>19</v>
      </c>
      <c r="F120" s="215" t="s">
        <v>640</v>
      </c>
      <c r="G120" s="213"/>
      <c r="H120" s="216">
        <v>7.2460000000000004</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4" customFormat="1">
      <c r="B121" s="223"/>
      <c r="C121" s="224"/>
      <c r="D121" s="208" t="s">
        <v>233</v>
      </c>
      <c r="E121" s="225" t="s">
        <v>19</v>
      </c>
      <c r="F121" s="226" t="s">
        <v>234</v>
      </c>
      <c r="G121" s="224"/>
      <c r="H121" s="227">
        <v>7.2460000000000004</v>
      </c>
      <c r="I121" s="228"/>
      <c r="J121" s="224"/>
      <c r="K121" s="224"/>
      <c r="L121" s="229"/>
      <c r="M121" s="230"/>
      <c r="N121" s="231"/>
      <c r="O121" s="231"/>
      <c r="P121" s="231"/>
      <c r="Q121" s="231"/>
      <c r="R121" s="231"/>
      <c r="S121" s="231"/>
      <c r="T121" s="232"/>
      <c r="AT121" s="233" t="s">
        <v>233</v>
      </c>
      <c r="AU121" s="233" t="s">
        <v>83</v>
      </c>
      <c r="AV121" s="14" t="s">
        <v>220</v>
      </c>
      <c r="AW121" s="14" t="s">
        <v>35</v>
      </c>
      <c r="AX121" s="14" t="s">
        <v>81</v>
      </c>
      <c r="AY121" s="233" t="s">
        <v>213</v>
      </c>
    </row>
    <row r="122" spans="1:65" s="2" customFormat="1" ht="21.75" customHeight="1">
      <c r="A122" s="36"/>
      <c r="B122" s="37"/>
      <c r="C122" s="195" t="s">
        <v>244</v>
      </c>
      <c r="D122" s="195" t="s">
        <v>215</v>
      </c>
      <c r="E122" s="196" t="s">
        <v>632</v>
      </c>
      <c r="F122" s="197" t="s">
        <v>633</v>
      </c>
      <c r="G122" s="198" t="s">
        <v>253</v>
      </c>
      <c r="H122" s="199">
        <v>3.6230000000000002</v>
      </c>
      <c r="I122" s="200"/>
      <c r="J122" s="201">
        <f>ROUND(I122*H122,2)</f>
        <v>0</v>
      </c>
      <c r="K122" s="197" t="s">
        <v>219</v>
      </c>
      <c r="L122" s="41"/>
      <c r="M122" s="202" t="s">
        <v>19</v>
      </c>
      <c r="N122" s="203" t="s">
        <v>45</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220</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220</v>
      </c>
      <c r="BM122" s="206" t="s">
        <v>1197</v>
      </c>
    </row>
    <row r="123" spans="1:65" s="2" customFormat="1" ht="185.25">
      <c r="A123" s="36"/>
      <c r="B123" s="37"/>
      <c r="C123" s="38"/>
      <c r="D123" s="208" t="s">
        <v>222</v>
      </c>
      <c r="E123" s="38"/>
      <c r="F123" s="209" t="s">
        <v>616</v>
      </c>
      <c r="G123" s="38"/>
      <c r="H123" s="38"/>
      <c r="I123" s="118"/>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222</v>
      </c>
      <c r="AU123" s="19" t="s">
        <v>83</v>
      </c>
    </row>
    <row r="124" spans="1:65" s="13" customFormat="1">
      <c r="B124" s="212"/>
      <c r="C124" s="213"/>
      <c r="D124" s="208" t="s">
        <v>233</v>
      </c>
      <c r="E124" s="214" t="s">
        <v>19</v>
      </c>
      <c r="F124" s="215" t="s">
        <v>644</v>
      </c>
      <c r="G124" s="213"/>
      <c r="H124" s="216">
        <v>3.6230000000000002</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4" customFormat="1">
      <c r="B125" s="223"/>
      <c r="C125" s="224"/>
      <c r="D125" s="208" t="s">
        <v>233</v>
      </c>
      <c r="E125" s="225" t="s">
        <v>19</v>
      </c>
      <c r="F125" s="226" t="s">
        <v>234</v>
      </c>
      <c r="G125" s="224"/>
      <c r="H125" s="227">
        <v>3.6230000000000002</v>
      </c>
      <c r="I125" s="228"/>
      <c r="J125" s="224"/>
      <c r="K125" s="224"/>
      <c r="L125" s="229"/>
      <c r="M125" s="230"/>
      <c r="N125" s="231"/>
      <c r="O125" s="231"/>
      <c r="P125" s="231"/>
      <c r="Q125" s="231"/>
      <c r="R125" s="231"/>
      <c r="S125" s="231"/>
      <c r="T125" s="232"/>
      <c r="AT125" s="233" t="s">
        <v>233</v>
      </c>
      <c r="AU125" s="233" t="s">
        <v>83</v>
      </c>
      <c r="AV125" s="14" t="s">
        <v>220</v>
      </c>
      <c r="AW125" s="14" t="s">
        <v>35</v>
      </c>
      <c r="AX125" s="14" t="s">
        <v>81</v>
      </c>
      <c r="AY125" s="233" t="s">
        <v>213</v>
      </c>
    </row>
    <row r="126" spans="1:65" s="2" customFormat="1" ht="21.75" customHeight="1">
      <c r="A126" s="36"/>
      <c r="B126" s="37"/>
      <c r="C126" s="195" t="s">
        <v>250</v>
      </c>
      <c r="D126" s="195" t="s">
        <v>215</v>
      </c>
      <c r="E126" s="196" t="s">
        <v>636</v>
      </c>
      <c r="F126" s="197" t="s">
        <v>637</v>
      </c>
      <c r="G126" s="198" t="s">
        <v>253</v>
      </c>
      <c r="H126" s="199">
        <v>10.869</v>
      </c>
      <c r="I126" s="200"/>
      <c r="J126" s="201">
        <f>ROUND(I126*H126,2)</f>
        <v>0</v>
      </c>
      <c r="K126" s="197" t="s">
        <v>219</v>
      </c>
      <c r="L126" s="41"/>
      <c r="M126" s="202" t="s">
        <v>19</v>
      </c>
      <c r="N126" s="203" t="s">
        <v>45</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220</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220</v>
      </c>
      <c r="BM126" s="206" t="s">
        <v>1198</v>
      </c>
    </row>
    <row r="127" spans="1:65" s="2" customFormat="1" ht="48.75">
      <c r="A127" s="36"/>
      <c r="B127" s="37"/>
      <c r="C127" s="38"/>
      <c r="D127" s="208" t="s">
        <v>222</v>
      </c>
      <c r="E127" s="38"/>
      <c r="F127" s="209" t="s">
        <v>639</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13" customFormat="1">
      <c r="B128" s="212"/>
      <c r="C128" s="213"/>
      <c r="D128" s="208" t="s">
        <v>233</v>
      </c>
      <c r="E128" s="214" t="s">
        <v>19</v>
      </c>
      <c r="F128" s="215" t="s">
        <v>631</v>
      </c>
      <c r="G128" s="213"/>
      <c r="H128" s="216">
        <v>10.869</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10.869</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21.75" customHeight="1">
      <c r="A130" s="36"/>
      <c r="B130" s="37"/>
      <c r="C130" s="195" t="s">
        <v>257</v>
      </c>
      <c r="D130" s="195" t="s">
        <v>215</v>
      </c>
      <c r="E130" s="196" t="s">
        <v>641</v>
      </c>
      <c r="F130" s="197" t="s">
        <v>642</v>
      </c>
      <c r="G130" s="198" t="s">
        <v>253</v>
      </c>
      <c r="H130" s="199">
        <v>5.4349999999999996</v>
      </c>
      <c r="I130" s="200"/>
      <c r="J130" s="201">
        <f>ROUND(I130*H130,2)</f>
        <v>0</v>
      </c>
      <c r="K130" s="197" t="s">
        <v>219</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1199</v>
      </c>
    </row>
    <row r="131" spans="1:65" s="2" customFormat="1" ht="48.75">
      <c r="A131" s="36"/>
      <c r="B131" s="37"/>
      <c r="C131" s="38"/>
      <c r="D131" s="208" t="s">
        <v>222</v>
      </c>
      <c r="E131" s="38"/>
      <c r="F131" s="209" t="s">
        <v>639</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3" customFormat="1">
      <c r="B132" s="212"/>
      <c r="C132" s="213"/>
      <c r="D132" s="208" t="s">
        <v>233</v>
      </c>
      <c r="E132" s="214" t="s">
        <v>19</v>
      </c>
      <c r="F132" s="215" t="s">
        <v>635</v>
      </c>
      <c r="G132" s="213"/>
      <c r="H132" s="216">
        <v>5.4349999999999996</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5.4349999999999996</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262</v>
      </c>
      <c r="D134" s="195" t="s">
        <v>215</v>
      </c>
      <c r="E134" s="196" t="s">
        <v>1050</v>
      </c>
      <c r="F134" s="197" t="s">
        <v>1051</v>
      </c>
      <c r="G134" s="198" t="s">
        <v>253</v>
      </c>
      <c r="H134" s="199">
        <v>10.869</v>
      </c>
      <c r="I134" s="200"/>
      <c r="J134" s="201">
        <f>ROUND(I134*H134,2)</f>
        <v>0</v>
      </c>
      <c r="K134" s="197" t="s">
        <v>219</v>
      </c>
      <c r="L134" s="41"/>
      <c r="M134" s="202" t="s">
        <v>19</v>
      </c>
      <c r="N134" s="203" t="s">
        <v>45</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220</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220</v>
      </c>
      <c r="BM134" s="206" t="s">
        <v>1200</v>
      </c>
    </row>
    <row r="135" spans="1:65" s="2" customFormat="1" ht="185.25">
      <c r="A135" s="36"/>
      <c r="B135" s="37"/>
      <c r="C135" s="38"/>
      <c r="D135" s="208" t="s">
        <v>222</v>
      </c>
      <c r="E135" s="38"/>
      <c r="F135" s="209" t="s">
        <v>616</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13" customFormat="1">
      <c r="B136" s="212"/>
      <c r="C136" s="213"/>
      <c r="D136" s="208" t="s">
        <v>233</v>
      </c>
      <c r="E136" s="214" t="s">
        <v>19</v>
      </c>
      <c r="F136" s="215" t="s">
        <v>656</v>
      </c>
      <c r="G136" s="213"/>
      <c r="H136" s="216">
        <v>10.869</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4" customFormat="1">
      <c r="B137" s="223"/>
      <c r="C137" s="224"/>
      <c r="D137" s="208" t="s">
        <v>233</v>
      </c>
      <c r="E137" s="225" t="s">
        <v>19</v>
      </c>
      <c r="F137" s="226" t="s">
        <v>234</v>
      </c>
      <c r="G137" s="224"/>
      <c r="H137" s="227">
        <v>10.869</v>
      </c>
      <c r="I137" s="228"/>
      <c r="J137" s="224"/>
      <c r="K137" s="224"/>
      <c r="L137" s="229"/>
      <c r="M137" s="230"/>
      <c r="N137" s="231"/>
      <c r="O137" s="231"/>
      <c r="P137" s="231"/>
      <c r="Q137" s="231"/>
      <c r="R137" s="231"/>
      <c r="S137" s="231"/>
      <c r="T137" s="232"/>
      <c r="AT137" s="233" t="s">
        <v>233</v>
      </c>
      <c r="AU137" s="233" t="s">
        <v>83</v>
      </c>
      <c r="AV137" s="14" t="s">
        <v>220</v>
      </c>
      <c r="AW137" s="14" t="s">
        <v>35</v>
      </c>
      <c r="AX137" s="14" t="s">
        <v>81</v>
      </c>
      <c r="AY137" s="233" t="s">
        <v>213</v>
      </c>
    </row>
    <row r="138" spans="1:65" s="2" customFormat="1" ht="21.75" customHeight="1">
      <c r="A138" s="36"/>
      <c r="B138" s="37"/>
      <c r="C138" s="195" t="s">
        <v>267</v>
      </c>
      <c r="D138" s="195" t="s">
        <v>215</v>
      </c>
      <c r="E138" s="196" t="s">
        <v>649</v>
      </c>
      <c r="F138" s="197" t="s">
        <v>650</v>
      </c>
      <c r="G138" s="198" t="s">
        <v>253</v>
      </c>
      <c r="H138" s="199">
        <v>5.4340000000000002</v>
      </c>
      <c r="I138" s="200"/>
      <c r="J138" s="201">
        <f>ROUND(I138*H138,2)</f>
        <v>0</v>
      </c>
      <c r="K138" s="197" t="s">
        <v>219</v>
      </c>
      <c r="L138" s="41"/>
      <c r="M138" s="202" t="s">
        <v>19</v>
      </c>
      <c r="N138" s="203" t="s">
        <v>45</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220</v>
      </c>
      <c r="AT138" s="206" t="s">
        <v>215</v>
      </c>
      <c r="AU138" s="206" t="s">
        <v>83</v>
      </c>
      <c r="AY138" s="19" t="s">
        <v>213</v>
      </c>
      <c r="BE138" s="207">
        <f>IF(N138="základní",J138,0)</f>
        <v>0</v>
      </c>
      <c r="BF138" s="207">
        <f>IF(N138="snížená",J138,0)</f>
        <v>0</v>
      </c>
      <c r="BG138" s="207">
        <f>IF(N138="zákl. přenesená",J138,0)</f>
        <v>0</v>
      </c>
      <c r="BH138" s="207">
        <f>IF(N138="sníž. přenesená",J138,0)</f>
        <v>0</v>
      </c>
      <c r="BI138" s="207">
        <f>IF(N138="nulová",J138,0)</f>
        <v>0</v>
      </c>
      <c r="BJ138" s="19" t="s">
        <v>81</v>
      </c>
      <c r="BK138" s="207">
        <f>ROUND(I138*H138,2)</f>
        <v>0</v>
      </c>
      <c r="BL138" s="19" t="s">
        <v>220</v>
      </c>
      <c r="BM138" s="206" t="s">
        <v>1201</v>
      </c>
    </row>
    <row r="139" spans="1:65" s="2" customFormat="1" ht="185.25">
      <c r="A139" s="36"/>
      <c r="B139" s="37"/>
      <c r="C139" s="38"/>
      <c r="D139" s="208" t="s">
        <v>222</v>
      </c>
      <c r="E139" s="38"/>
      <c r="F139" s="209" t="s">
        <v>616</v>
      </c>
      <c r="G139" s="38"/>
      <c r="H139" s="38"/>
      <c r="I139" s="118"/>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222</v>
      </c>
      <c r="AU139" s="19" t="s">
        <v>83</v>
      </c>
    </row>
    <row r="140" spans="1:65" s="13" customFormat="1">
      <c r="B140" s="212"/>
      <c r="C140" s="213"/>
      <c r="D140" s="208" t="s">
        <v>233</v>
      </c>
      <c r="E140" s="214" t="s">
        <v>19</v>
      </c>
      <c r="F140" s="215" t="s">
        <v>660</v>
      </c>
      <c r="G140" s="213"/>
      <c r="H140" s="216">
        <v>5.4340000000000002</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4" customFormat="1">
      <c r="B141" s="223"/>
      <c r="C141" s="224"/>
      <c r="D141" s="208" t="s">
        <v>233</v>
      </c>
      <c r="E141" s="225" t="s">
        <v>19</v>
      </c>
      <c r="F141" s="226" t="s">
        <v>234</v>
      </c>
      <c r="G141" s="224"/>
      <c r="H141" s="227">
        <v>5.4340000000000002</v>
      </c>
      <c r="I141" s="228"/>
      <c r="J141" s="224"/>
      <c r="K141" s="224"/>
      <c r="L141" s="229"/>
      <c r="M141" s="230"/>
      <c r="N141" s="231"/>
      <c r="O141" s="231"/>
      <c r="P141" s="231"/>
      <c r="Q141" s="231"/>
      <c r="R141" s="231"/>
      <c r="S141" s="231"/>
      <c r="T141" s="232"/>
      <c r="AT141" s="233" t="s">
        <v>233</v>
      </c>
      <c r="AU141" s="233" t="s">
        <v>83</v>
      </c>
      <c r="AV141" s="14" t="s">
        <v>220</v>
      </c>
      <c r="AW141" s="14" t="s">
        <v>35</v>
      </c>
      <c r="AX141" s="14" t="s">
        <v>81</v>
      </c>
      <c r="AY141" s="233" t="s">
        <v>213</v>
      </c>
    </row>
    <row r="142" spans="1:65" s="2" customFormat="1" ht="21.75" customHeight="1">
      <c r="A142" s="36"/>
      <c r="B142" s="37"/>
      <c r="C142" s="195" t="s">
        <v>272</v>
      </c>
      <c r="D142" s="195" t="s">
        <v>215</v>
      </c>
      <c r="E142" s="196" t="s">
        <v>653</v>
      </c>
      <c r="F142" s="197" t="s">
        <v>654</v>
      </c>
      <c r="G142" s="198" t="s">
        <v>253</v>
      </c>
      <c r="H142" s="199">
        <v>16.303000000000001</v>
      </c>
      <c r="I142" s="200"/>
      <c r="J142" s="201">
        <f>ROUND(I142*H142,2)</f>
        <v>0</v>
      </c>
      <c r="K142" s="197" t="s">
        <v>219</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1202</v>
      </c>
    </row>
    <row r="143" spans="1:65" s="2" customFormat="1" ht="48.75">
      <c r="A143" s="36"/>
      <c r="B143" s="37"/>
      <c r="C143" s="38"/>
      <c r="D143" s="208" t="s">
        <v>222</v>
      </c>
      <c r="E143" s="38"/>
      <c r="F143" s="209" t="s">
        <v>639</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3" customFormat="1">
      <c r="B144" s="212"/>
      <c r="C144" s="213"/>
      <c r="D144" s="208" t="s">
        <v>233</v>
      </c>
      <c r="E144" s="214" t="s">
        <v>19</v>
      </c>
      <c r="F144" s="215" t="s">
        <v>648</v>
      </c>
      <c r="G144" s="213"/>
      <c r="H144" s="216">
        <v>16.303000000000001</v>
      </c>
      <c r="I144" s="217"/>
      <c r="J144" s="213"/>
      <c r="K144" s="213"/>
      <c r="L144" s="218"/>
      <c r="M144" s="219"/>
      <c r="N144" s="220"/>
      <c r="O144" s="220"/>
      <c r="P144" s="220"/>
      <c r="Q144" s="220"/>
      <c r="R144" s="220"/>
      <c r="S144" s="220"/>
      <c r="T144" s="221"/>
      <c r="AT144" s="222" t="s">
        <v>233</v>
      </c>
      <c r="AU144" s="222" t="s">
        <v>83</v>
      </c>
      <c r="AV144" s="13" t="s">
        <v>83</v>
      </c>
      <c r="AW144" s="13" t="s">
        <v>35</v>
      </c>
      <c r="AX144" s="13" t="s">
        <v>74</v>
      </c>
      <c r="AY144" s="222" t="s">
        <v>213</v>
      </c>
    </row>
    <row r="145" spans="1:65" s="14" customFormat="1">
      <c r="B145" s="223"/>
      <c r="C145" s="224"/>
      <c r="D145" s="208" t="s">
        <v>233</v>
      </c>
      <c r="E145" s="225" t="s">
        <v>19</v>
      </c>
      <c r="F145" s="226" t="s">
        <v>234</v>
      </c>
      <c r="G145" s="224"/>
      <c r="H145" s="227">
        <v>16.303000000000001</v>
      </c>
      <c r="I145" s="228"/>
      <c r="J145" s="224"/>
      <c r="K145" s="224"/>
      <c r="L145" s="229"/>
      <c r="M145" s="230"/>
      <c r="N145" s="231"/>
      <c r="O145" s="231"/>
      <c r="P145" s="231"/>
      <c r="Q145" s="231"/>
      <c r="R145" s="231"/>
      <c r="S145" s="231"/>
      <c r="T145" s="232"/>
      <c r="AT145" s="233" t="s">
        <v>233</v>
      </c>
      <c r="AU145" s="233" t="s">
        <v>83</v>
      </c>
      <c r="AV145" s="14" t="s">
        <v>220</v>
      </c>
      <c r="AW145" s="14" t="s">
        <v>35</v>
      </c>
      <c r="AX145" s="14" t="s">
        <v>81</v>
      </c>
      <c r="AY145" s="233" t="s">
        <v>213</v>
      </c>
    </row>
    <row r="146" spans="1:65" s="2" customFormat="1" ht="21.75" customHeight="1">
      <c r="A146" s="36"/>
      <c r="B146" s="37"/>
      <c r="C146" s="195" t="s">
        <v>277</v>
      </c>
      <c r="D146" s="195" t="s">
        <v>215</v>
      </c>
      <c r="E146" s="196" t="s">
        <v>657</v>
      </c>
      <c r="F146" s="197" t="s">
        <v>658</v>
      </c>
      <c r="G146" s="198" t="s">
        <v>253</v>
      </c>
      <c r="H146" s="199">
        <v>8.1519999999999992</v>
      </c>
      <c r="I146" s="200"/>
      <c r="J146" s="201">
        <f>ROUND(I146*H146,2)</f>
        <v>0</v>
      </c>
      <c r="K146" s="197" t="s">
        <v>219</v>
      </c>
      <c r="L146" s="41"/>
      <c r="M146" s="202" t="s">
        <v>19</v>
      </c>
      <c r="N146" s="203" t="s">
        <v>45</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220</v>
      </c>
      <c r="AT146" s="206" t="s">
        <v>215</v>
      </c>
      <c r="AU146" s="206" t="s">
        <v>83</v>
      </c>
      <c r="AY146" s="19" t="s">
        <v>213</v>
      </c>
      <c r="BE146" s="207">
        <f>IF(N146="základní",J146,0)</f>
        <v>0</v>
      </c>
      <c r="BF146" s="207">
        <f>IF(N146="snížená",J146,0)</f>
        <v>0</v>
      </c>
      <c r="BG146" s="207">
        <f>IF(N146="zákl. přenesená",J146,0)</f>
        <v>0</v>
      </c>
      <c r="BH146" s="207">
        <f>IF(N146="sníž. přenesená",J146,0)</f>
        <v>0</v>
      </c>
      <c r="BI146" s="207">
        <f>IF(N146="nulová",J146,0)</f>
        <v>0</v>
      </c>
      <c r="BJ146" s="19" t="s">
        <v>81</v>
      </c>
      <c r="BK146" s="207">
        <f>ROUND(I146*H146,2)</f>
        <v>0</v>
      </c>
      <c r="BL146" s="19" t="s">
        <v>220</v>
      </c>
      <c r="BM146" s="206" t="s">
        <v>1203</v>
      </c>
    </row>
    <row r="147" spans="1:65" s="2" customFormat="1" ht="48.75">
      <c r="A147" s="36"/>
      <c r="B147" s="37"/>
      <c r="C147" s="38"/>
      <c r="D147" s="208" t="s">
        <v>222</v>
      </c>
      <c r="E147" s="38"/>
      <c r="F147" s="209" t="s">
        <v>639</v>
      </c>
      <c r="G147" s="38"/>
      <c r="H147" s="38"/>
      <c r="I147" s="118"/>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222</v>
      </c>
      <c r="AU147" s="19" t="s">
        <v>83</v>
      </c>
    </row>
    <row r="148" spans="1:65" s="13" customFormat="1">
      <c r="B148" s="212"/>
      <c r="C148" s="213"/>
      <c r="D148" s="208" t="s">
        <v>233</v>
      </c>
      <c r="E148" s="214" t="s">
        <v>19</v>
      </c>
      <c r="F148" s="215" t="s">
        <v>652</v>
      </c>
      <c r="G148" s="213"/>
      <c r="H148" s="216">
        <v>8.1519999999999992</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8.1519999999999992</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21.75" customHeight="1">
      <c r="A150" s="36"/>
      <c r="B150" s="37"/>
      <c r="C150" s="195" t="s">
        <v>281</v>
      </c>
      <c r="D150" s="195" t="s">
        <v>215</v>
      </c>
      <c r="E150" s="196" t="s">
        <v>681</v>
      </c>
      <c r="F150" s="197" t="s">
        <v>682</v>
      </c>
      <c r="G150" s="198" t="s">
        <v>253</v>
      </c>
      <c r="H150" s="199">
        <v>15.096</v>
      </c>
      <c r="I150" s="200"/>
      <c r="J150" s="201">
        <f>ROUND(I150*H150,2)</f>
        <v>0</v>
      </c>
      <c r="K150" s="197" t="s">
        <v>219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1204</v>
      </c>
    </row>
    <row r="151" spans="1:65" s="2" customFormat="1" ht="97.5">
      <c r="A151" s="36"/>
      <c r="B151" s="37"/>
      <c r="C151" s="38"/>
      <c r="D151" s="208" t="s">
        <v>222</v>
      </c>
      <c r="E151" s="38"/>
      <c r="F151" s="209" t="s">
        <v>684</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3" customFormat="1">
      <c r="B152" s="212"/>
      <c r="C152" s="213"/>
      <c r="D152" s="208" t="s">
        <v>233</v>
      </c>
      <c r="E152" s="214" t="s">
        <v>19</v>
      </c>
      <c r="F152" s="215" t="s">
        <v>514</v>
      </c>
      <c r="G152" s="213"/>
      <c r="H152" s="216">
        <v>15.096</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4" customFormat="1">
      <c r="B153" s="223"/>
      <c r="C153" s="224"/>
      <c r="D153" s="208" t="s">
        <v>233</v>
      </c>
      <c r="E153" s="225" t="s">
        <v>19</v>
      </c>
      <c r="F153" s="226" t="s">
        <v>234</v>
      </c>
      <c r="G153" s="224"/>
      <c r="H153" s="227">
        <v>15.096</v>
      </c>
      <c r="I153" s="228"/>
      <c r="J153" s="224"/>
      <c r="K153" s="224"/>
      <c r="L153" s="229"/>
      <c r="M153" s="230"/>
      <c r="N153" s="231"/>
      <c r="O153" s="231"/>
      <c r="P153" s="231"/>
      <c r="Q153" s="231"/>
      <c r="R153" s="231"/>
      <c r="S153" s="231"/>
      <c r="T153" s="232"/>
      <c r="AT153" s="233" t="s">
        <v>233</v>
      </c>
      <c r="AU153" s="233" t="s">
        <v>83</v>
      </c>
      <c r="AV153" s="14" t="s">
        <v>220</v>
      </c>
      <c r="AW153" s="14" t="s">
        <v>35</v>
      </c>
      <c r="AX153" s="14" t="s">
        <v>81</v>
      </c>
      <c r="AY153" s="233" t="s">
        <v>213</v>
      </c>
    </row>
    <row r="154" spans="1:65" s="2" customFormat="1" ht="21.75" customHeight="1">
      <c r="A154" s="36"/>
      <c r="B154" s="37"/>
      <c r="C154" s="195" t="s">
        <v>285</v>
      </c>
      <c r="D154" s="195" t="s">
        <v>215</v>
      </c>
      <c r="E154" s="196" t="s">
        <v>704</v>
      </c>
      <c r="F154" s="197" t="s">
        <v>705</v>
      </c>
      <c r="G154" s="198" t="s">
        <v>156</v>
      </c>
      <c r="H154" s="199">
        <v>82.28</v>
      </c>
      <c r="I154" s="200"/>
      <c r="J154" s="201">
        <f>ROUND(I154*H154,2)</f>
        <v>0</v>
      </c>
      <c r="K154" s="197" t="s">
        <v>219</v>
      </c>
      <c r="L154" s="41"/>
      <c r="M154" s="202" t="s">
        <v>19</v>
      </c>
      <c r="N154" s="203" t="s">
        <v>45</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220</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1205</v>
      </c>
    </row>
    <row r="155" spans="1:65" s="2" customFormat="1" ht="68.25">
      <c r="A155" s="36"/>
      <c r="B155" s="37"/>
      <c r="C155" s="38"/>
      <c r="D155" s="208" t="s">
        <v>222</v>
      </c>
      <c r="E155" s="38"/>
      <c r="F155" s="209" t="s">
        <v>707</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13" customFormat="1">
      <c r="B156" s="212"/>
      <c r="C156" s="213"/>
      <c r="D156" s="208" t="s">
        <v>233</v>
      </c>
      <c r="E156" s="214" t="s">
        <v>19</v>
      </c>
      <c r="F156" s="215" t="s">
        <v>1206</v>
      </c>
      <c r="G156" s="213"/>
      <c r="H156" s="216">
        <v>82.28</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4" customFormat="1">
      <c r="B157" s="223"/>
      <c r="C157" s="224"/>
      <c r="D157" s="208" t="s">
        <v>233</v>
      </c>
      <c r="E157" s="225" t="s">
        <v>1184</v>
      </c>
      <c r="F157" s="226" t="s">
        <v>234</v>
      </c>
      <c r="G157" s="224"/>
      <c r="H157" s="227">
        <v>82.28</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8</v>
      </c>
      <c r="D158" s="195" t="s">
        <v>215</v>
      </c>
      <c r="E158" s="196" t="s">
        <v>717</v>
      </c>
      <c r="F158" s="197" t="s">
        <v>718</v>
      </c>
      <c r="G158" s="198" t="s">
        <v>156</v>
      </c>
      <c r="H158" s="199">
        <v>575.96</v>
      </c>
      <c r="I158" s="200"/>
      <c r="J158" s="201">
        <f>ROUND(I158*H158,2)</f>
        <v>0</v>
      </c>
      <c r="K158" s="197" t="s">
        <v>219</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1207</v>
      </c>
    </row>
    <row r="159" spans="1:65" s="2" customFormat="1" ht="68.25">
      <c r="A159" s="36"/>
      <c r="B159" s="37"/>
      <c r="C159" s="38"/>
      <c r="D159" s="208" t="s">
        <v>222</v>
      </c>
      <c r="E159" s="38"/>
      <c r="F159" s="209" t="s">
        <v>707</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3" customFormat="1">
      <c r="B160" s="212"/>
      <c r="C160" s="213"/>
      <c r="D160" s="208" t="s">
        <v>233</v>
      </c>
      <c r="E160" s="214" t="s">
        <v>19</v>
      </c>
      <c r="F160" s="215" t="s">
        <v>1208</v>
      </c>
      <c r="G160" s="213"/>
      <c r="H160" s="216">
        <v>575.96</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1:65" s="14" customFormat="1">
      <c r="B161" s="223"/>
      <c r="C161" s="224"/>
      <c r="D161" s="208" t="s">
        <v>233</v>
      </c>
      <c r="E161" s="225" t="s">
        <v>19</v>
      </c>
      <c r="F161" s="226" t="s">
        <v>234</v>
      </c>
      <c r="G161" s="224"/>
      <c r="H161" s="227">
        <v>575.96</v>
      </c>
      <c r="I161" s="228"/>
      <c r="J161" s="224"/>
      <c r="K161" s="224"/>
      <c r="L161" s="229"/>
      <c r="M161" s="230"/>
      <c r="N161" s="231"/>
      <c r="O161" s="231"/>
      <c r="P161" s="231"/>
      <c r="Q161" s="231"/>
      <c r="R161" s="231"/>
      <c r="S161" s="231"/>
      <c r="T161" s="232"/>
      <c r="AT161" s="233" t="s">
        <v>233</v>
      </c>
      <c r="AU161" s="233" t="s">
        <v>83</v>
      </c>
      <c r="AV161" s="14" t="s">
        <v>220</v>
      </c>
      <c r="AW161" s="14" t="s">
        <v>35</v>
      </c>
      <c r="AX161" s="14" t="s">
        <v>81</v>
      </c>
      <c r="AY161" s="233" t="s">
        <v>213</v>
      </c>
    </row>
    <row r="162" spans="1:65" s="2" customFormat="1" ht="21.75" customHeight="1">
      <c r="A162" s="36"/>
      <c r="B162" s="37"/>
      <c r="C162" s="195" t="s">
        <v>293</v>
      </c>
      <c r="D162" s="195" t="s">
        <v>215</v>
      </c>
      <c r="E162" s="196" t="s">
        <v>263</v>
      </c>
      <c r="F162" s="197" t="s">
        <v>264</v>
      </c>
      <c r="G162" s="198" t="s">
        <v>253</v>
      </c>
      <c r="H162" s="199">
        <v>18.114999999999998</v>
      </c>
      <c r="I162" s="200"/>
      <c r="J162" s="201">
        <f>ROUND(I162*H162,2)</f>
        <v>0</v>
      </c>
      <c r="K162" s="197" t="s">
        <v>219</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1209</v>
      </c>
    </row>
    <row r="163" spans="1:65" s="2" customFormat="1" ht="87.75">
      <c r="A163" s="36"/>
      <c r="B163" s="37"/>
      <c r="C163" s="38"/>
      <c r="D163" s="208" t="s">
        <v>222</v>
      </c>
      <c r="E163" s="38"/>
      <c r="F163" s="209" t="s">
        <v>266</v>
      </c>
      <c r="G163" s="38"/>
      <c r="H163" s="38"/>
      <c r="I163" s="118"/>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222</v>
      </c>
      <c r="AU163" s="19" t="s">
        <v>83</v>
      </c>
    </row>
    <row r="164" spans="1:65" s="13" customFormat="1">
      <c r="B164" s="212"/>
      <c r="C164" s="213"/>
      <c r="D164" s="208" t="s">
        <v>233</v>
      </c>
      <c r="E164" s="214" t="s">
        <v>19</v>
      </c>
      <c r="F164" s="215" t="s">
        <v>640</v>
      </c>
      <c r="G164" s="213"/>
      <c r="H164" s="216">
        <v>7.2460000000000004</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3" customFormat="1">
      <c r="B165" s="212"/>
      <c r="C165" s="213"/>
      <c r="D165" s="208" t="s">
        <v>233</v>
      </c>
      <c r="E165" s="214" t="s">
        <v>19</v>
      </c>
      <c r="F165" s="215" t="s">
        <v>656</v>
      </c>
      <c r="G165" s="213"/>
      <c r="H165" s="216">
        <v>10.869</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4" customFormat="1">
      <c r="B166" s="223"/>
      <c r="C166" s="224"/>
      <c r="D166" s="208" t="s">
        <v>233</v>
      </c>
      <c r="E166" s="225" t="s">
        <v>19</v>
      </c>
      <c r="F166" s="226" t="s">
        <v>234</v>
      </c>
      <c r="G166" s="224"/>
      <c r="H166" s="227">
        <v>18.115000000000002</v>
      </c>
      <c r="I166" s="228"/>
      <c r="J166" s="224"/>
      <c r="K166" s="224"/>
      <c r="L166" s="229"/>
      <c r="M166" s="230"/>
      <c r="N166" s="231"/>
      <c r="O166" s="231"/>
      <c r="P166" s="231"/>
      <c r="Q166" s="231"/>
      <c r="R166" s="231"/>
      <c r="S166" s="231"/>
      <c r="T166" s="232"/>
      <c r="AT166" s="233" t="s">
        <v>233</v>
      </c>
      <c r="AU166" s="233" t="s">
        <v>83</v>
      </c>
      <c r="AV166" s="14" t="s">
        <v>220</v>
      </c>
      <c r="AW166" s="14" t="s">
        <v>35</v>
      </c>
      <c r="AX166" s="14" t="s">
        <v>81</v>
      </c>
      <c r="AY166" s="233" t="s">
        <v>213</v>
      </c>
    </row>
    <row r="167" spans="1:65" s="2" customFormat="1" ht="21.75" customHeight="1">
      <c r="A167" s="36"/>
      <c r="B167" s="37"/>
      <c r="C167" s="195" t="s">
        <v>297</v>
      </c>
      <c r="D167" s="195" t="s">
        <v>215</v>
      </c>
      <c r="E167" s="196" t="s">
        <v>1081</v>
      </c>
      <c r="F167" s="197" t="s">
        <v>1082</v>
      </c>
      <c r="G167" s="198" t="s">
        <v>253</v>
      </c>
      <c r="H167" s="199">
        <v>15.096</v>
      </c>
      <c r="I167" s="200"/>
      <c r="J167" s="201">
        <f>ROUND(I167*H167,2)</f>
        <v>0</v>
      </c>
      <c r="K167" s="197" t="s">
        <v>219</v>
      </c>
      <c r="L167" s="41"/>
      <c r="M167" s="202" t="s">
        <v>19</v>
      </c>
      <c r="N167" s="203" t="s">
        <v>45</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220</v>
      </c>
      <c r="AT167" s="206" t="s">
        <v>215</v>
      </c>
      <c r="AU167" s="206" t="s">
        <v>83</v>
      </c>
      <c r="AY167" s="19" t="s">
        <v>213</v>
      </c>
      <c r="BE167" s="207">
        <f>IF(N167="základní",J167,0)</f>
        <v>0</v>
      </c>
      <c r="BF167" s="207">
        <f>IF(N167="snížená",J167,0)</f>
        <v>0</v>
      </c>
      <c r="BG167" s="207">
        <f>IF(N167="zákl. přenesená",J167,0)</f>
        <v>0</v>
      </c>
      <c r="BH167" s="207">
        <f>IF(N167="sníž. přenesená",J167,0)</f>
        <v>0</v>
      </c>
      <c r="BI167" s="207">
        <f>IF(N167="nulová",J167,0)</f>
        <v>0</v>
      </c>
      <c r="BJ167" s="19" t="s">
        <v>81</v>
      </c>
      <c r="BK167" s="207">
        <f>ROUND(I167*H167,2)</f>
        <v>0</v>
      </c>
      <c r="BL167" s="19" t="s">
        <v>220</v>
      </c>
      <c r="BM167" s="206" t="s">
        <v>1210</v>
      </c>
    </row>
    <row r="168" spans="1:65" s="2" customFormat="1" ht="87.75">
      <c r="A168" s="36"/>
      <c r="B168" s="37"/>
      <c r="C168" s="38"/>
      <c r="D168" s="208" t="s">
        <v>222</v>
      </c>
      <c r="E168" s="38"/>
      <c r="F168" s="209" t="s">
        <v>266</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222</v>
      </c>
      <c r="AU168" s="19" t="s">
        <v>83</v>
      </c>
    </row>
    <row r="169" spans="1:65" s="13" customFormat="1">
      <c r="B169" s="212"/>
      <c r="C169" s="213"/>
      <c r="D169" s="208" t="s">
        <v>233</v>
      </c>
      <c r="E169" s="214" t="s">
        <v>19</v>
      </c>
      <c r="F169" s="215" t="s">
        <v>514</v>
      </c>
      <c r="G169" s="213"/>
      <c r="H169" s="216">
        <v>15.096</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15.096</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302</v>
      </c>
      <c r="D171" s="195" t="s">
        <v>215</v>
      </c>
      <c r="E171" s="196" t="s">
        <v>268</v>
      </c>
      <c r="F171" s="197" t="s">
        <v>269</v>
      </c>
      <c r="G171" s="198" t="s">
        <v>253</v>
      </c>
      <c r="H171" s="199">
        <v>41.456000000000003</v>
      </c>
      <c r="I171" s="200"/>
      <c r="J171" s="201">
        <f>ROUND(I171*H171,2)</f>
        <v>0</v>
      </c>
      <c r="K171" s="197" t="s">
        <v>219</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1211</v>
      </c>
    </row>
    <row r="172" spans="1:65" s="2" customFormat="1" ht="136.5">
      <c r="A172" s="36"/>
      <c r="B172" s="37"/>
      <c r="C172" s="38"/>
      <c r="D172" s="208" t="s">
        <v>222</v>
      </c>
      <c r="E172" s="38"/>
      <c r="F172" s="209" t="s">
        <v>271</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3" customFormat="1">
      <c r="B173" s="212"/>
      <c r="C173" s="213"/>
      <c r="D173" s="208" t="s">
        <v>233</v>
      </c>
      <c r="E173" s="214" t="s">
        <v>19</v>
      </c>
      <c r="F173" s="215" t="s">
        <v>780</v>
      </c>
      <c r="G173" s="213"/>
      <c r="H173" s="216">
        <v>41.456000000000003</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4" customFormat="1">
      <c r="B174" s="223"/>
      <c r="C174" s="224"/>
      <c r="D174" s="208" t="s">
        <v>233</v>
      </c>
      <c r="E174" s="225" t="s">
        <v>19</v>
      </c>
      <c r="F174" s="226" t="s">
        <v>234</v>
      </c>
      <c r="G174" s="224"/>
      <c r="H174" s="227">
        <v>41.456000000000003</v>
      </c>
      <c r="I174" s="228"/>
      <c r="J174" s="224"/>
      <c r="K174" s="224"/>
      <c r="L174" s="229"/>
      <c r="M174" s="230"/>
      <c r="N174" s="231"/>
      <c r="O174" s="231"/>
      <c r="P174" s="231"/>
      <c r="Q174" s="231"/>
      <c r="R174" s="231"/>
      <c r="S174" s="231"/>
      <c r="T174" s="232"/>
      <c r="AT174" s="233" t="s">
        <v>233</v>
      </c>
      <c r="AU174" s="233" t="s">
        <v>83</v>
      </c>
      <c r="AV174" s="14" t="s">
        <v>220</v>
      </c>
      <c r="AW174" s="14" t="s">
        <v>35</v>
      </c>
      <c r="AX174" s="14" t="s">
        <v>81</v>
      </c>
      <c r="AY174" s="233" t="s">
        <v>213</v>
      </c>
    </row>
    <row r="175" spans="1:65" s="2" customFormat="1" ht="21.75" customHeight="1">
      <c r="A175" s="36"/>
      <c r="B175" s="37"/>
      <c r="C175" s="195" t="s">
        <v>307</v>
      </c>
      <c r="D175" s="195" t="s">
        <v>215</v>
      </c>
      <c r="E175" s="196" t="s">
        <v>298</v>
      </c>
      <c r="F175" s="197" t="s">
        <v>299</v>
      </c>
      <c r="G175" s="198" t="s">
        <v>253</v>
      </c>
      <c r="H175" s="199">
        <v>45.286999999999999</v>
      </c>
      <c r="I175" s="200"/>
      <c r="J175" s="201">
        <f>ROUND(I175*H175,2)</f>
        <v>0</v>
      </c>
      <c r="K175" s="197" t="s">
        <v>219</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1212</v>
      </c>
    </row>
    <row r="176" spans="1:65" s="2" customFormat="1" ht="165.75">
      <c r="A176" s="36"/>
      <c r="B176" s="37"/>
      <c r="C176" s="38"/>
      <c r="D176" s="208" t="s">
        <v>222</v>
      </c>
      <c r="E176" s="38"/>
      <c r="F176" s="209" t="s">
        <v>301</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3" customFormat="1">
      <c r="B177" s="212"/>
      <c r="C177" s="213"/>
      <c r="D177" s="208" t="s">
        <v>233</v>
      </c>
      <c r="E177" s="214" t="s">
        <v>19</v>
      </c>
      <c r="F177" s="215" t="s">
        <v>541</v>
      </c>
      <c r="G177" s="213"/>
      <c r="H177" s="216">
        <v>13.265000000000001</v>
      </c>
      <c r="I177" s="217"/>
      <c r="J177" s="213"/>
      <c r="K177" s="213"/>
      <c r="L177" s="218"/>
      <c r="M177" s="219"/>
      <c r="N177" s="220"/>
      <c r="O177" s="220"/>
      <c r="P177" s="220"/>
      <c r="Q177" s="220"/>
      <c r="R177" s="220"/>
      <c r="S177" s="220"/>
      <c r="T177" s="221"/>
      <c r="AT177" s="222" t="s">
        <v>233</v>
      </c>
      <c r="AU177" s="222" t="s">
        <v>83</v>
      </c>
      <c r="AV177" s="13" t="s">
        <v>83</v>
      </c>
      <c r="AW177" s="13" t="s">
        <v>35</v>
      </c>
      <c r="AX177" s="13" t="s">
        <v>74</v>
      </c>
      <c r="AY177" s="222" t="s">
        <v>213</v>
      </c>
    </row>
    <row r="178" spans="1:65" s="13" customFormat="1">
      <c r="B178" s="212"/>
      <c r="C178" s="213"/>
      <c r="D178" s="208" t="s">
        <v>233</v>
      </c>
      <c r="E178" s="214" t="s">
        <v>19</v>
      </c>
      <c r="F178" s="215" t="s">
        <v>1013</v>
      </c>
      <c r="G178" s="213"/>
      <c r="H178" s="216">
        <v>2.431</v>
      </c>
      <c r="I178" s="217"/>
      <c r="J178" s="213"/>
      <c r="K178" s="213"/>
      <c r="L178" s="218"/>
      <c r="M178" s="219"/>
      <c r="N178" s="220"/>
      <c r="O178" s="220"/>
      <c r="P178" s="220"/>
      <c r="Q178" s="220"/>
      <c r="R178" s="220"/>
      <c r="S178" s="220"/>
      <c r="T178" s="221"/>
      <c r="AT178" s="222" t="s">
        <v>233</v>
      </c>
      <c r="AU178" s="222" t="s">
        <v>83</v>
      </c>
      <c r="AV178" s="13" t="s">
        <v>83</v>
      </c>
      <c r="AW178" s="13" t="s">
        <v>35</v>
      </c>
      <c r="AX178" s="13" t="s">
        <v>74</v>
      </c>
      <c r="AY178" s="222" t="s">
        <v>213</v>
      </c>
    </row>
    <row r="179" spans="1:65" s="13" customFormat="1">
      <c r="B179" s="212"/>
      <c r="C179" s="213"/>
      <c r="D179" s="208" t="s">
        <v>233</v>
      </c>
      <c r="E179" s="214" t="s">
        <v>19</v>
      </c>
      <c r="F179" s="215" t="s">
        <v>1016</v>
      </c>
      <c r="G179" s="213"/>
      <c r="H179" s="216">
        <v>2.831</v>
      </c>
      <c r="I179" s="217"/>
      <c r="J179" s="213"/>
      <c r="K179" s="213"/>
      <c r="L179" s="218"/>
      <c r="M179" s="219"/>
      <c r="N179" s="220"/>
      <c r="O179" s="220"/>
      <c r="P179" s="220"/>
      <c r="Q179" s="220"/>
      <c r="R179" s="220"/>
      <c r="S179" s="220"/>
      <c r="T179" s="221"/>
      <c r="AT179" s="222" t="s">
        <v>233</v>
      </c>
      <c r="AU179" s="222" t="s">
        <v>83</v>
      </c>
      <c r="AV179" s="13" t="s">
        <v>83</v>
      </c>
      <c r="AW179" s="13" t="s">
        <v>35</v>
      </c>
      <c r="AX179" s="13" t="s">
        <v>74</v>
      </c>
      <c r="AY179" s="222" t="s">
        <v>213</v>
      </c>
    </row>
    <row r="180" spans="1:65" s="13" customFormat="1">
      <c r="B180" s="212"/>
      <c r="C180" s="213"/>
      <c r="D180" s="208" t="s">
        <v>233</v>
      </c>
      <c r="E180" s="214" t="s">
        <v>19</v>
      </c>
      <c r="F180" s="215" t="s">
        <v>1006</v>
      </c>
      <c r="G180" s="213"/>
      <c r="H180" s="216">
        <v>0.4</v>
      </c>
      <c r="I180" s="217"/>
      <c r="J180" s="213"/>
      <c r="K180" s="213"/>
      <c r="L180" s="218"/>
      <c r="M180" s="219"/>
      <c r="N180" s="220"/>
      <c r="O180" s="220"/>
      <c r="P180" s="220"/>
      <c r="Q180" s="220"/>
      <c r="R180" s="220"/>
      <c r="S180" s="220"/>
      <c r="T180" s="221"/>
      <c r="AT180" s="222" t="s">
        <v>233</v>
      </c>
      <c r="AU180" s="222" t="s">
        <v>83</v>
      </c>
      <c r="AV180" s="13" t="s">
        <v>83</v>
      </c>
      <c r="AW180" s="13" t="s">
        <v>35</v>
      </c>
      <c r="AX180" s="13" t="s">
        <v>74</v>
      </c>
      <c r="AY180" s="222" t="s">
        <v>213</v>
      </c>
    </row>
    <row r="181" spans="1:65" s="13" customFormat="1">
      <c r="B181" s="212"/>
      <c r="C181" s="213"/>
      <c r="D181" s="208" t="s">
        <v>233</v>
      </c>
      <c r="E181" s="214" t="s">
        <v>19</v>
      </c>
      <c r="F181" s="215" t="s">
        <v>544</v>
      </c>
      <c r="G181" s="213"/>
      <c r="H181" s="216">
        <v>7.2930000000000001</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3" customFormat="1">
      <c r="B182" s="212"/>
      <c r="C182" s="213"/>
      <c r="D182" s="208" t="s">
        <v>233</v>
      </c>
      <c r="E182" s="214" t="s">
        <v>19</v>
      </c>
      <c r="F182" s="215" t="s">
        <v>1213</v>
      </c>
      <c r="G182" s="213"/>
      <c r="H182" s="216">
        <v>1.321</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3" customFormat="1">
      <c r="B183" s="212"/>
      <c r="C183" s="213"/>
      <c r="D183" s="208" t="s">
        <v>233</v>
      </c>
      <c r="E183" s="214" t="s">
        <v>19</v>
      </c>
      <c r="F183" s="215" t="s">
        <v>1214</v>
      </c>
      <c r="G183" s="213"/>
      <c r="H183" s="216">
        <v>1.256</v>
      </c>
      <c r="I183" s="217"/>
      <c r="J183" s="213"/>
      <c r="K183" s="213"/>
      <c r="L183" s="218"/>
      <c r="M183" s="219"/>
      <c r="N183" s="220"/>
      <c r="O183" s="220"/>
      <c r="P183" s="220"/>
      <c r="Q183" s="220"/>
      <c r="R183" s="220"/>
      <c r="S183" s="220"/>
      <c r="T183" s="221"/>
      <c r="AT183" s="222" t="s">
        <v>233</v>
      </c>
      <c r="AU183" s="222" t="s">
        <v>83</v>
      </c>
      <c r="AV183" s="13" t="s">
        <v>83</v>
      </c>
      <c r="AW183" s="13" t="s">
        <v>35</v>
      </c>
      <c r="AX183" s="13" t="s">
        <v>74</v>
      </c>
      <c r="AY183" s="222" t="s">
        <v>213</v>
      </c>
    </row>
    <row r="184" spans="1:65" s="13" customFormat="1">
      <c r="B184" s="212"/>
      <c r="C184" s="213"/>
      <c r="D184" s="208" t="s">
        <v>233</v>
      </c>
      <c r="E184" s="214" t="s">
        <v>19</v>
      </c>
      <c r="F184" s="215" t="s">
        <v>514</v>
      </c>
      <c r="G184" s="213"/>
      <c r="H184" s="216">
        <v>15.096</v>
      </c>
      <c r="I184" s="217"/>
      <c r="J184" s="213"/>
      <c r="K184" s="213"/>
      <c r="L184" s="218"/>
      <c r="M184" s="219"/>
      <c r="N184" s="220"/>
      <c r="O184" s="220"/>
      <c r="P184" s="220"/>
      <c r="Q184" s="220"/>
      <c r="R184" s="220"/>
      <c r="S184" s="220"/>
      <c r="T184" s="221"/>
      <c r="AT184" s="222" t="s">
        <v>233</v>
      </c>
      <c r="AU184" s="222" t="s">
        <v>83</v>
      </c>
      <c r="AV184" s="13" t="s">
        <v>83</v>
      </c>
      <c r="AW184" s="13" t="s">
        <v>35</v>
      </c>
      <c r="AX184" s="13" t="s">
        <v>74</v>
      </c>
      <c r="AY184" s="222" t="s">
        <v>213</v>
      </c>
    </row>
    <row r="185" spans="1:65" s="14" customFormat="1">
      <c r="B185" s="223"/>
      <c r="C185" s="224"/>
      <c r="D185" s="208" t="s">
        <v>233</v>
      </c>
      <c r="E185" s="225" t="s">
        <v>1215</v>
      </c>
      <c r="F185" s="226" t="s">
        <v>234</v>
      </c>
      <c r="G185" s="224"/>
      <c r="H185" s="227">
        <v>43.893000000000001</v>
      </c>
      <c r="I185" s="228"/>
      <c r="J185" s="224"/>
      <c r="K185" s="224"/>
      <c r="L185" s="229"/>
      <c r="M185" s="230"/>
      <c r="N185" s="231"/>
      <c r="O185" s="231"/>
      <c r="P185" s="231"/>
      <c r="Q185" s="231"/>
      <c r="R185" s="231"/>
      <c r="S185" s="231"/>
      <c r="T185" s="232"/>
      <c r="AT185" s="233" t="s">
        <v>233</v>
      </c>
      <c r="AU185" s="233" t="s">
        <v>83</v>
      </c>
      <c r="AV185" s="14" t="s">
        <v>220</v>
      </c>
      <c r="AW185" s="14" t="s">
        <v>35</v>
      </c>
      <c r="AX185" s="14" t="s">
        <v>74</v>
      </c>
      <c r="AY185" s="233" t="s">
        <v>213</v>
      </c>
    </row>
    <row r="186" spans="1:65" s="13" customFormat="1">
      <c r="B186" s="212"/>
      <c r="C186" s="213"/>
      <c r="D186" s="208" t="s">
        <v>233</v>
      </c>
      <c r="E186" s="214" t="s">
        <v>19</v>
      </c>
      <c r="F186" s="215" t="s">
        <v>1086</v>
      </c>
      <c r="G186" s="213"/>
      <c r="H186" s="216">
        <v>45.286999999999999</v>
      </c>
      <c r="I186" s="217"/>
      <c r="J186" s="213"/>
      <c r="K186" s="213"/>
      <c r="L186" s="218"/>
      <c r="M186" s="219"/>
      <c r="N186" s="220"/>
      <c r="O186" s="220"/>
      <c r="P186" s="220"/>
      <c r="Q186" s="220"/>
      <c r="R186" s="220"/>
      <c r="S186" s="220"/>
      <c r="T186" s="221"/>
      <c r="AT186" s="222" t="s">
        <v>233</v>
      </c>
      <c r="AU186" s="222" t="s">
        <v>83</v>
      </c>
      <c r="AV186" s="13" t="s">
        <v>83</v>
      </c>
      <c r="AW186" s="13" t="s">
        <v>35</v>
      </c>
      <c r="AX186" s="13" t="s">
        <v>74</v>
      </c>
      <c r="AY186" s="222" t="s">
        <v>213</v>
      </c>
    </row>
    <row r="187" spans="1:65" s="14" customFormat="1">
      <c r="B187" s="223"/>
      <c r="C187" s="224"/>
      <c r="D187" s="208" t="s">
        <v>233</v>
      </c>
      <c r="E187" s="225" t="s">
        <v>19</v>
      </c>
      <c r="F187" s="226" t="s">
        <v>234</v>
      </c>
      <c r="G187" s="224"/>
      <c r="H187" s="227">
        <v>45.286999999999999</v>
      </c>
      <c r="I187" s="228"/>
      <c r="J187" s="224"/>
      <c r="K187" s="224"/>
      <c r="L187" s="229"/>
      <c r="M187" s="230"/>
      <c r="N187" s="231"/>
      <c r="O187" s="231"/>
      <c r="P187" s="231"/>
      <c r="Q187" s="231"/>
      <c r="R187" s="231"/>
      <c r="S187" s="231"/>
      <c r="T187" s="232"/>
      <c r="AT187" s="233" t="s">
        <v>233</v>
      </c>
      <c r="AU187" s="233" t="s">
        <v>83</v>
      </c>
      <c r="AV187" s="14" t="s">
        <v>220</v>
      </c>
      <c r="AW187" s="14" t="s">
        <v>35</v>
      </c>
      <c r="AX187" s="14" t="s">
        <v>81</v>
      </c>
      <c r="AY187" s="233" t="s">
        <v>213</v>
      </c>
    </row>
    <row r="188" spans="1:65" s="2" customFormat="1" ht="33" customHeight="1">
      <c r="A188" s="36"/>
      <c r="B188" s="37"/>
      <c r="C188" s="195" t="s">
        <v>312</v>
      </c>
      <c r="D188" s="195" t="s">
        <v>215</v>
      </c>
      <c r="E188" s="196" t="s">
        <v>303</v>
      </c>
      <c r="F188" s="197" t="s">
        <v>304</v>
      </c>
      <c r="G188" s="198" t="s">
        <v>253</v>
      </c>
      <c r="H188" s="199">
        <v>452.87</v>
      </c>
      <c r="I188" s="200"/>
      <c r="J188" s="201">
        <f>ROUND(I188*H188,2)</f>
        <v>0</v>
      </c>
      <c r="K188" s="197" t="s">
        <v>219</v>
      </c>
      <c r="L188" s="41"/>
      <c r="M188" s="202" t="s">
        <v>19</v>
      </c>
      <c r="N188" s="203" t="s">
        <v>45</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220</v>
      </c>
      <c r="AT188" s="206" t="s">
        <v>215</v>
      </c>
      <c r="AU188" s="206" t="s">
        <v>83</v>
      </c>
      <c r="AY188" s="19" t="s">
        <v>213</v>
      </c>
      <c r="BE188" s="207">
        <f>IF(N188="základní",J188,0)</f>
        <v>0</v>
      </c>
      <c r="BF188" s="207">
        <f>IF(N188="snížená",J188,0)</f>
        <v>0</v>
      </c>
      <c r="BG188" s="207">
        <f>IF(N188="zákl. přenesená",J188,0)</f>
        <v>0</v>
      </c>
      <c r="BH188" s="207">
        <f>IF(N188="sníž. přenesená",J188,0)</f>
        <v>0</v>
      </c>
      <c r="BI188" s="207">
        <f>IF(N188="nulová",J188,0)</f>
        <v>0</v>
      </c>
      <c r="BJ188" s="19" t="s">
        <v>81</v>
      </c>
      <c r="BK188" s="207">
        <f>ROUND(I188*H188,2)</f>
        <v>0</v>
      </c>
      <c r="BL188" s="19" t="s">
        <v>220</v>
      </c>
      <c r="BM188" s="206" t="s">
        <v>1216</v>
      </c>
    </row>
    <row r="189" spans="1:65" s="2" customFormat="1" ht="165.75">
      <c r="A189" s="36"/>
      <c r="B189" s="37"/>
      <c r="C189" s="38"/>
      <c r="D189" s="208" t="s">
        <v>222</v>
      </c>
      <c r="E189" s="38"/>
      <c r="F189" s="209" t="s">
        <v>301</v>
      </c>
      <c r="G189" s="38"/>
      <c r="H189" s="38"/>
      <c r="I189" s="118"/>
      <c r="J189" s="38"/>
      <c r="K189" s="38"/>
      <c r="L189" s="41"/>
      <c r="M189" s="210"/>
      <c r="N189" s="211"/>
      <c r="O189" s="66"/>
      <c r="P189" s="66"/>
      <c r="Q189" s="66"/>
      <c r="R189" s="66"/>
      <c r="S189" s="66"/>
      <c r="T189" s="67"/>
      <c r="U189" s="36"/>
      <c r="V189" s="36"/>
      <c r="W189" s="36"/>
      <c r="X189" s="36"/>
      <c r="Y189" s="36"/>
      <c r="Z189" s="36"/>
      <c r="AA189" s="36"/>
      <c r="AB189" s="36"/>
      <c r="AC189" s="36"/>
      <c r="AD189" s="36"/>
      <c r="AE189" s="36"/>
      <c r="AT189" s="19" t="s">
        <v>222</v>
      </c>
      <c r="AU189" s="19" t="s">
        <v>83</v>
      </c>
    </row>
    <row r="190" spans="1:65" s="13" customFormat="1">
      <c r="B190" s="212"/>
      <c r="C190" s="213"/>
      <c r="D190" s="208" t="s">
        <v>233</v>
      </c>
      <c r="E190" s="214" t="s">
        <v>19</v>
      </c>
      <c r="F190" s="215" t="s">
        <v>1217</v>
      </c>
      <c r="G190" s="213"/>
      <c r="H190" s="216">
        <v>452.87</v>
      </c>
      <c r="I190" s="217"/>
      <c r="J190" s="213"/>
      <c r="K190" s="213"/>
      <c r="L190" s="218"/>
      <c r="M190" s="219"/>
      <c r="N190" s="220"/>
      <c r="O190" s="220"/>
      <c r="P190" s="220"/>
      <c r="Q190" s="220"/>
      <c r="R190" s="220"/>
      <c r="S190" s="220"/>
      <c r="T190" s="221"/>
      <c r="AT190" s="222" t="s">
        <v>233</v>
      </c>
      <c r="AU190" s="222" t="s">
        <v>83</v>
      </c>
      <c r="AV190" s="13" t="s">
        <v>83</v>
      </c>
      <c r="AW190" s="13" t="s">
        <v>35</v>
      </c>
      <c r="AX190" s="13" t="s">
        <v>74</v>
      </c>
      <c r="AY190" s="222" t="s">
        <v>213</v>
      </c>
    </row>
    <row r="191" spans="1:65" s="14" customFormat="1">
      <c r="B191" s="223"/>
      <c r="C191" s="224"/>
      <c r="D191" s="208" t="s">
        <v>233</v>
      </c>
      <c r="E191" s="225" t="s">
        <v>19</v>
      </c>
      <c r="F191" s="226" t="s">
        <v>234</v>
      </c>
      <c r="G191" s="224"/>
      <c r="H191" s="227">
        <v>452.87</v>
      </c>
      <c r="I191" s="228"/>
      <c r="J191" s="224"/>
      <c r="K191" s="224"/>
      <c r="L191" s="229"/>
      <c r="M191" s="230"/>
      <c r="N191" s="231"/>
      <c r="O191" s="231"/>
      <c r="P191" s="231"/>
      <c r="Q191" s="231"/>
      <c r="R191" s="231"/>
      <c r="S191" s="231"/>
      <c r="T191" s="232"/>
      <c r="AT191" s="233" t="s">
        <v>233</v>
      </c>
      <c r="AU191" s="233" t="s">
        <v>83</v>
      </c>
      <c r="AV191" s="14" t="s">
        <v>220</v>
      </c>
      <c r="AW191" s="14" t="s">
        <v>35</v>
      </c>
      <c r="AX191" s="14" t="s">
        <v>81</v>
      </c>
      <c r="AY191" s="233" t="s">
        <v>213</v>
      </c>
    </row>
    <row r="192" spans="1:65" s="2" customFormat="1" ht="21.75" customHeight="1">
      <c r="A192" s="36"/>
      <c r="B192" s="37"/>
      <c r="C192" s="195" t="s">
        <v>7</v>
      </c>
      <c r="D192" s="195" t="s">
        <v>215</v>
      </c>
      <c r="E192" s="196" t="s">
        <v>784</v>
      </c>
      <c r="F192" s="197" t="s">
        <v>785</v>
      </c>
      <c r="G192" s="198" t="s">
        <v>253</v>
      </c>
      <c r="H192" s="199">
        <v>15.096</v>
      </c>
      <c r="I192" s="200"/>
      <c r="J192" s="201">
        <f>ROUND(I192*H192,2)</f>
        <v>0</v>
      </c>
      <c r="K192" s="197" t="s">
        <v>219</v>
      </c>
      <c r="L192" s="41"/>
      <c r="M192" s="202" t="s">
        <v>19</v>
      </c>
      <c r="N192" s="203" t="s">
        <v>45</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220</v>
      </c>
      <c r="AT192" s="206" t="s">
        <v>215</v>
      </c>
      <c r="AU192" s="206" t="s">
        <v>83</v>
      </c>
      <c r="AY192" s="19" t="s">
        <v>213</v>
      </c>
      <c r="BE192" s="207">
        <f>IF(N192="základní",J192,0)</f>
        <v>0</v>
      </c>
      <c r="BF192" s="207">
        <f>IF(N192="snížená",J192,0)</f>
        <v>0</v>
      </c>
      <c r="BG192" s="207">
        <f>IF(N192="zákl. přenesená",J192,0)</f>
        <v>0</v>
      </c>
      <c r="BH192" s="207">
        <f>IF(N192="sníž. přenesená",J192,0)</f>
        <v>0</v>
      </c>
      <c r="BI192" s="207">
        <f>IF(N192="nulová",J192,0)</f>
        <v>0</v>
      </c>
      <c r="BJ192" s="19" t="s">
        <v>81</v>
      </c>
      <c r="BK192" s="207">
        <f>ROUND(I192*H192,2)</f>
        <v>0</v>
      </c>
      <c r="BL192" s="19" t="s">
        <v>220</v>
      </c>
      <c r="BM192" s="206" t="s">
        <v>1218</v>
      </c>
    </row>
    <row r="193" spans="1:65" s="2" customFormat="1" ht="165.75">
      <c r="A193" s="36"/>
      <c r="B193" s="37"/>
      <c r="C193" s="38"/>
      <c r="D193" s="208" t="s">
        <v>222</v>
      </c>
      <c r="E193" s="38"/>
      <c r="F193" s="209" t="s">
        <v>301</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222</v>
      </c>
      <c r="AU193" s="19" t="s">
        <v>83</v>
      </c>
    </row>
    <row r="194" spans="1:65" s="13" customFormat="1">
      <c r="B194" s="212"/>
      <c r="C194" s="213"/>
      <c r="D194" s="208" t="s">
        <v>233</v>
      </c>
      <c r="E194" s="214" t="s">
        <v>19</v>
      </c>
      <c r="F194" s="215" t="s">
        <v>514</v>
      </c>
      <c r="G194" s="213"/>
      <c r="H194" s="216">
        <v>15.096</v>
      </c>
      <c r="I194" s="217"/>
      <c r="J194" s="213"/>
      <c r="K194" s="213"/>
      <c r="L194" s="218"/>
      <c r="M194" s="219"/>
      <c r="N194" s="220"/>
      <c r="O194" s="220"/>
      <c r="P194" s="220"/>
      <c r="Q194" s="220"/>
      <c r="R194" s="220"/>
      <c r="S194" s="220"/>
      <c r="T194" s="221"/>
      <c r="AT194" s="222" t="s">
        <v>233</v>
      </c>
      <c r="AU194" s="222" t="s">
        <v>83</v>
      </c>
      <c r="AV194" s="13" t="s">
        <v>83</v>
      </c>
      <c r="AW194" s="13" t="s">
        <v>35</v>
      </c>
      <c r="AX194" s="13" t="s">
        <v>74</v>
      </c>
      <c r="AY194" s="222" t="s">
        <v>213</v>
      </c>
    </row>
    <row r="195" spans="1:65" s="14" customFormat="1">
      <c r="B195" s="223"/>
      <c r="C195" s="224"/>
      <c r="D195" s="208" t="s">
        <v>233</v>
      </c>
      <c r="E195" s="225" t="s">
        <v>19</v>
      </c>
      <c r="F195" s="226" t="s">
        <v>234</v>
      </c>
      <c r="G195" s="224"/>
      <c r="H195" s="227">
        <v>15.096</v>
      </c>
      <c r="I195" s="228"/>
      <c r="J195" s="224"/>
      <c r="K195" s="224"/>
      <c r="L195" s="229"/>
      <c r="M195" s="230"/>
      <c r="N195" s="231"/>
      <c r="O195" s="231"/>
      <c r="P195" s="231"/>
      <c r="Q195" s="231"/>
      <c r="R195" s="231"/>
      <c r="S195" s="231"/>
      <c r="T195" s="232"/>
      <c r="AT195" s="233" t="s">
        <v>233</v>
      </c>
      <c r="AU195" s="233" t="s">
        <v>83</v>
      </c>
      <c r="AV195" s="14" t="s">
        <v>220</v>
      </c>
      <c r="AW195" s="14" t="s">
        <v>35</v>
      </c>
      <c r="AX195" s="14" t="s">
        <v>81</v>
      </c>
      <c r="AY195" s="233" t="s">
        <v>213</v>
      </c>
    </row>
    <row r="196" spans="1:65" s="2" customFormat="1" ht="33" customHeight="1">
      <c r="A196" s="36"/>
      <c r="B196" s="37"/>
      <c r="C196" s="195" t="s">
        <v>323</v>
      </c>
      <c r="D196" s="195" t="s">
        <v>215</v>
      </c>
      <c r="E196" s="196" t="s">
        <v>788</v>
      </c>
      <c r="F196" s="197" t="s">
        <v>789</v>
      </c>
      <c r="G196" s="198" t="s">
        <v>253</v>
      </c>
      <c r="H196" s="199">
        <v>150.96</v>
      </c>
      <c r="I196" s="200"/>
      <c r="J196" s="201">
        <f>ROUND(I196*H196,2)</f>
        <v>0</v>
      </c>
      <c r="K196" s="197" t="s">
        <v>219</v>
      </c>
      <c r="L196" s="41"/>
      <c r="M196" s="202" t="s">
        <v>19</v>
      </c>
      <c r="N196" s="203" t="s">
        <v>45</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220</v>
      </c>
      <c r="AT196" s="206" t="s">
        <v>215</v>
      </c>
      <c r="AU196" s="206" t="s">
        <v>83</v>
      </c>
      <c r="AY196" s="19" t="s">
        <v>213</v>
      </c>
      <c r="BE196" s="207">
        <f>IF(N196="základní",J196,0)</f>
        <v>0</v>
      </c>
      <c r="BF196" s="207">
        <f>IF(N196="snížená",J196,0)</f>
        <v>0</v>
      </c>
      <c r="BG196" s="207">
        <f>IF(N196="zákl. přenesená",J196,0)</f>
        <v>0</v>
      </c>
      <c r="BH196" s="207">
        <f>IF(N196="sníž. přenesená",J196,0)</f>
        <v>0</v>
      </c>
      <c r="BI196" s="207">
        <f>IF(N196="nulová",J196,0)</f>
        <v>0</v>
      </c>
      <c r="BJ196" s="19" t="s">
        <v>81</v>
      </c>
      <c r="BK196" s="207">
        <f>ROUND(I196*H196,2)</f>
        <v>0</v>
      </c>
      <c r="BL196" s="19" t="s">
        <v>220</v>
      </c>
      <c r="BM196" s="206" t="s">
        <v>1219</v>
      </c>
    </row>
    <row r="197" spans="1:65" s="2" customFormat="1" ht="165.75">
      <c r="A197" s="36"/>
      <c r="B197" s="37"/>
      <c r="C197" s="38"/>
      <c r="D197" s="208" t="s">
        <v>222</v>
      </c>
      <c r="E197" s="38"/>
      <c r="F197" s="209" t="s">
        <v>301</v>
      </c>
      <c r="G197" s="38"/>
      <c r="H197" s="38"/>
      <c r="I197" s="118"/>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222</v>
      </c>
      <c r="AU197" s="19" t="s">
        <v>83</v>
      </c>
    </row>
    <row r="198" spans="1:65" s="13" customFormat="1">
      <c r="B198" s="212"/>
      <c r="C198" s="213"/>
      <c r="D198" s="208" t="s">
        <v>233</v>
      </c>
      <c r="E198" s="214" t="s">
        <v>19</v>
      </c>
      <c r="F198" s="215" t="s">
        <v>1220</v>
      </c>
      <c r="G198" s="213"/>
      <c r="H198" s="216">
        <v>150.96</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4" customFormat="1">
      <c r="B199" s="223"/>
      <c r="C199" s="224"/>
      <c r="D199" s="208" t="s">
        <v>233</v>
      </c>
      <c r="E199" s="225" t="s">
        <v>19</v>
      </c>
      <c r="F199" s="226" t="s">
        <v>234</v>
      </c>
      <c r="G199" s="224"/>
      <c r="H199" s="227">
        <v>150.96</v>
      </c>
      <c r="I199" s="228"/>
      <c r="J199" s="224"/>
      <c r="K199" s="224"/>
      <c r="L199" s="229"/>
      <c r="M199" s="230"/>
      <c r="N199" s="231"/>
      <c r="O199" s="231"/>
      <c r="P199" s="231"/>
      <c r="Q199" s="231"/>
      <c r="R199" s="231"/>
      <c r="S199" s="231"/>
      <c r="T199" s="232"/>
      <c r="AT199" s="233" t="s">
        <v>233</v>
      </c>
      <c r="AU199" s="233" t="s">
        <v>83</v>
      </c>
      <c r="AV199" s="14" t="s">
        <v>220</v>
      </c>
      <c r="AW199" s="14" t="s">
        <v>35</v>
      </c>
      <c r="AX199" s="14" t="s">
        <v>81</v>
      </c>
      <c r="AY199" s="233" t="s">
        <v>213</v>
      </c>
    </row>
    <row r="200" spans="1:65" s="2" customFormat="1" ht="21.75" customHeight="1">
      <c r="A200" s="36"/>
      <c r="B200" s="37"/>
      <c r="C200" s="195" t="s">
        <v>328</v>
      </c>
      <c r="D200" s="195" t="s">
        <v>215</v>
      </c>
      <c r="E200" s="196" t="s">
        <v>308</v>
      </c>
      <c r="F200" s="197" t="s">
        <v>309</v>
      </c>
      <c r="G200" s="198" t="s">
        <v>253</v>
      </c>
      <c r="H200" s="199">
        <v>41.456000000000003</v>
      </c>
      <c r="I200" s="200"/>
      <c r="J200" s="201">
        <f>ROUND(I200*H200,2)</f>
        <v>0</v>
      </c>
      <c r="K200" s="197" t="s">
        <v>219</v>
      </c>
      <c r="L200" s="41"/>
      <c r="M200" s="202" t="s">
        <v>19</v>
      </c>
      <c r="N200" s="203" t="s">
        <v>45</v>
      </c>
      <c r="O200" s="66"/>
      <c r="P200" s="204">
        <f>O200*H200</f>
        <v>0</v>
      </c>
      <c r="Q200" s="204">
        <v>0</v>
      </c>
      <c r="R200" s="204">
        <f>Q200*H200</f>
        <v>0</v>
      </c>
      <c r="S200" s="204">
        <v>0</v>
      </c>
      <c r="T200" s="205">
        <f>S200*H200</f>
        <v>0</v>
      </c>
      <c r="U200" s="36"/>
      <c r="V200" s="36"/>
      <c r="W200" s="36"/>
      <c r="X200" s="36"/>
      <c r="Y200" s="36"/>
      <c r="Z200" s="36"/>
      <c r="AA200" s="36"/>
      <c r="AB200" s="36"/>
      <c r="AC200" s="36"/>
      <c r="AD200" s="36"/>
      <c r="AE200" s="36"/>
      <c r="AR200" s="206" t="s">
        <v>220</v>
      </c>
      <c r="AT200" s="206" t="s">
        <v>215</v>
      </c>
      <c r="AU200" s="206" t="s">
        <v>83</v>
      </c>
      <c r="AY200" s="19" t="s">
        <v>213</v>
      </c>
      <c r="BE200" s="207">
        <f>IF(N200="základní",J200,0)</f>
        <v>0</v>
      </c>
      <c r="BF200" s="207">
        <f>IF(N200="snížená",J200,0)</f>
        <v>0</v>
      </c>
      <c r="BG200" s="207">
        <f>IF(N200="zákl. přenesená",J200,0)</f>
        <v>0</v>
      </c>
      <c r="BH200" s="207">
        <f>IF(N200="sníž. přenesená",J200,0)</f>
        <v>0</v>
      </c>
      <c r="BI200" s="207">
        <f>IF(N200="nulová",J200,0)</f>
        <v>0</v>
      </c>
      <c r="BJ200" s="19" t="s">
        <v>81</v>
      </c>
      <c r="BK200" s="207">
        <f>ROUND(I200*H200,2)</f>
        <v>0</v>
      </c>
      <c r="BL200" s="19" t="s">
        <v>220</v>
      </c>
      <c r="BM200" s="206" t="s">
        <v>1221</v>
      </c>
    </row>
    <row r="201" spans="1:65" s="2" customFormat="1" ht="126.75">
      <c r="A201" s="36"/>
      <c r="B201" s="37"/>
      <c r="C201" s="38"/>
      <c r="D201" s="208" t="s">
        <v>222</v>
      </c>
      <c r="E201" s="38"/>
      <c r="F201" s="209" t="s">
        <v>793</v>
      </c>
      <c r="G201" s="38"/>
      <c r="H201" s="38"/>
      <c r="I201" s="118"/>
      <c r="J201" s="38"/>
      <c r="K201" s="38"/>
      <c r="L201" s="41"/>
      <c r="M201" s="210"/>
      <c r="N201" s="211"/>
      <c r="O201" s="66"/>
      <c r="P201" s="66"/>
      <c r="Q201" s="66"/>
      <c r="R201" s="66"/>
      <c r="S201" s="66"/>
      <c r="T201" s="67"/>
      <c r="U201" s="36"/>
      <c r="V201" s="36"/>
      <c r="W201" s="36"/>
      <c r="X201" s="36"/>
      <c r="Y201" s="36"/>
      <c r="Z201" s="36"/>
      <c r="AA201" s="36"/>
      <c r="AB201" s="36"/>
      <c r="AC201" s="36"/>
      <c r="AD201" s="36"/>
      <c r="AE201" s="36"/>
      <c r="AT201" s="19" t="s">
        <v>222</v>
      </c>
      <c r="AU201" s="19" t="s">
        <v>83</v>
      </c>
    </row>
    <row r="202" spans="1:65" s="13" customFormat="1">
      <c r="B202" s="212"/>
      <c r="C202" s="213"/>
      <c r="D202" s="208" t="s">
        <v>233</v>
      </c>
      <c r="E202" s="214" t="s">
        <v>19</v>
      </c>
      <c r="F202" s="215" t="s">
        <v>794</v>
      </c>
      <c r="G202" s="213"/>
      <c r="H202" s="216">
        <v>41.456000000000003</v>
      </c>
      <c r="I202" s="217"/>
      <c r="J202" s="213"/>
      <c r="K202" s="213"/>
      <c r="L202" s="218"/>
      <c r="M202" s="219"/>
      <c r="N202" s="220"/>
      <c r="O202" s="220"/>
      <c r="P202" s="220"/>
      <c r="Q202" s="220"/>
      <c r="R202" s="220"/>
      <c r="S202" s="220"/>
      <c r="T202" s="221"/>
      <c r="AT202" s="222" t="s">
        <v>233</v>
      </c>
      <c r="AU202" s="222" t="s">
        <v>83</v>
      </c>
      <c r="AV202" s="13" t="s">
        <v>83</v>
      </c>
      <c r="AW202" s="13" t="s">
        <v>35</v>
      </c>
      <c r="AX202" s="13" t="s">
        <v>74</v>
      </c>
      <c r="AY202" s="222" t="s">
        <v>213</v>
      </c>
    </row>
    <row r="203" spans="1:65" s="14" customFormat="1">
      <c r="B203" s="223"/>
      <c r="C203" s="224"/>
      <c r="D203" s="208" t="s">
        <v>233</v>
      </c>
      <c r="E203" s="225" t="s">
        <v>19</v>
      </c>
      <c r="F203" s="226" t="s">
        <v>234</v>
      </c>
      <c r="G203" s="224"/>
      <c r="H203" s="227">
        <v>41.456000000000003</v>
      </c>
      <c r="I203" s="228"/>
      <c r="J203" s="224"/>
      <c r="K203" s="224"/>
      <c r="L203" s="229"/>
      <c r="M203" s="230"/>
      <c r="N203" s="231"/>
      <c r="O203" s="231"/>
      <c r="P203" s="231"/>
      <c r="Q203" s="231"/>
      <c r="R203" s="231"/>
      <c r="S203" s="231"/>
      <c r="T203" s="232"/>
      <c r="AT203" s="233" t="s">
        <v>233</v>
      </c>
      <c r="AU203" s="233" t="s">
        <v>83</v>
      </c>
      <c r="AV203" s="14" t="s">
        <v>220</v>
      </c>
      <c r="AW203" s="14" t="s">
        <v>35</v>
      </c>
      <c r="AX203" s="14" t="s">
        <v>81</v>
      </c>
      <c r="AY203" s="233" t="s">
        <v>213</v>
      </c>
    </row>
    <row r="204" spans="1:65" s="2" customFormat="1" ht="16.5" customHeight="1">
      <c r="A204" s="36"/>
      <c r="B204" s="37"/>
      <c r="C204" s="195" t="s">
        <v>333</v>
      </c>
      <c r="D204" s="195" t="s">
        <v>215</v>
      </c>
      <c r="E204" s="196" t="s">
        <v>313</v>
      </c>
      <c r="F204" s="197" t="s">
        <v>314</v>
      </c>
      <c r="G204" s="198" t="s">
        <v>253</v>
      </c>
      <c r="H204" s="199">
        <v>60.383000000000003</v>
      </c>
      <c r="I204" s="200"/>
      <c r="J204" s="201">
        <f>ROUND(I204*H204,2)</f>
        <v>0</v>
      </c>
      <c r="K204" s="197" t="s">
        <v>219</v>
      </c>
      <c r="L204" s="41"/>
      <c r="M204" s="202" t="s">
        <v>19</v>
      </c>
      <c r="N204" s="203" t="s">
        <v>45</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220</v>
      </c>
      <c r="AT204" s="206" t="s">
        <v>215</v>
      </c>
      <c r="AU204" s="206" t="s">
        <v>83</v>
      </c>
      <c r="AY204" s="19" t="s">
        <v>213</v>
      </c>
      <c r="BE204" s="207">
        <f>IF(N204="základní",J204,0)</f>
        <v>0</v>
      </c>
      <c r="BF204" s="207">
        <f>IF(N204="snížená",J204,0)</f>
        <v>0</v>
      </c>
      <c r="BG204" s="207">
        <f>IF(N204="zákl. přenesená",J204,0)</f>
        <v>0</v>
      </c>
      <c r="BH204" s="207">
        <f>IF(N204="sníž. přenesená",J204,0)</f>
        <v>0</v>
      </c>
      <c r="BI204" s="207">
        <f>IF(N204="nulová",J204,0)</f>
        <v>0</v>
      </c>
      <c r="BJ204" s="19" t="s">
        <v>81</v>
      </c>
      <c r="BK204" s="207">
        <f>ROUND(I204*H204,2)</f>
        <v>0</v>
      </c>
      <c r="BL204" s="19" t="s">
        <v>220</v>
      </c>
      <c r="BM204" s="206" t="s">
        <v>1222</v>
      </c>
    </row>
    <row r="205" spans="1:65" s="2" customFormat="1" ht="273">
      <c r="A205" s="36"/>
      <c r="B205" s="37"/>
      <c r="C205" s="38"/>
      <c r="D205" s="208" t="s">
        <v>222</v>
      </c>
      <c r="E205" s="38"/>
      <c r="F205" s="209" t="s">
        <v>316</v>
      </c>
      <c r="G205" s="38"/>
      <c r="H205" s="38"/>
      <c r="I205" s="118"/>
      <c r="J205" s="38"/>
      <c r="K205" s="38"/>
      <c r="L205" s="41"/>
      <c r="M205" s="210"/>
      <c r="N205" s="211"/>
      <c r="O205" s="66"/>
      <c r="P205" s="66"/>
      <c r="Q205" s="66"/>
      <c r="R205" s="66"/>
      <c r="S205" s="66"/>
      <c r="T205" s="67"/>
      <c r="U205" s="36"/>
      <c r="V205" s="36"/>
      <c r="W205" s="36"/>
      <c r="X205" s="36"/>
      <c r="Y205" s="36"/>
      <c r="Z205" s="36"/>
      <c r="AA205" s="36"/>
      <c r="AB205" s="36"/>
      <c r="AC205" s="36"/>
      <c r="AD205" s="36"/>
      <c r="AE205" s="36"/>
      <c r="AT205" s="19" t="s">
        <v>222</v>
      </c>
      <c r="AU205" s="19" t="s">
        <v>83</v>
      </c>
    </row>
    <row r="206" spans="1:65" s="13" customFormat="1">
      <c r="B206" s="212"/>
      <c r="C206" s="213"/>
      <c r="D206" s="208" t="s">
        <v>233</v>
      </c>
      <c r="E206" s="214" t="s">
        <v>19</v>
      </c>
      <c r="F206" s="215" t="s">
        <v>505</v>
      </c>
      <c r="G206" s="213"/>
      <c r="H206" s="216">
        <v>60.383000000000003</v>
      </c>
      <c r="I206" s="217"/>
      <c r="J206" s="213"/>
      <c r="K206" s="213"/>
      <c r="L206" s="218"/>
      <c r="M206" s="219"/>
      <c r="N206" s="220"/>
      <c r="O206" s="220"/>
      <c r="P206" s="220"/>
      <c r="Q206" s="220"/>
      <c r="R206" s="220"/>
      <c r="S206" s="220"/>
      <c r="T206" s="221"/>
      <c r="AT206" s="222" t="s">
        <v>233</v>
      </c>
      <c r="AU206" s="222" t="s">
        <v>83</v>
      </c>
      <c r="AV206" s="13" t="s">
        <v>83</v>
      </c>
      <c r="AW206" s="13" t="s">
        <v>35</v>
      </c>
      <c r="AX206" s="13" t="s">
        <v>74</v>
      </c>
      <c r="AY206" s="222" t="s">
        <v>213</v>
      </c>
    </row>
    <row r="207" spans="1:65" s="14" customFormat="1">
      <c r="B207" s="223"/>
      <c r="C207" s="224"/>
      <c r="D207" s="208" t="s">
        <v>233</v>
      </c>
      <c r="E207" s="225" t="s">
        <v>19</v>
      </c>
      <c r="F207" s="226" t="s">
        <v>234</v>
      </c>
      <c r="G207" s="224"/>
      <c r="H207" s="227">
        <v>60.383000000000003</v>
      </c>
      <c r="I207" s="228"/>
      <c r="J207" s="224"/>
      <c r="K207" s="224"/>
      <c r="L207" s="229"/>
      <c r="M207" s="230"/>
      <c r="N207" s="231"/>
      <c r="O207" s="231"/>
      <c r="P207" s="231"/>
      <c r="Q207" s="231"/>
      <c r="R207" s="231"/>
      <c r="S207" s="231"/>
      <c r="T207" s="232"/>
      <c r="AT207" s="233" t="s">
        <v>233</v>
      </c>
      <c r="AU207" s="233" t="s">
        <v>83</v>
      </c>
      <c r="AV207" s="14" t="s">
        <v>220</v>
      </c>
      <c r="AW207" s="14" t="s">
        <v>35</v>
      </c>
      <c r="AX207" s="14" t="s">
        <v>81</v>
      </c>
      <c r="AY207" s="233" t="s">
        <v>213</v>
      </c>
    </row>
    <row r="208" spans="1:65" s="2" customFormat="1" ht="16.5" customHeight="1">
      <c r="A208" s="36"/>
      <c r="B208" s="37"/>
      <c r="C208" s="195" t="s">
        <v>340</v>
      </c>
      <c r="D208" s="195" t="s">
        <v>215</v>
      </c>
      <c r="E208" s="196" t="s">
        <v>317</v>
      </c>
      <c r="F208" s="197" t="s">
        <v>318</v>
      </c>
      <c r="G208" s="198" t="s">
        <v>166</v>
      </c>
      <c r="H208" s="199">
        <v>108.68899999999999</v>
      </c>
      <c r="I208" s="200"/>
      <c r="J208" s="201">
        <f>ROUND(I208*H208,2)</f>
        <v>0</v>
      </c>
      <c r="K208" s="197" t="s">
        <v>219</v>
      </c>
      <c r="L208" s="41"/>
      <c r="M208" s="202" t="s">
        <v>19</v>
      </c>
      <c r="N208" s="203" t="s">
        <v>45</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220</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220</v>
      </c>
      <c r="BM208" s="206" t="s">
        <v>1223</v>
      </c>
    </row>
    <row r="209" spans="1:65" s="2" customFormat="1" ht="273">
      <c r="A209" s="36"/>
      <c r="B209" s="37"/>
      <c r="C209" s="38"/>
      <c r="D209" s="208" t="s">
        <v>222</v>
      </c>
      <c r="E209" s="38"/>
      <c r="F209" s="209" t="s">
        <v>316</v>
      </c>
      <c r="G209" s="38"/>
      <c r="H209" s="38"/>
      <c r="I209" s="118"/>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222</v>
      </c>
      <c r="AU209" s="19" t="s">
        <v>83</v>
      </c>
    </row>
    <row r="210" spans="1:65" s="13" customFormat="1">
      <c r="B210" s="212"/>
      <c r="C210" s="213"/>
      <c r="D210" s="208" t="s">
        <v>233</v>
      </c>
      <c r="E210" s="214" t="s">
        <v>19</v>
      </c>
      <c r="F210" s="215" t="s">
        <v>799</v>
      </c>
      <c r="G210" s="213"/>
      <c r="H210" s="216">
        <v>108.68899999999999</v>
      </c>
      <c r="I210" s="217"/>
      <c r="J210" s="213"/>
      <c r="K210" s="213"/>
      <c r="L210" s="218"/>
      <c r="M210" s="219"/>
      <c r="N210" s="220"/>
      <c r="O210" s="220"/>
      <c r="P210" s="220"/>
      <c r="Q210" s="220"/>
      <c r="R210" s="220"/>
      <c r="S210" s="220"/>
      <c r="T210" s="221"/>
      <c r="AT210" s="222" t="s">
        <v>233</v>
      </c>
      <c r="AU210" s="222" t="s">
        <v>83</v>
      </c>
      <c r="AV210" s="13" t="s">
        <v>83</v>
      </c>
      <c r="AW210" s="13" t="s">
        <v>35</v>
      </c>
      <c r="AX210" s="13" t="s">
        <v>74</v>
      </c>
      <c r="AY210" s="222" t="s">
        <v>213</v>
      </c>
    </row>
    <row r="211" spans="1:65" s="14" customFormat="1">
      <c r="B211" s="223"/>
      <c r="C211" s="224"/>
      <c r="D211" s="208" t="s">
        <v>233</v>
      </c>
      <c r="E211" s="225" t="s">
        <v>19</v>
      </c>
      <c r="F211" s="226" t="s">
        <v>234</v>
      </c>
      <c r="G211" s="224"/>
      <c r="H211" s="227">
        <v>108.68899999999999</v>
      </c>
      <c r="I211" s="228"/>
      <c r="J211" s="224"/>
      <c r="K211" s="224"/>
      <c r="L211" s="229"/>
      <c r="M211" s="230"/>
      <c r="N211" s="231"/>
      <c r="O211" s="231"/>
      <c r="P211" s="231"/>
      <c r="Q211" s="231"/>
      <c r="R211" s="231"/>
      <c r="S211" s="231"/>
      <c r="T211" s="232"/>
      <c r="AT211" s="233" t="s">
        <v>233</v>
      </c>
      <c r="AU211" s="233" t="s">
        <v>83</v>
      </c>
      <c r="AV211" s="14" t="s">
        <v>220</v>
      </c>
      <c r="AW211" s="14" t="s">
        <v>35</v>
      </c>
      <c r="AX211" s="14" t="s">
        <v>81</v>
      </c>
      <c r="AY211" s="233" t="s">
        <v>213</v>
      </c>
    </row>
    <row r="212" spans="1:65" s="2" customFormat="1" ht="21.75" customHeight="1">
      <c r="A212" s="36"/>
      <c r="B212" s="37"/>
      <c r="C212" s="195" t="s">
        <v>346</v>
      </c>
      <c r="D212" s="195" t="s">
        <v>215</v>
      </c>
      <c r="E212" s="196" t="s">
        <v>324</v>
      </c>
      <c r="F212" s="197" t="s">
        <v>325</v>
      </c>
      <c r="G212" s="198" t="s">
        <v>253</v>
      </c>
      <c r="H212" s="199">
        <v>34.162999999999997</v>
      </c>
      <c r="I212" s="200"/>
      <c r="J212" s="201">
        <f>ROUND(I212*H212,2)</f>
        <v>0</v>
      </c>
      <c r="K212" s="197" t="s">
        <v>219</v>
      </c>
      <c r="L212" s="41"/>
      <c r="M212" s="202" t="s">
        <v>19</v>
      </c>
      <c r="N212" s="203" t="s">
        <v>45</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220</v>
      </c>
      <c r="AT212" s="206" t="s">
        <v>215</v>
      </c>
      <c r="AU212" s="206" t="s">
        <v>83</v>
      </c>
      <c r="AY212" s="19" t="s">
        <v>213</v>
      </c>
      <c r="BE212" s="207">
        <f>IF(N212="základní",J212,0)</f>
        <v>0</v>
      </c>
      <c r="BF212" s="207">
        <f>IF(N212="snížená",J212,0)</f>
        <v>0</v>
      </c>
      <c r="BG212" s="207">
        <f>IF(N212="zákl. přenesená",J212,0)</f>
        <v>0</v>
      </c>
      <c r="BH212" s="207">
        <f>IF(N212="sníž. přenesená",J212,0)</f>
        <v>0</v>
      </c>
      <c r="BI212" s="207">
        <f>IF(N212="nulová",J212,0)</f>
        <v>0</v>
      </c>
      <c r="BJ212" s="19" t="s">
        <v>81</v>
      </c>
      <c r="BK212" s="207">
        <f>ROUND(I212*H212,2)</f>
        <v>0</v>
      </c>
      <c r="BL212" s="19" t="s">
        <v>220</v>
      </c>
      <c r="BM212" s="206" t="s">
        <v>1224</v>
      </c>
    </row>
    <row r="213" spans="1:65" s="2" customFormat="1" ht="399.75">
      <c r="A213" s="36"/>
      <c r="B213" s="37"/>
      <c r="C213" s="38"/>
      <c r="D213" s="208" t="s">
        <v>222</v>
      </c>
      <c r="E213" s="38"/>
      <c r="F213" s="209" t="s">
        <v>327</v>
      </c>
      <c r="G213" s="38"/>
      <c r="H213" s="38"/>
      <c r="I213" s="118"/>
      <c r="J213" s="38"/>
      <c r="K213" s="38"/>
      <c r="L213" s="41"/>
      <c r="M213" s="210"/>
      <c r="N213" s="211"/>
      <c r="O213" s="66"/>
      <c r="P213" s="66"/>
      <c r="Q213" s="66"/>
      <c r="R213" s="66"/>
      <c r="S213" s="66"/>
      <c r="T213" s="67"/>
      <c r="U213" s="36"/>
      <c r="V213" s="36"/>
      <c r="W213" s="36"/>
      <c r="X213" s="36"/>
      <c r="Y213" s="36"/>
      <c r="Z213" s="36"/>
      <c r="AA213" s="36"/>
      <c r="AB213" s="36"/>
      <c r="AC213" s="36"/>
      <c r="AD213" s="36"/>
      <c r="AE213" s="36"/>
      <c r="AT213" s="19" t="s">
        <v>222</v>
      </c>
      <c r="AU213" s="19" t="s">
        <v>83</v>
      </c>
    </row>
    <row r="214" spans="1:65" s="13" customFormat="1">
      <c r="B214" s="212"/>
      <c r="C214" s="213"/>
      <c r="D214" s="208" t="s">
        <v>233</v>
      </c>
      <c r="E214" s="214" t="s">
        <v>19</v>
      </c>
      <c r="F214" s="215" t="s">
        <v>505</v>
      </c>
      <c r="G214" s="213"/>
      <c r="H214" s="216">
        <v>60.383000000000003</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3" customFormat="1">
      <c r="B215" s="212"/>
      <c r="C215" s="213"/>
      <c r="D215" s="208" t="s">
        <v>233</v>
      </c>
      <c r="E215" s="214" t="s">
        <v>19</v>
      </c>
      <c r="F215" s="215" t="s">
        <v>1225</v>
      </c>
      <c r="G215" s="213"/>
      <c r="H215" s="216">
        <v>-26.22</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4" customFormat="1">
      <c r="B216" s="223"/>
      <c r="C216" s="224"/>
      <c r="D216" s="208" t="s">
        <v>233</v>
      </c>
      <c r="E216" s="225" t="s">
        <v>577</v>
      </c>
      <c r="F216" s="226" t="s">
        <v>234</v>
      </c>
      <c r="G216" s="224"/>
      <c r="H216" s="227">
        <v>34.162999999999997</v>
      </c>
      <c r="I216" s="228"/>
      <c r="J216" s="224"/>
      <c r="K216" s="224"/>
      <c r="L216" s="229"/>
      <c r="M216" s="230"/>
      <c r="N216" s="231"/>
      <c r="O216" s="231"/>
      <c r="P216" s="231"/>
      <c r="Q216" s="231"/>
      <c r="R216" s="231"/>
      <c r="S216" s="231"/>
      <c r="T216" s="232"/>
      <c r="AT216" s="233" t="s">
        <v>233</v>
      </c>
      <c r="AU216" s="233" t="s">
        <v>83</v>
      </c>
      <c r="AV216" s="14" t="s">
        <v>220</v>
      </c>
      <c r="AW216" s="14" t="s">
        <v>35</v>
      </c>
      <c r="AX216" s="14" t="s">
        <v>81</v>
      </c>
      <c r="AY216" s="233" t="s">
        <v>213</v>
      </c>
    </row>
    <row r="217" spans="1:65" s="2" customFormat="1" ht="16.5" customHeight="1">
      <c r="A217" s="36"/>
      <c r="B217" s="37"/>
      <c r="C217" s="244" t="s">
        <v>351</v>
      </c>
      <c r="D217" s="244" t="s">
        <v>329</v>
      </c>
      <c r="E217" s="245" t="s">
        <v>809</v>
      </c>
      <c r="F217" s="246" t="s">
        <v>810</v>
      </c>
      <c r="G217" s="247" t="s">
        <v>166</v>
      </c>
      <c r="H217" s="248">
        <v>68.668000000000006</v>
      </c>
      <c r="I217" s="249"/>
      <c r="J217" s="250">
        <f>ROUND(I217*H217,2)</f>
        <v>0</v>
      </c>
      <c r="K217" s="246" t="s">
        <v>219</v>
      </c>
      <c r="L217" s="251"/>
      <c r="M217" s="252" t="s">
        <v>19</v>
      </c>
      <c r="N217" s="253" t="s">
        <v>45</v>
      </c>
      <c r="O217" s="66"/>
      <c r="P217" s="204">
        <f>O217*H217</f>
        <v>0</v>
      </c>
      <c r="Q217" s="204">
        <v>0</v>
      </c>
      <c r="R217" s="204">
        <f>Q217*H217</f>
        <v>0</v>
      </c>
      <c r="S217" s="204">
        <v>0</v>
      </c>
      <c r="T217" s="205">
        <f>S217*H217</f>
        <v>0</v>
      </c>
      <c r="U217" s="36"/>
      <c r="V217" s="36"/>
      <c r="W217" s="36"/>
      <c r="X217" s="36"/>
      <c r="Y217" s="36"/>
      <c r="Z217" s="36"/>
      <c r="AA217" s="36"/>
      <c r="AB217" s="36"/>
      <c r="AC217" s="36"/>
      <c r="AD217" s="36"/>
      <c r="AE217" s="36"/>
      <c r="AR217" s="206" t="s">
        <v>257</v>
      </c>
      <c r="AT217" s="206" t="s">
        <v>329</v>
      </c>
      <c r="AU217" s="206" t="s">
        <v>83</v>
      </c>
      <c r="AY217" s="19" t="s">
        <v>213</v>
      </c>
      <c r="BE217" s="207">
        <f>IF(N217="základní",J217,0)</f>
        <v>0</v>
      </c>
      <c r="BF217" s="207">
        <f>IF(N217="snížená",J217,0)</f>
        <v>0</v>
      </c>
      <c r="BG217" s="207">
        <f>IF(N217="zákl. přenesená",J217,0)</f>
        <v>0</v>
      </c>
      <c r="BH217" s="207">
        <f>IF(N217="sníž. přenesená",J217,0)</f>
        <v>0</v>
      </c>
      <c r="BI217" s="207">
        <f>IF(N217="nulová",J217,0)</f>
        <v>0</v>
      </c>
      <c r="BJ217" s="19" t="s">
        <v>81</v>
      </c>
      <c r="BK217" s="207">
        <f>ROUND(I217*H217,2)</f>
        <v>0</v>
      </c>
      <c r="BL217" s="19" t="s">
        <v>220</v>
      </c>
      <c r="BM217" s="206" t="s">
        <v>1226</v>
      </c>
    </row>
    <row r="218" spans="1:65" s="13" customFormat="1">
      <c r="B218" s="212"/>
      <c r="C218" s="213"/>
      <c r="D218" s="208" t="s">
        <v>233</v>
      </c>
      <c r="E218" s="214" t="s">
        <v>19</v>
      </c>
      <c r="F218" s="215" t="s">
        <v>812</v>
      </c>
      <c r="G218" s="213"/>
      <c r="H218" s="216">
        <v>68.668000000000006</v>
      </c>
      <c r="I218" s="217"/>
      <c r="J218" s="213"/>
      <c r="K218" s="213"/>
      <c r="L218" s="218"/>
      <c r="M218" s="219"/>
      <c r="N218" s="220"/>
      <c r="O218" s="220"/>
      <c r="P218" s="220"/>
      <c r="Q218" s="220"/>
      <c r="R218" s="220"/>
      <c r="S218" s="220"/>
      <c r="T218" s="221"/>
      <c r="AT218" s="222" t="s">
        <v>233</v>
      </c>
      <c r="AU218" s="222" t="s">
        <v>83</v>
      </c>
      <c r="AV218" s="13" t="s">
        <v>83</v>
      </c>
      <c r="AW218" s="13" t="s">
        <v>35</v>
      </c>
      <c r="AX218" s="13" t="s">
        <v>74</v>
      </c>
      <c r="AY218" s="222" t="s">
        <v>213</v>
      </c>
    </row>
    <row r="219" spans="1:65" s="14" customFormat="1">
      <c r="B219" s="223"/>
      <c r="C219" s="224"/>
      <c r="D219" s="208" t="s">
        <v>233</v>
      </c>
      <c r="E219" s="225" t="s">
        <v>19</v>
      </c>
      <c r="F219" s="226" t="s">
        <v>234</v>
      </c>
      <c r="G219" s="224"/>
      <c r="H219" s="227">
        <v>68.668000000000006</v>
      </c>
      <c r="I219" s="228"/>
      <c r="J219" s="224"/>
      <c r="K219" s="224"/>
      <c r="L219" s="229"/>
      <c r="M219" s="230"/>
      <c r="N219" s="231"/>
      <c r="O219" s="231"/>
      <c r="P219" s="231"/>
      <c r="Q219" s="231"/>
      <c r="R219" s="231"/>
      <c r="S219" s="231"/>
      <c r="T219" s="232"/>
      <c r="AT219" s="233" t="s">
        <v>233</v>
      </c>
      <c r="AU219" s="233" t="s">
        <v>83</v>
      </c>
      <c r="AV219" s="14" t="s">
        <v>220</v>
      </c>
      <c r="AW219" s="14" t="s">
        <v>35</v>
      </c>
      <c r="AX219" s="14" t="s">
        <v>81</v>
      </c>
      <c r="AY219" s="233" t="s">
        <v>213</v>
      </c>
    </row>
    <row r="220" spans="1:65" s="2" customFormat="1" ht="21.75" customHeight="1">
      <c r="A220" s="36"/>
      <c r="B220" s="37"/>
      <c r="C220" s="195" t="s">
        <v>356</v>
      </c>
      <c r="D220" s="195" t="s">
        <v>215</v>
      </c>
      <c r="E220" s="196" t="s">
        <v>813</v>
      </c>
      <c r="F220" s="197" t="s">
        <v>814</v>
      </c>
      <c r="G220" s="198" t="s">
        <v>253</v>
      </c>
      <c r="H220" s="199">
        <v>7.2930000000000001</v>
      </c>
      <c r="I220" s="200"/>
      <c r="J220" s="201">
        <f>ROUND(I220*H220,2)</f>
        <v>0</v>
      </c>
      <c r="K220" s="197" t="s">
        <v>219</v>
      </c>
      <c r="L220" s="41"/>
      <c r="M220" s="202" t="s">
        <v>19</v>
      </c>
      <c r="N220" s="203" t="s">
        <v>45</v>
      </c>
      <c r="O220" s="66"/>
      <c r="P220" s="204">
        <f>O220*H220</f>
        <v>0</v>
      </c>
      <c r="Q220" s="204">
        <v>0</v>
      </c>
      <c r="R220" s="204">
        <f>Q220*H220</f>
        <v>0</v>
      </c>
      <c r="S220" s="204">
        <v>0</v>
      </c>
      <c r="T220" s="205">
        <f>S220*H220</f>
        <v>0</v>
      </c>
      <c r="U220" s="36"/>
      <c r="V220" s="36"/>
      <c r="W220" s="36"/>
      <c r="X220" s="36"/>
      <c r="Y220" s="36"/>
      <c r="Z220" s="36"/>
      <c r="AA220" s="36"/>
      <c r="AB220" s="36"/>
      <c r="AC220" s="36"/>
      <c r="AD220" s="36"/>
      <c r="AE220" s="36"/>
      <c r="AR220" s="206" t="s">
        <v>220</v>
      </c>
      <c r="AT220" s="206" t="s">
        <v>215</v>
      </c>
      <c r="AU220" s="206" t="s">
        <v>83</v>
      </c>
      <c r="AY220" s="19" t="s">
        <v>213</v>
      </c>
      <c r="BE220" s="207">
        <f>IF(N220="základní",J220,0)</f>
        <v>0</v>
      </c>
      <c r="BF220" s="207">
        <f>IF(N220="snížená",J220,0)</f>
        <v>0</v>
      </c>
      <c r="BG220" s="207">
        <f>IF(N220="zákl. přenesená",J220,0)</f>
        <v>0</v>
      </c>
      <c r="BH220" s="207">
        <f>IF(N220="sníž. přenesená",J220,0)</f>
        <v>0</v>
      </c>
      <c r="BI220" s="207">
        <f>IF(N220="nulová",J220,0)</f>
        <v>0</v>
      </c>
      <c r="BJ220" s="19" t="s">
        <v>81</v>
      </c>
      <c r="BK220" s="207">
        <f>ROUND(I220*H220,2)</f>
        <v>0</v>
      </c>
      <c r="BL220" s="19" t="s">
        <v>220</v>
      </c>
      <c r="BM220" s="206" t="s">
        <v>1227</v>
      </c>
    </row>
    <row r="221" spans="1:65" s="2" customFormat="1" ht="97.5">
      <c r="A221" s="36"/>
      <c r="B221" s="37"/>
      <c r="C221" s="38"/>
      <c r="D221" s="208" t="s">
        <v>222</v>
      </c>
      <c r="E221" s="38"/>
      <c r="F221" s="209" t="s">
        <v>816</v>
      </c>
      <c r="G221" s="38"/>
      <c r="H221" s="38"/>
      <c r="I221" s="118"/>
      <c r="J221" s="38"/>
      <c r="K221" s="38"/>
      <c r="L221" s="41"/>
      <c r="M221" s="210"/>
      <c r="N221" s="211"/>
      <c r="O221" s="66"/>
      <c r="P221" s="66"/>
      <c r="Q221" s="66"/>
      <c r="R221" s="66"/>
      <c r="S221" s="66"/>
      <c r="T221" s="67"/>
      <c r="U221" s="36"/>
      <c r="V221" s="36"/>
      <c r="W221" s="36"/>
      <c r="X221" s="36"/>
      <c r="Y221" s="36"/>
      <c r="Z221" s="36"/>
      <c r="AA221" s="36"/>
      <c r="AB221" s="36"/>
      <c r="AC221" s="36"/>
      <c r="AD221" s="36"/>
      <c r="AE221" s="36"/>
      <c r="AT221" s="19" t="s">
        <v>222</v>
      </c>
      <c r="AU221" s="19" t="s">
        <v>83</v>
      </c>
    </row>
    <row r="222" spans="1:65" s="13" customFormat="1">
      <c r="B222" s="212"/>
      <c r="C222" s="213"/>
      <c r="D222" s="208" t="s">
        <v>233</v>
      </c>
      <c r="E222" s="214" t="s">
        <v>19</v>
      </c>
      <c r="F222" s="215" t="s">
        <v>1228</v>
      </c>
      <c r="G222" s="213"/>
      <c r="H222" s="216">
        <v>7.2930000000000001</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4" customFormat="1">
      <c r="B223" s="223"/>
      <c r="C223" s="224"/>
      <c r="D223" s="208" t="s">
        <v>233</v>
      </c>
      <c r="E223" s="225" t="s">
        <v>544</v>
      </c>
      <c r="F223" s="226" t="s">
        <v>234</v>
      </c>
      <c r="G223" s="224"/>
      <c r="H223" s="227">
        <v>7.2930000000000001</v>
      </c>
      <c r="I223" s="228"/>
      <c r="J223" s="224"/>
      <c r="K223" s="224"/>
      <c r="L223" s="229"/>
      <c r="M223" s="230"/>
      <c r="N223" s="231"/>
      <c r="O223" s="231"/>
      <c r="P223" s="231"/>
      <c r="Q223" s="231"/>
      <c r="R223" s="231"/>
      <c r="S223" s="231"/>
      <c r="T223" s="232"/>
      <c r="AT223" s="233" t="s">
        <v>233</v>
      </c>
      <c r="AU223" s="233" t="s">
        <v>83</v>
      </c>
      <c r="AV223" s="14" t="s">
        <v>220</v>
      </c>
      <c r="AW223" s="14" t="s">
        <v>35</v>
      </c>
      <c r="AX223" s="14" t="s">
        <v>81</v>
      </c>
      <c r="AY223" s="233" t="s">
        <v>213</v>
      </c>
    </row>
    <row r="224" spans="1:65" s="2" customFormat="1" ht="16.5" customHeight="1">
      <c r="A224" s="36"/>
      <c r="B224" s="37"/>
      <c r="C224" s="244" t="s">
        <v>361</v>
      </c>
      <c r="D224" s="244" t="s">
        <v>329</v>
      </c>
      <c r="E224" s="245" t="s">
        <v>822</v>
      </c>
      <c r="F224" s="246" t="s">
        <v>823</v>
      </c>
      <c r="G224" s="247" t="s">
        <v>166</v>
      </c>
      <c r="H224" s="248">
        <v>14.659000000000001</v>
      </c>
      <c r="I224" s="249"/>
      <c r="J224" s="250">
        <f>ROUND(I224*H224,2)</f>
        <v>0</v>
      </c>
      <c r="K224" s="246" t="s">
        <v>19</v>
      </c>
      <c r="L224" s="251"/>
      <c r="M224" s="252" t="s">
        <v>19</v>
      </c>
      <c r="N224" s="253" t="s">
        <v>45</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257</v>
      </c>
      <c r="AT224" s="206" t="s">
        <v>329</v>
      </c>
      <c r="AU224" s="206" t="s">
        <v>83</v>
      </c>
      <c r="AY224" s="19" t="s">
        <v>213</v>
      </c>
      <c r="BE224" s="207">
        <f>IF(N224="základní",J224,0)</f>
        <v>0</v>
      </c>
      <c r="BF224" s="207">
        <f>IF(N224="snížená",J224,0)</f>
        <v>0</v>
      </c>
      <c r="BG224" s="207">
        <f>IF(N224="zákl. přenesená",J224,0)</f>
        <v>0</v>
      </c>
      <c r="BH224" s="207">
        <f>IF(N224="sníž. přenesená",J224,0)</f>
        <v>0</v>
      </c>
      <c r="BI224" s="207">
        <f>IF(N224="nulová",J224,0)</f>
        <v>0</v>
      </c>
      <c r="BJ224" s="19" t="s">
        <v>81</v>
      </c>
      <c r="BK224" s="207">
        <f>ROUND(I224*H224,2)</f>
        <v>0</v>
      </c>
      <c r="BL224" s="19" t="s">
        <v>220</v>
      </c>
      <c r="BM224" s="206" t="s">
        <v>1229</v>
      </c>
    </row>
    <row r="225" spans="1:65" s="13" customFormat="1">
      <c r="B225" s="212"/>
      <c r="C225" s="213"/>
      <c r="D225" s="208" t="s">
        <v>233</v>
      </c>
      <c r="E225" s="214" t="s">
        <v>19</v>
      </c>
      <c r="F225" s="215" t="s">
        <v>825</v>
      </c>
      <c r="G225" s="213"/>
      <c r="H225" s="216">
        <v>14.659000000000001</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4" customFormat="1">
      <c r="B226" s="223"/>
      <c r="C226" s="224"/>
      <c r="D226" s="208" t="s">
        <v>233</v>
      </c>
      <c r="E226" s="225" t="s">
        <v>19</v>
      </c>
      <c r="F226" s="226" t="s">
        <v>234</v>
      </c>
      <c r="G226" s="224"/>
      <c r="H226" s="227">
        <v>14.659000000000001</v>
      </c>
      <c r="I226" s="228"/>
      <c r="J226" s="224"/>
      <c r="K226" s="224"/>
      <c r="L226" s="229"/>
      <c r="M226" s="230"/>
      <c r="N226" s="231"/>
      <c r="O226" s="231"/>
      <c r="P226" s="231"/>
      <c r="Q226" s="231"/>
      <c r="R226" s="231"/>
      <c r="S226" s="231"/>
      <c r="T226" s="232"/>
      <c r="AT226" s="233" t="s">
        <v>233</v>
      </c>
      <c r="AU226" s="233" t="s">
        <v>83</v>
      </c>
      <c r="AV226" s="14" t="s">
        <v>220</v>
      </c>
      <c r="AW226" s="14" t="s">
        <v>35</v>
      </c>
      <c r="AX226" s="14" t="s">
        <v>81</v>
      </c>
      <c r="AY226" s="233" t="s">
        <v>213</v>
      </c>
    </row>
    <row r="227" spans="1:65" s="12" customFormat="1" ht="22.9" customHeight="1">
      <c r="B227" s="179"/>
      <c r="C227" s="180"/>
      <c r="D227" s="181" t="s">
        <v>73</v>
      </c>
      <c r="E227" s="193" t="s">
        <v>220</v>
      </c>
      <c r="F227" s="193" t="s">
        <v>841</v>
      </c>
      <c r="G227" s="180"/>
      <c r="H227" s="180"/>
      <c r="I227" s="183"/>
      <c r="J227" s="194">
        <f>BK227</f>
        <v>0</v>
      </c>
      <c r="K227" s="180"/>
      <c r="L227" s="185"/>
      <c r="M227" s="186"/>
      <c r="N227" s="187"/>
      <c r="O227" s="187"/>
      <c r="P227" s="188">
        <f>SUM(P228:P240)</f>
        <v>0</v>
      </c>
      <c r="Q227" s="187"/>
      <c r="R227" s="188">
        <f>SUM(R228:R240)</f>
        <v>0</v>
      </c>
      <c r="S227" s="187"/>
      <c r="T227" s="189">
        <f>SUM(T228:T240)</f>
        <v>0</v>
      </c>
      <c r="AR227" s="190" t="s">
        <v>81</v>
      </c>
      <c r="AT227" s="191" t="s">
        <v>73</v>
      </c>
      <c r="AU227" s="191" t="s">
        <v>81</v>
      </c>
      <c r="AY227" s="190" t="s">
        <v>213</v>
      </c>
      <c r="BK227" s="192">
        <f>SUM(BK228:BK240)</f>
        <v>0</v>
      </c>
    </row>
    <row r="228" spans="1:65" s="2" customFormat="1" ht="16.5" customHeight="1">
      <c r="A228" s="36"/>
      <c r="B228" s="37"/>
      <c r="C228" s="195" t="s">
        <v>366</v>
      </c>
      <c r="D228" s="195" t="s">
        <v>215</v>
      </c>
      <c r="E228" s="196" t="s">
        <v>842</v>
      </c>
      <c r="F228" s="197" t="s">
        <v>843</v>
      </c>
      <c r="G228" s="198" t="s">
        <v>253</v>
      </c>
      <c r="H228" s="199">
        <v>2.831</v>
      </c>
      <c r="I228" s="200"/>
      <c r="J228" s="201">
        <f>ROUND(I228*H228,2)</f>
        <v>0</v>
      </c>
      <c r="K228" s="197" t="s">
        <v>219</v>
      </c>
      <c r="L228" s="41"/>
      <c r="M228" s="202" t="s">
        <v>19</v>
      </c>
      <c r="N228" s="203" t="s">
        <v>45</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220</v>
      </c>
      <c r="AT228" s="206" t="s">
        <v>215</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1230</v>
      </c>
    </row>
    <row r="229" spans="1:65" s="2" customFormat="1" ht="48.75">
      <c r="A229" s="36"/>
      <c r="B229" s="37"/>
      <c r="C229" s="38"/>
      <c r="D229" s="208" t="s">
        <v>222</v>
      </c>
      <c r="E229" s="38"/>
      <c r="F229" s="209" t="s">
        <v>845</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222</v>
      </c>
      <c r="AU229" s="19" t="s">
        <v>83</v>
      </c>
    </row>
    <row r="230" spans="1:65" s="13" customFormat="1">
      <c r="B230" s="212"/>
      <c r="C230" s="213"/>
      <c r="D230" s="208" t="s">
        <v>233</v>
      </c>
      <c r="E230" s="214" t="s">
        <v>19</v>
      </c>
      <c r="F230" s="215" t="s">
        <v>1231</v>
      </c>
      <c r="G230" s="213"/>
      <c r="H230" s="216">
        <v>2.431</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3" customFormat="1">
      <c r="B231" s="212"/>
      <c r="C231" s="213"/>
      <c r="D231" s="208" t="s">
        <v>233</v>
      </c>
      <c r="E231" s="214" t="s">
        <v>19</v>
      </c>
      <c r="F231" s="215" t="s">
        <v>1232</v>
      </c>
      <c r="G231" s="213"/>
      <c r="H231" s="216">
        <v>0.4</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4" customFormat="1">
      <c r="B232" s="223"/>
      <c r="C232" s="224"/>
      <c r="D232" s="208" t="s">
        <v>233</v>
      </c>
      <c r="E232" s="225" t="s">
        <v>1016</v>
      </c>
      <c r="F232" s="226" t="s">
        <v>234</v>
      </c>
      <c r="G232" s="224"/>
      <c r="H232" s="227">
        <v>2.831</v>
      </c>
      <c r="I232" s="228"/>
      <c r="J232" s="224"/>
      <c r="K232" s="224"/>
      <c r="L232" s="229"/>
      <c r="M232" s="230"/>
      <c r="N232" s="231"/>
      <c r="O232" s="231"/>
      <c r="P232" s="231"/>
      <c r="Q232" s="231"/>
      <c r="R232" s="231"/>
      <c r="S232" s="231"/>
      <c r="T232" s="232"/>
      <c r="AT232" s="233" t="s">
        <v>233</v>
      </c>
      <c r="AU232" s="233" t="s">
        <v>83</v>
      </c>
      <c r="AV232" s="14" t="s">
        <v>220</v>
      </c>
      <c r="AW232" s="14" t="s">
        <v>35</v>
      </c>
      <c r="AX232" s="14" t="s">
        <v>81</v>
      </c>
      <c r="AY232" s="233" t="s">
        <v>213</v>
      </c>
    </row>
    <row r="233" spans="1:65" s="2" customFormat="1" ht="21.75" customHeight="1">
      <c r="A233" s="36"/>
      <c r="B233" s="37"/>
      <c r="C233" s="195" t="s">
        <v>370</v>
      </c>
      <c r="D233" s="195" t="s">
        <v>215</v>
      </c>
      <c r="E233" s="196" t="s">
        <v>859</v>
      </c>
      <c r="F233" s="197" t="s">
        <v>860</v>
      </c>
      <c r="G233" s="198" t="s">
        <v>253</v>
      </c>
      <c r="H233" s="199">
        <v>0.4</v>
      </c>
      <c r="I233" s="200"/>
      <c r="J233" s="201">
        <f>ROUND(I233*H233,2)</f>
        <v>0</v>
      </c>
      <c r="K233" s="197" t="s">
        <v>219</v>
      </c>
      <c r="L233" s="41"/>
      <c r="M233" s="202" t="s">
        <v>19</v>
      </c>
      <c r="N233" s="203" t="s">
        <v>45</v>
      </c>
      <c r="O233" s="66"/>
      <c r="P233" s="204">
        <f>O233*H233</f>
        <v>0</v>
      </c>
      <c r="Q233" s="204">
        <v>0</v>
      </c>
      <c r="R233" s="204">
        <f>Q233*H233</f>
        <v>0</v>
      </c>
      <c r="S233" s="204">
        <v>0</v>
      </c>
      <c r="T233" s="205">
        <f>S233*H233</f>
        <v>0</v>
      </c>
      <c r="U233" s="36"/>
      <c r="V233" s="36"/>
      <c r="W233" s="36"/>
      <c r="X233" s="36"/>
      <c r="Y233" s="36"/>
      <c r="Z233" s="36"/>
      <c r="AA233" s="36"/>
      <c r="AB233" s="36"/>
      <c r="AC233" s="36"/>
      <c r="AD233" s="36"/>
      <c r="AE233" s="36"/>
      <c r="AR233" s="206" t="s">
        <v>220</v>
      </c>
      <c r="AT233" s="206" t="s">
        <v>215</v>
      </c>
      <c r="AU233" s="206" t="s">
        <v>83</v>
      </c>
      <c r="AY233" s="19" t="s">
        <v>213</v>
      </c>
      <c r="BE233" s="207">
        <f>IF(N233="základní",J233,0)</f>
        <v>0</v>
      </c>
      <c r="BF233" s="207">
        <f>IF(N233="snížená",J233,0)</f>
        <v>0</v>
      </c>
      <c r="BG233" s="207">
        <f>IF(N233="zákl. přenesená",J233,0)</f>
        <v>0</v>
      </c>
      <c r="BH233" s="207">
        <f>IF(N233="sníž. přenesená",J233,0)</f>
        <v>0</v>
      </c>
      <c r="BI233" s="207">
        <f>IF(N233="nulová",J233,0)</f>
        <v>0</v>
      </c>
      <c r="BJ233" s="19" t="s">
        <v>81</v>
      </c>
      <c r="BK233" s="207">
        <f>ROUND(I233*H233,2)</f>
        <v>0</v>
      </c>
      <c r="BL233" s="19" t="s">
        <v>220</v>
      </c>
      <c r="BM233" s="206" t="s">
        <v>1233</v>
      </c>
    </row>
    <row r="234" spans="1:65" s="2" customFormat="1" ht="39">
      <c r="A234" s="36"/>
      <c r="B234" s="37"/>
      <c r="C234" s="38"/>
      <c r="D234" s="208" t="s">
        <v>222</v>
      </c>
      <c r="E234" s="38"/>
      <c r="F234" s="209" t="s">
        <v>862</v>
      </c>
      <c r="G234" s="38"/>
      <c r="H234" s="38"/>
      <c r="I234" s="118"/>
      <c r="J234" s="38"/>
      <c r="K234" s="38"/>
      <c r="L234" s="41"/>
      <c r="M234" s="210"/>
      <c r="N234" s="211"/>
      <c r="O234" s="66"/>
      <c r="P234" s="66"/>
      <c r="Q234" s="66"/>
      <c r="R234" s="66"/>
      <c r="S234" s="66"/>
      <c r="T234" s="67"/>
      <c r="U234" s="36"/>
      <c r="V234" s="36"/>
      <c r="W234" s="36"/>
      <c r="X234" s="36"/>
      <c r="Y234" s="36"/>
      <c r="Z234" s="36"/>
      <c r="AA234" s="36"/>
      <c r="AB234" s="36"/>
      <c r="AC234" s="36"/>
      <c r="AD234" s="36"/>
      <c r="AE234" s="36"/>
      <c r="AT234" s="19" t="s">
        <v>222</v>
      </c>
      <c r="AU234" s="19" t="s">
        <v>83</v>
      </c>
    </row>
    <row r="235" spans="1:65" s="13" customFormat="1">
      <c r="B235" s="212"/>
      <c r="C235" s="213"/>
      <c r="D235" s="208" t="s">
        <v>233</v>
      </c>
      <c r="E235" s="214" t="s">
        <v>19</v>
      </c>
      <c r="F235" s="215" t="s">
        <v>1234</v>
      </c>
      <c r="G235" s="213"/>
      <c r="H235" s="216">
        <v>0.4</v>
      </c>
      <c r="I235" s="217"/>
      <c r="J235" s="213"/>
      <c r="K235" s="213"/>
      <c r="L235" s="218"/>
      <c r="M235" s="219"/>
      <c r="N235" s="220"/>
      <c r="O235" s="220"/>
      <c r="P235" s="220"/>
      <c r="Q235" s="220"/>
      <c r="R235" s="220"/>
      <c r="S235" s="220"/>
      <c r="T235" s="221"/>
      <c r="AT235" s="222" t="s">
        <v>233</v>
      </c>
      <c r="AU235" s="222" t="s">
        <v>83</v>
      </c>
      <c r="AV235" s="13" t="s">
        <v>83</v>
      </c>
      <c r="AW235" s="13" t="s">
        <v>35</v>
      </c>
      <c r="AX235" s="13" t="s">
        <v>74</v>
      </c>
      <c r="AY235" s="222" t="s">
        <v>213</v>
      </c>
    </row>
    <row r="236" spans="1:65" s="14" customFormat="1">
      <c r="B236" s="223"/>
      <c r="C236" s="224"/>
      <c r="D236" s="208" t="s">
        <v>233</v>
      </c>
      <c r="E236" s="225" t="s">
        <v>1006</v>
      </c>
      <c r="F236" s="226" t="s">
        <v>234</v>
      </c>
      <c r="G236" s="224"/>
      <c r="H236" s="227">
        <v>0.4</v>
      </c>
      <c r="I236" s="228"/>
      <c r="J236" s="224"/>
      <c r="K236" s="224"/>
      <c r="L236" s="229"/>
      <c r="M236" s="230"/>
      <c r="N236" s="231"/>
      <c r="O236" s="231"/>
      <c r="P236" s="231"/>
      <c r="Q236" s="231"/>
      <c r="R236" s="231"/>
      <c r="S236" s="231"/>
      <c r="T236" s="232"/>
      <c r="AT236" s="233" t="s">
        <v>233</v>
      </c>
      <c r="AU236" s="233" t="s">
        <v>83</v>
      </c>
      <c r="AV236" s="14" t="s">
        <v>220</v>
      </c>
      <c r="AW236" s="14" t="s">
        <v>35</v>
      </c>
      <c r="AX236" s="14" t="s">
        <v>81</v>
      </c>
      <c r="AY236" s="233" t="s">
        <v>213</v>
      </c>
    </row>
    <row r="237" spans="1:65" s="2" customFormat="1" ht="21.75" customHeight="1">
      <c r="A237" s="36"/>
      <c r="B237" s="37"/>
      <c r="C237" s="195" t="s">
        <v>375</v>
      </c>
      <c r="D237" s="195" t="s">
        <v>215</v>
      </c>
      <c r="E237" s="196" t="s">
        <v>863</v>
      </c>
      <c r="F237" s="197" t="s">
        <v>864</v>
      </c>
      <c r="G237" s="198" t="s">
        <v>253</v>
      </c>
      <c r="H237" s="199">
        <v>2.431</v>
      </c>
      <c r="I237" s="200"/>
      <c r="J237" s="201">
        <f>ROUND(I237*H237,2)</f>
        <v>0</v>
      </c>
      <c r="K237" s="197" t="s">
        <v>219</v>
      </c>
      <c r="L237" s="41"/>
      <c r="M237" s="202" t="s">
        <v>19</v>
      </c>
      <c r="N237" s="203" t="s">
        <v>45</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220</v>
      </c>
      <c r="AT237" s="206" t="s">
        <v>215</v>
      </c>
      <c r="AU237" s="206" t="s">
        <v>83</v>
      </c>
      <c r="AY237" s="19" t="s">
        <v>213</v>
      </c>
      <c r="BE237" s="207">
        <f>IF(N237="základní",J237,0)</f>
        <v>0</v>
      </c>
      <c r="BF237" s="207">
        <f>IF(N237="snížená",J237,0)</f>
        <v>0</v>
      </c>
      <c r="BG237" s="207">
        <f>IF(N237="zákl. přenesená",J237,0)</f>
        <v>0</v>
      </c>
      <c r="BH237" s="207">
        <f>IF(N237="sníž. přenesená",J237,0)</f>
        <v>0</v>
      </c>
      <c r="BI237" s="207">
        <f>IF(N237="nulová",J237,0)</f>
        <v>0</v>
      </c>
      <c r="BJ237" s="19" t="s">
        <v>81</v>
      </c>
      <c r="BK237" s="207">
        <f>ROUND(I237*H237,2)</f>
        <v>0</v>
      </c>
      <c r="BL237" s="19" t="s">
        <v>220</v>
      </c>
      <c r="BM237" s="206" t="s">
        <v>1235</v>
      </c>
    </row>
    <row r="238" spans="1:65" s="2" customFormat="1" ht="39">
      <c r="A238" s="36"/>
      <c r="B238" s="37"/>
      <c r="C238" s="38"/>
      <c r="D238" s="208" t="s">
        <v>222</v>
      </c>
      <c r="E238" s="38"/>
      <c r="F238" s="209" t="s">
        <v>862</v>
      </c>
      <c r="G238" s="38"/>
      <c r="H238" s="38"/>
      <c r="I238" s="118"/>
      <c r="J238" s="38"/>
      <c r="K238" s="38"/>
      <c r="L238" s="41"/>
      <c r="M238" s="210"/>
      <c r="N238" s="211"/>
      <c r="O238" s="66"/>
      <c r="P238" s="66"/>
      <c r="Q238" s="66"/>
      <c r="R238" s="66"/>
      <c r="S238" s="66"/>
      <c r="T238" s="67"/>
      <c r="U238" s="36"/>
      <c r="V238" s="36"/>
      <c r="W238" s="36"/>
      <c r="X238" s="36"/>
      <c r="Y238" s="36"/>
      <c r="Z238" s="36"/>
      <c r="AA238" s="36"/>
      <c r="AB238" s="36"/>
      <c r="AC238" s="36"/>
      <c r="AD238" s="36"/>
      <c r="AE238" s="36"/>
      <c r="AT238" s="19" t="s">
        <v>222</v>
      </c>
      <c r="AU238" s="19" t="s">
        <v>83</v>
      </c>
    </row>
    <row r="239" spans="1:65" s="13" customFormat="1">
      <c r="B239" s="212"/>
      <c r="C239" s="213"/>
      <c r="D239" s="208" t="s">
        <v>233</v>
      </c>
      <c r="E239" s="214" t="s">
        <v>19</v>
      </c>
      <c r="F239" s="215" t="s">
        <v>1236</v>
      </c>
      <c r="G239" s="213"/>
      <c r="H239" s="216">
        <v>2.431</v>
      </c>
      <c r="I239" s="217"/>
      <c r="J239" s="213"/>
      <c r="K239" s="213"/>
      <c r="L239" s="218"/>
      <c r="M239" s="219"/>
      <c r="N239" s="220"/>
      <c r="O239" s="220"/>
      <c r="P239" s="220"/>
      <c r="Q239" s="220"/>
      <c r="R239" s="220"/>
      <c r="S239" s="220"/>
      <c r="T239" s="221"/>
      <c r="AT239" s="222" t="s">
        <v>233</v>
      </c>
      <c r="AU239" s="222" t="s">
        <v>83</v>
      </c>
      <c r="AV239" s="13" t="s">
        <v>83</v>
      </c>
      <c r="AW239" s="13" t="s">
        <v>35</v>
      </c>
      <c r="AX239" s="13" t="s">
        <v>74</v>
      </c>
      <c r="AY239" s="222" t="s">
        <v>213</v>
      </c>
    </row>
    <row r="240" spans="1:65" s="14" customFormat="1">
      <c r="B240" s="223"/>
      <c r="C240" s="224"/>
      <c r="D240" s="208" t="s">
        <v>233</v>
      </c>
      <c r="E240" s="225" t="s">
        <v>1013</v>
      </c>
      <c r="F240" s="226" t="s">
        <v>234</v>
      </c>
      <c r="G240" s="224"/>
      <c r="H240" s="227">
        <v>2.431</v>
      </c>
      <c r="I240" s="228"/>
      <c r="J240" s="224"/>
      <c r="K240" s="224"/>
      <c r="L240" s="229"/>
      <c r="M240" s="230"/>
      <c r="N240" s="231"/>
      <c r="O240" s="231"/>
      <c r="P240" s="231"/>
      <c r="Q240" s="231"/>
      <c r="R240" s="231"/>
      <c r="S240" s="231"/>
      <c r="T240" s="232"/>
      <c r="AT240" s="233" t="s">
        <v>233</v>
      </c>
      <c r="AU240" s="233" t="s">
        <v>83</v>
      </c>
      <c r="AV240" s="14" t="s">
        <v>220</v>
      </c>
      <c r="AW240" s="14" t="s">
        <v>35</v>
      </c>
      <c r="AX240" s="14" t="s">
        <v>81</v>
      </c>
      <c r="AY240" s="233" t="s">
        <v>213</v>
      </c>
    </row>
    <row r="241" spans="1:65" s="12" customFormat="1" ht="22.9" customHeight="1">
      <c r="B241" s="179"/>
      <c r="C241" s="180"/>
      <c r="D241" s="181" t="s">
        <v>73</v>
      </c>
      <c r="E241" s="193" t="s">
        <v>257</v>
      </c>
      <c r="F241" s="193" t="s">
        <v>866</v>
      </c>
      <c r="G241" s="180"/>
      <c r="H241" s="180"/>
      <c r="I241" s="183"/>
      <c r="J241" s="194">
        <f>BK241</f>
        <v>0</v>
      </c>
      <c r="K241" s="180"/>
      <c r="L241" s="185"/>
      <c r="M241" s="186"/>
      <c r="N241" s="187"/>
      <c r="O241" s="187"/>
      <c r="P241" s="188">
        <f>SUM(P242:P272)</f>
        <v>0</v>
      </c>
      <c r="Q241" s="187"/>
      <c r="R241" s="188">
        <f>SUM(R242:R272)</f>
        <v>5.6558172999999998</v>
      </c>
      <c r="S241" s="187"/>
      <c r="T241" s="189">
        <f>SUM(T242:T272)</f>
        <v>0</v>
      </c>
      <c r="AR241" s="190" t="s">
        <v>81</v>
      </c>
      <c r="AT241" s="191" t="s">
        <v>73</v>
      </c>
      <c r="AU241" s="191" t="s">
        <v>81</v>
      </c>
      <c r="AY241" s="190" t="s">
        <v>213</v>
      </c>
      <c r="BK241" s="192">
        <f>SUM(BK242:BK272)</f>
        <v>0</v>
      </c>
    </row>
    <row r="242" spans="1:65" s="2" customFormat="1" ht="21.75" customHeight="1">
      <c r="A242" s="36"/>
      <c r="B242" s="37"/>
      <c r="C242" s="195" t="s">
        <v>380</v>
      </c>
      <c r="D242" s="195" t="s">
        <v>215</v>
      </c>
      <c r="E242" s="196" t="s">
        <v>875</v>
      </c>
      <c r="F242" s="197" t="s">
        <v>876</v>
      </c>
      <c r="G242" s="198" t="s">
        <v>152</v>
      </c>
      <c r="H242" s="199">
        <v>18.7</v>
      </c>
      <c r="I242" s="200"/>
      <c r="J242" s="201">
        <f>ROUND(I242*H242,2)</f>
        <v>0</v>
      </c>
      <c r="K242" s="197" t="s">
        <v>219</v>
      </c>
      <c r="L242" s="41"/>
      <c r="M242" s="202" t="s">
        <v>19</v>
      </c>
      <c r="N242" s="203" t="s">
        <v>45</v>
      </c>
      <c r="O242" s="66"/>
      <c r="P242" s="204">
        <f>O242*H242</f>
        <v>0</v>
      </c>
      <c r="Q242" s="204">
        <v>8.2000000000000001E-5</v>
      </c>
      <c r="R242" s="204">
        <f>Q242*H242</f>
        <v>1.5333999999999999E-3</v>
      </c>
      <c r="S242" s="204">
        <v>0</v>
      </c>
      <c r="T242" s="205">
        <f>S242*H242</f>
        <v>0</v>
      </c>
      <c r="U242" s="36"/>
      <c r="V242" s="36"/>
      <c r="W242" s="36"/>
      <c r="X242" s="36"/>
      <c r="Y242" s="36"/>
      <c r="Z242" s="36"/>
      <c r="AA242" s="36"/>
      <c r="AB242" s="36"/>
      <c r="AC242" s="36"/>
      <c r="AD242" s="36"/>
      <c r="AE242" s="36"/>
      <c r="AR242" s="206" t="s">
        <v>220</v>
      </c>
      <c r="AT242" s="206" t="s">
        <v>215</v>
      </c>
      <c r="AU242" s="206" t="s">
        <v>83</v>
      </c>
      <c r="AY242" s="19" t="s">
        <v>213</v>
      </c>
      <c r="BE242" s="207">
        <f>IF(N242="základní",J242,0)</f>
        <v>0</v>
      </c>
      <c r="BF242" s="207">
        <f>IF(N242="snížená",J242,0)</f>
        <v>0</v>
      </c>
      <c r="BG242" s="207">
        <f>IF(N242="zákl. přenesená",J242,0)</f>
        <v>0</v>
      </c>
      <c r="BH242" s="207">
        <f>IF(N242="sníž. přenesená",J242,0)</f>
        <v>0</v>
      </c>
      <c r="BI242" s="207">
        <f>IF(N242="nulová",J242,0)</f>
        <v>0</v>
      </c>
      <c r="BJ242" s="19" t="s">
        <v>81</v>
      </c>
      <c r="BK242" s="207">
        <f>ROUND(I242*H242,2)</f>
        <v>0</v>
      </c>
      <c r="BL242" s="19" t="s">
        <v>220</v>
      </c>
      <c r="BM242" s="206" t="s">
        <v>1237</v>
      </c>
    </row>
    <row r="243" spans="1:65" s="2" customFormat="1" ht="87.75">
      <c r="A243" s="36"/>
      <c r="B243" s="37"/>
      <c r="C243" s="38"/>
      <c r="D243" s="208" t="s">
        <v>222</v>
      </c>
      <c r="E243" s="38"/>
      <c r="F243" s="209" t="s">
        <v>871</v>
      </c>
      <c r="G243" s="38"/>
      <c r="H243" s="38"/>
      <c r="I243" s="118"/>
      <c r="J243" s="38"/>
      <c r="K243" s="38"/>
      <c r="L243" s="41"/>
      <c r="M243" s="210"/>
      <c r="N243" s="211"/>
      <c r="O243" s="66"/>
      <c r="P243" s="66"/>
      <c r="Q243" s="66"/>
      <c r="R243" s="66"/>
      <c r="S243" s="66"/>
      <c r="T243" s="67"/>
      <c r="U243" s="36"/>
      <c r="V243" s="36"/>
      <c r="W243" s="36"/>
      <c r="X243" s="36"/>
      <c r="Y243" s="36"/>
      <c r="Z243" s="36"/>
      <c r="AA243" s="36"/>
      <c r="AB243" s="36"/>
      <c r="AC243" s="36"/>
      <c r="AD243" s="36"/>
      <c r="AE243" s="36"/>
      <c r="AT243" s="19" t="s">
        <v>222</v>
      </c>
      <c r="AU243" s="19" t="s">
        <v>83</v>
      </c>
    </row>
    <row r="244" spans="1:65" s="13" customFormat="1">
      <c r="B244" s="212"/>
      <c r="C244" s="213"/>
      <c r="D244" s="208" t="s">
        <v>233</v>
      </c>
      <c r="E244" s="214" t="s">
        <v>19</v>
      </c>
      <c r="F244" s="215" t="s">
        <v>1238</v>
      </c>
      <c r="G244" s="213"/>
      <c r="H244" s="216">
        <v>18.7</v>
      </c>
      <c r="I244" s="217"/>
      <c r="J244" s="213"/>
      <c r="K244" s="213"/>
      <c r="L244" s="218"/>
      <c r="M244" s="219"/>
      <c r="N244" s="220"/>
      <c r="O244" s="220"/>
      <c r="P244" s="220"/>
      <c r="Q244" s="220"/>
      <c r="R244" s="220"/>
      <c r="S244" s="220"/>
      <c r="T244" s="221"/>
      <c r="AT244" s="222" t="s">
        <v>233</v>
      </c>
      <c r="AU244" s="222" t="s">
        <v>83</v>
      </c>
      <c r="AV244" s="13" t="s">
        <v>83</v>
      </c>
      <c r="AW244" s="13" t="s">
        <v>35</v>
      </c>
      <c r="AX244" s="13" t="s">
        <v>74</v>
      </c>
      <c r="AY244" s="222" t="s">
        <v>213</v>
      </c>
    </row>
    <row r="245" spans="1:65" s="14" customFormat="1">
      <c r="B245" s="223"/>
      <c r="C245" s="224"/>
      <c r="D245" s="208" t="s">
        <v>233</v>
      </c>
      <c r="E245" s="225" t="s">
        <v>1239</v>
      </c>
      <c r="F245" s="226" t="s">
        <v>234</v>
      </c>
      <c r="G245" s="224"/>
      <c r="H245" s="227">
        <v>18.7</v>
      </c>
      <c r="I245" s="228"/>
      <c r="J245" s="224"/>
      <c r="K245" s="224"/>
      <c r="L245" s="229"/>
      <c r="M245" s="230"/>
      <c r="N245" s="231"/>
      <c r="O245" s="231"/>
      <c r="P245" s="231"/>
      <c r="Q245" s="231"/>
      <c r="R245" s="231"/>
      <c r="S245" s="231"/>
      <c r="T245" s="232"/>
      <c r="AT245" s="233" t="s">
        <v>233</v>
      </c>
      <c r="AU245" s="233" t="s">
        <v>83</v>
      </c>
      <c r="AV245" s="14" t="s">
        <v>220</v>
      </c>
      <c r="AW245" s="14" t="s">
        <v>35</v>
      </c>
      <c r="AX245" s="14" t="s">
        <v>81</v>
      </c>
      <c r="AY245" s="233" t="s">
        <v>213</v>
      </c>
    </row>
    <row r="246" spans="1:65" s="2" customFormat="1" ht="16.5" customHeight="1">
      <c r="A246" s="36"/>
      <c r="B246" s="37"/>
      <c r="C246" s="244" t="s">
        <v>384</v>
      </c>
      <c r="D246" s="244" t="s">
        <v>329</v>
      </c>
      <c r="E246" s="245" t="s">
        <v>882</v>
      </c>
      <c r="F246" s="246" t="s">
        <v>883</v>
      </c>
      <c r="G246" s="247" t="s">
        <v>152</v>
      </c>
      <c r="H246" s="248">
        <v>18.981000000000002</v>
      </c>
      <c r="I246" s="249"/>
      <c r="J246" s="250">
        <f>ROUND(I246*H246,2)</f>
        <v>0</v>
      </c>
      <c r="K246" s="246" t="s">
        <v>219</v>
      </c>
      <c r="L246" s="251"/>
      <c r="M246" s="252" t="s">
        <v>19</v>
      </c>
      <c r="N246" s="253" t="s">
        <v>45</v>
      </c>
      <c r="O246" s="66"/>
      <c r="P246" s="204">
        <f>O246*H246</f>
        <v>0</v>
      </c>
      <c r="Q246" s="204">
        <v>0.1</v>
      </c>
      <c r="R246" s="204">
        <f>Q246*H246</f>
        <v>1.8981000000000003</v>
      </c>
      <c r="S246" s="204">
        <v>0</v>
      </c>
      <c r="T246" s="205">
        <f>S246*H246</f>
        <v>0</v>
      </c>
      <c r="U246" s="36"/>
      <c r="V246" s="36"/>
      <c r="W246" s="36"/>
      <c r="X246" s="36"/>
      <c r="Y246" s="36"/>
      <c r="Z246" s="36"/>
      <c r="AA246" s="36"/>
      <c r="AB246" s="36"/>
      <c r="AC246" s="36"/>
      <c r="AD246" s="36"/>
      <c r="AE246" s="36"/>
      <c r="AR246" s="206" t="s">
        <v>257</v>
      </c>
      <c r="AT246" s="206" t="s">
        <v>329</v>
      </c>
      <c r="AU246" s="206" t="s">
        <v>83</v>
      </c>
      <c r="AY246" s="19" t="s">
        <v>213</v>
      </c>
      <c r="BE246" s="207">
        <f>IF(N246="základní",J246,0)</f>
        <v>0</v>
      </c>
      <c r="BF246" s="207">
        <f>IF(N246="snížená",J246,0)</f>
        <v>0</v>
      </c>
      <c r="BG246" s="207">
        <f>IF(N246="zákl. přenesená",J246,0)</f>
        <v>0</v>
      </c>
      <c r="BH246" s="207">
        <f>IF(N246="sníž. přenesená",J246,0)</f>
        <v>0</v>
      </c>
      <c r="BI246" s="207">
        <f>IF(N246="nulová",J246,0)</f>
        <v>0</v>
      </c>
      <c r="BJ246" s="19" t="s">
        <v>81</v>
      </c>
      <c r="BK246" s="207">
        <f>ROUND(I246*H246,2)</f>
        <v>0</v>
      </c>
      <c r="BL246" s="19" t="s">
        <v>220</v>
      </c>
      <c r="BM246" s="206" t="s">
        <v>1240</v>
      </c>
    </row>
    <row r="247" spans="1:65" s="13" customFormat="1">
      <c r="B247" s="212"/>
      <c r="C247" s="213"/>
      <c r="D247" s="208" t="s">
        <v>233</v>
      </c>
      <c r="E247" s="213"/>
      <c r="F247" s="215" t="s">
        <v>1241</v>
      </c>
      <c r="G247" s="213"/>
      <c r="H247" s="216">
        <v>18.981000000000002</v>
      </c>
      <c r="I247" s="217"/>
      <c r="J247" s="213"/>
      <c r="K247" s="213"/>
      <c r="L247" s="218"/>
      <c r="M247" s="219"/>
      <c r="N247" s="220"/>
      <c r="O247" s="220"/>
      <c r="P247" s="220"/>
      <c r="Q247" s="220"/>
      <c r="R247" s="220"/>
      <c r="S247" s="220"/>
      <c r="T247" s="221"/>
      <c r="AT247" s="222" t="s">
        <v>233</v>
      </c>
      <c r="AU247" s="222" t="s">
        <v>83</v>
      </c>
      <c r="AV247" s="13" t="s">
        <v>83</v>
      </c>
      <c r="AW247" s="13" t="s">
        <v>4</v>
      </c>
      <c r="AX247" s="13" t="s">
        <v>81</v>
      </c>
      <c r="AY247" s="222" t="s">
        <v>213</v>
      </c>
    </row>
    <row r="248" spans="1:65" s="2" customFormat="1" ht="21.75" customHeight="1">
      <c r="A248" s="36"/>
      <c r="B248" s="37"/>
      <c r="C248" s="195" t="s">
        <v>389</v>
      </c>
      <c r="D248" s="195" t="s">
        <v>215</v>
      </c>
      <c r="E248" s="196" t="s">
        <v>887</v>
      </c>
      <c r="F248" s="197" t="s">
        <v>888</v>
      </c>
      <c r="G248" s="198" t="s">
        <v>218</v>
      </c>
      <c r="H248" s="199">
        <v>1</v>
      </c>
      <c r="I248" s="200"/>
      <c r="J248" s="201">
        <f>ROUND(I248*H248,2)</f>
        <v>0</v>
      </c>
      <c r="K248" s="197" t="s">
        <v>219</v>
      </c>
      <c r="L248" s="41"/>
      <c r="M248" s="202" t="s">
        <v>19</v>
      </c>
      <c r="N248" s="203" t="s">
        <v>45</v>
      </c>
      <c r="O248" s="66"/>
      <c r="P248" s="204">
        <f>O248*H248</f>
        <v>0</v>
      </c>
      <c r="Q248" s="204">
        <v>1.55E-4</v>
      </c>
      <c r="R248" s="204">
        <f>Q248*H248</f>
        <v>1.55E-4</v>
      </c>
      <c r="S248" s="204">
        <v>0</v>
      </c>
      <c r="T248" s="205">
        <f>S248*H248</f>
        <v>0</v>
      </c>
      <c r="U248" s="36"/>
      <c r="V248" s="36"/>
      <c r="W248" s="36"/>
      <c r="X248" s="36"/>
      <c r="Y248" s="36"/>
      <c r="Z248" s="36"/>
      <c r="AA248" s="36"/>
      <c r="AB248" s="36"/>
      <c r="AC248" s="36"/>
      <c r="AD248" s="36"/>
      <c r="AE248" s="36"/>
      <c r="AR248" s="206" t="s">
        <v>220</v>
      </c>
      <c r="AT248" s="206" t="s">
        <v>215</v>
      </c>
      <c r="AU248" s="206" t="s">
        <v>83</v>
      </c>
      <c r="AY248" s="19" t="s">
        <v>213</v>
      </c>
      <c r="BE248" s="207">
        <f>IF(N248="základní",J248,0)</f>
        <v>0</v>
      </c>
      <c r="BF248" s="207">
        <f>IF(N248="snížená",J248,0)</f>
        <v>0</v>
      </c>
      <c r="BG248" s="207">
        <f>IF(N248="zákl. přenesená",J248,0)</f>
        <v>0</v>
      </c>
      <c r="BH248" s="207">
        <f>IF(N248="sníž. přenesená",J248,0)</f>
        <v>0</v>
      </c>
      <c r="BI248" s="207">
        <f>IF(N248="nulová",J248,0)</f>
        <v>0</v>
      </c>
      <c r="BJ248" s="19" t="s">
        <v>81</v>
      </c>
      <c r="BK248" s="207">
        <f>ROUND(I248*H248,2)</f>
        <v>0</v>
      </c>
      <c r="BL248" s="19" t="s">
        <v>220</v>
      </c>
      <c r="BM248" s="206" t="s">
        <v>1242</v>
      </c>
    </row>
    <row r="249" spans="1:65" s="2" customFormat="1" ht="58.5">
      <c r="A249" s="36"/>
      <c r="B249" s="37"/>
      <c r="C249" s="38"/>
      <c r="D249" s="208" t="s">
        <v>222</v>
      </c>
      <c r="E249" s="38"/>
      <c r="F249" s="209" t="s">
        <v>890</v>
      </c>
      <c r="G249" s="38"/>
      <c r="H249" s="38"/>
      <c r="I249" s="118"/>
      <c r="J249" s="38"/>
      <c r="K249" s="38"/>
      <c r="L249" s="41"/>
      <c r="M249" s="210"/>
      <c r="N249" s="211"/>
      <c r="O249" s="66"/>
      <c r="P249" s="66"/>
      <c r="Q249" s="66"/>
      <c r="R249" s="66"/>
      <c r="S249" s="66"/>
      <c r="T249" s="67"/>
      <c r="U249" s="36"/>
      <c r="V249" s="36"/>
      <c r="W249" s="36"/>
      <c r="X249" s="36"/>
      <c r="Y249" s="36"/>
      <c r="Z249" s="36"/>
      <c r="AA249" s="36"/>
      <c r="AB249" s="36"/>
      <c r="AC249" s="36"/>
      <c r="AD249" s="36"/>
      <c r="AE249" s="36"/>
      <c r="AT249" s="19" t="s">
        <v>222</v>
      </c>
      <c r="AU249" s="19" t="s">
        <v>83</v>
      </c>
    </row>
    <row r="250" spans="1:65" s="2" customFormat="1" ht="16.5" customHeight="1">
      <c r="A250" s="36"/>
      <c r="B250" s="37"/>
      <c r="C250" s="244" t="s">
        <v>393</v>
      </c>
      <c r="D250" s="244" t="s">
        <v>329</v>
      </c>
      <c r="E250" s="245" t="s">
        <v>904</v>
      </c>
      <c r="F250" s="246" t="s">
        <v>905</v>
      </c>
      <c r="G250" s="247" t="s">
        <v>218</v>
      </c>
      <c r="H250" s="248">
        <v>1.0149999999999999</v>
      </c>
      <c r="I250" s="249"/>
      <c r="J250" s="250">
        <f>ROUND(I250*H250,2)</f>
        <v>0</v>
      </c>
      <c r="K250" s="246" t="s">
        <v>219</v>
      </c>
      <c r="L250" s="251"/>
      <c r="M250" s="252" t="s">
        <v>19</v>
      </c>
      <c r="N250" s="253" t="s">
        <v>45</v>
      </c>
      <c r="O250" s="66"/>
      <c r="P250" s="204">
        <f>O250*H250</f>
        <v>0</v>
      </c>
      <c r="Q250" s="204">
        <v>8.5999999999999993E-2</v>
      </c>
      <c r="R250" s="204">
        <f>Q250*H250</f>
        <v>8.7289999999999979E-2</v>
      </c>
      <c r="S250" s="204">
        <v>0</v>
      </c>
      <c r="T250" s="205">
        <f>S250*H250</f>
        <v>0</v>
      </c>
      <c r="U250" s="36"/>
      <c r="V250" s="36"/>
      <c r="W250" s="36"/>
      <c r="X250" s="36"/>
      <c r="Y250" s="36"/>
      <c r="Z250" s="36"/>
      <c r="AA250" s="36"/>
      <c r="AB250" s="36"/>
      <c r="AC250" s="36"/>
      <c r="AD250" s="36"/>
      <c r="AE250" s="36"/>
      <c r="AR250" s="206" t="s">
        <v>257</v>
      </c>
      <c r="AT250" s="206" t="s">
        <v>329</v>
      </c>
      <c r="AU250" s="206" t="s">
        <v>83</v>
      </c>
      <c r="AY250" s="19" t="s">
        <v>213</v>
      </c>
      <c r="BE250" s="207">
        <f>IF(N250="základní",J250,0)</f>
        <v>0</v>
      </c>
      <c r="BF250" s="207">
        <f>IF(N250="snížená",J250,0)</f>
        <v>0</v>
      </c>
      <c r="BG250" s="207">
        <f>IF(N250="zákl. přenesená",J250,0)</f>
        <v>0</v>
      </c>
      <c r="BH250" s="207">
        <f>IF(N250="sníž. přenesená",J250,0)</f>
        <v>0</v>
      </c>
      <c r="BI250" s="207">
        <f>IF(N250="nulová",J250,0)</f>
        <v>0</v>
      </c>
      <c r="BJ250" s="19" t="s">
        <v>81</v>
      </c>
      <c r="BK250" s="207">
        <f>ROUND(I250*H250,2)</f>
        <v>0</v>
      </c>
      <c r="BL250" s="19" t="s">
        <v>220</v>
      </c>
      <c r="BM250" s="206" t="s">
        <v>1243</v>
      </c>
    </row>
    <row r="251" spans="1:65" s="13" customFormat="1">
      <c r="B251" s="212"/>
      <c r="C251" s="213"/>
      <c r="D251" s="208" t="s">
        <v>233</v>
      </c>
      <c r="E251" s="213"/>
      <c r="F251" s="215" t="s">
        <v>1244</v>
      </c>
      <c r="G251" s="213"/>
      <c r="H251" s="216">
        <v>1.0149999999999999</v>
      </c>
      <c r="I251" s="217"/>
      <c r="J251" s="213"/>
      <c r="K251" s="213"/>
      <c r="L251" s="218"/>
      <c r="M251" s="219"/>
      <c r="N251" s="220"/>
      <c r="O251" s="220"/>
      <c r="P251" s="220"/>
      <c r="Q251" s="220"/>
      <c r="R251" s="220"/>
      <c r="S251" s="220"/>
      <c r="T251" s="221"/>
      <c r="AT251" s="222" t="s">
        <v>233</v>
      </c>
      <c r="AU251" s="222" t="s">
        <v>83</v>
      </c>
      <c r="AV251" s="13" t="s">
        <v>83</v>
      </c>
      <c r="AW251" s="13" t="s">
        <v>4</v>
      </c>
      <c r="AX251" s="13" t="s">
        <v>81</v>
      </c>
      <c r="AY251" s="222" t="s">
        <v>213</v>
      </c>
    </row>
    <row r="252" spans="1:65" s="2" customFormat="1" ht="21.75" customHeight="1">
      <c r="A252" s="36"/>
      <c r="B252" s="37"/>
      <c r="C252" s="195" t="s">
        <v>397</v>
      </c>
      <c r="D252" s="195" t="s">
        <v>215</v>
      </c>
      <c r="E252" s="196" t="s">
        <v>909</v>
      </c>
      <c r="F252" s="197" t="s">
        <v>910</v>
      </c>
      <c r="G252" s="198" t="s">
        <v>218</v>
      </c>
      <c r="H252" s="199">
        <v>1</v>
      </c>
      <c r="I252" s="200"/>
      <c r="J252" s="201">
        <f>ROUND(I252*H252,2)</f>
        <v>0</v>
      </c>
      <c r="K252" s="197" t="s">
        <v>219</v>
      </c>
      <c r="L252" s="41"/>
      <c r="M252" s="202" t="s">
        <v>19</v>
      </c>
      <c r="N252" s="203" t="s">
        <v>45</v>
      </c>
      <c r="O252" s="66"/>
      <c r="P252" s="204">
        <f>O252*H252</f>
        <v>0</v>
      </c>
      <c r="Q252" s="204">
        <v>8.7499999999999999E-5</v>
      </c>
      <c r="R252" s="204">
        <f>Q252*H252</f>
        <v>8.7499999999999999E-5</v>
      </c>
      <c r="S252" s="204">
        <v>0</v>
      </c>
      <c r="T252" s="205">
        <f>S252*H252</f>
        <v>0</v>
      </c>
      <c r="U252" s="36"/>
      <c r="V252" s="36"/>
      <c r="W252" s="36"/>
      <c r="X252" s="36"/>
      <c r="Y252" s="36"/>
      <c r="Z252" s="36"/>
      <c r="AA252" s="36"/>
      <c r="AB252" s="36"/>
      <c r="AC252" s="36"/>
      <c r="AD252" s="36"/>
      <c r="AE252" s="36"/>
      <c r="AR252" s="206" t="s">
        <v>220</v>
      </c>
      <c r="AT252" s="206" t="s">
        <v>215</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1245</v>
      </c>
    </row>
    <row r="253" spans="1:65" s="2" customFormat="1" ht="58.5">
      <c r="A253" s="36"/>
      <c r="B253" s="37"/>
      <c r="C253" s="38"/>
      <c r="D253" s="208" t="s">
        <v>222</v>
      </c>
      <c r="E253" s="38"/>
      <c r="F253" s="209" t="s">
        <v>890</v>
      </c>
      <c r="G253" s="38"/>
      <c r="H253" s="38"/>
      <c r="I253" s="118"/>
      <c r="J253" s="38"/>
      <c r="K253" s="38"/>
      <c r="L253" s="41"/>
      <c r="M253" s="210"/>
      <c r="N253" s="211"/>
      <c r="O253" s="66"/>
      <c r="P253" s="66"/>
      <c r="Q253" s="66"/>
      <c r="R253" s="66"/>
      <c r="S253" s="66"/>
      <c r="T253" s="67"/>
      <c r="U253" s="36"/>
      <c r="V253" s="36"/>
      <c r="W253" s="36"/>
      <c r="X253" s="36"/>
      <c r="Y253" s="36"/>
      <c r="Z253" s="36"/>
      <c r="AA253" s="36"/>
      <c r="AB253" s="36"/>
      <c r="AC253" s="36"/>
      <c r="AD253" s="36"/>
      <c r="AE253" s="36"/>
      <c r="AT253" s="19" t="s">
        <v>222</v>
      </c>
      <c r="AU253" s="19" t="s">
        <v>83</v>
      </c>
    </row>
    <row r="254" spans="1:65" s="13" customFormat="1">
      <c r="B254" s="212"/>
      <c r="C254" s="213"/>
      <c r="D254" s="208" t="s">
        <v>233</v>
      </c>
      <c r="E254" s="214" t="s">
        <v>19</v>
      </c>
      <c r="F254" s="215" t="s">
        <v>1246</v>
      </c>
      <c r="G254" s="213"/>
      <c r="H254" s="216">
        <v>1</v>
      </c>
      <c r="I254" s="217"/>
      <c r="J254" s="213"/>
      <c r="K254" s="213"/>
      <c r="L254" s="218"/>
      <c r="M254" s="219"/>
      <c r="N254" s="220"/>
      <c r="O254" s="220"/>
      <c r="P254" s="220"/>
      <c r="Q254" s="220"/>
      <c r="R254" s="220"/>
      <c r="S254" s="220"/>
      <c r="T254" s="221"/>
      <c r="AT254" s="222" t="s">
        <v>233</v>
      </c>
      <c r="AU254" s="222" t="s">
        <v>83</v>
      </c>
      <c r="AV254" s="13" t="s">
        <v>83</v>
      </c>
      <c r="AW254" s="13" t="s">
        <v>35</v>
      </c>
      <c r="AX254" s="13" t="s">
        <v>74</v>
      </c>
      <c r="AY254" s="222" t="s">
        <v>213</v>
      </c>
    </row>
    <row r="255" spans="1:65" s="14" customFormat="1">
      <c r="B255" s="223"/>
      <c r="C255" s="224"/>
      <c r="D255" s="208" t="s">
        <v>233</v>
      </c>
      <c r="E255" s="225" t="s">
        <v>19</v>
      </c>
      <c r="F255" s="226" t="s">
        <v>234</v>
      </c>
      <c r="G255" s="224"/>
      <c r="H255" s="227">
        <v>1</v>
      </c>
      <c r="I255" s="228"/>
      <c r="J255" s="224"/>
      <c r="K255" s="224"/>
      <c r="L255" s="229"/>
      <c r="M255" s="230"/>
      <c r="N255" s="231"/>
      <c r="O255" s="231"/>
      <c r="P255" s="231"/>
      <c r="Q255" s="231"/>
      <c r="R255" s="231"/>
      <c r="S255" s="231"/>
      <c r="T255" s="232"/>
      <c r="AT255" s="233" t="s">
        <v>233</v>
      </c>
      <c r="AU255" s="233" t="s">
        <v>83</v>
      </c>
      <c r="AV255" s="14" t="s">
        <v>220</v>
      </c>
      <c r="AW255" s="14" t="s">
        <v>35</v>
      </c>
      <c r="AX255" s="14" t="s">
        <v>81</v>
      </c>
      <c r="AY255" s="233" t="s">
        <v>213</v>
      </c>
    </row>
    <row r="256" spans="1:65" s="2" customFormat="1" ht="16.5" customHeight="1">
      <c r="A256" s="36"/>
      <c r="B256" s="37"/>
      <c r="C256" s="244" t="s">
        <v>402</v>
      </c>
      <c r="D256" s="244" t="s">
        <v>329</v>
      </c>
      <c r="E256" s="245" t="s">
        <v>915</v>
      </c>
      <c r="F256" s="246" t="s">
        <v>916</v>
      </c>
      <c r="G256" s="247" t="s">
        <v>218</v>
      </c>
      <c r="H256" s="248">
        <v>1.0149999999999999</v>
      </c>
      <c r="I256" s="249"/>
      <c r="J256" s="250">
        <f>ROUND(I256*H256,2)</f>
        <v>0</v>
      </c>
      <c r="K256" s="246" t="s">
        <v>19</v>
      </c>
      <c r="L256" s="251"/>
      <c r="M256" s="252" t="s">
        <v>19</v>
      </c>
      <c r="N256" s="253" t="s">
        <v>45</v>
      </c>
      <c r="O256" s="66"/>
      <c r="P256" s="204">
        <f>O256*H256</f>
        <v>0</v>
      </c>
      <c r="Q256" s="204">
        <v>4.4999999999999998E-2</v>
      </c>
      <c r="R256" s="204">
        <f>Q256*H256</f>
        <v>4.5674999999999993E-2</v>
      </c>
      <c r="S256" s="204">
        <v>0</v>
      </c>
      <c r="T256" s="205">
        <f>S256*H256</f>
        <v>0</v>
      </c>
      <c r="U256" s="36"/>
      <c r="V256" s="36"/>
      <c r="W256" s="36"/>
      <c r="X256" s="36"/>
      <c r="Y256" s="36"/>
      <c r="Z256" s="36"/>
      <c r="AA256" s="36"/>
      <c r="AB256" s="36"/>
      <c r="AC256" s="36"/>
      <c r="AD256" s="36"/>
      <c r="AE256" s="36"/>
      <c r="AR256" s="206" t="s">
        <v>257</v>
      </c>
      <c r="AT256" s="206" t="s">
        <v>329</v>
      </c>
      <c r="AU256" s="206" t="s">
        <v>83</v>
      </c>
      <c r="AY256" s="19" t="s">
        <v>213</v>
      </c>
      <c r="BE256" s="207">
        <f>IF(N256="základní",J256,0)</f>
        <v>0</v>
      </c>
      <c r="BF256" s="207">
        <f>IF(N256="snížená",J256,0)</f>
        <v>0</v>
      </c>
      <c r="BG256" s="207">
        <f>IF(N256="zákl. přenesená",J256,0)</f>
        <v>0</v>
      </c>
      <c r="BH256" s="207">
        <f>IF(N256="sníž. přenesená",J256,0)</f>
        <v>0</v>
      </c>
      <c r="BI256" s="207">
        <f>IF(N256="nulová",J256,0)</f>
        <v>0</v>
      </c>
      <c r="BJ256" s="19" t="s">
        <v>81</v>
      </c>
      <c r="BK256" s="207">
        <f>ROUND(I256*H256,2)</f>
        <v>0</v>
      </c>
      <c r="BL256" s="19" t="s">
        <v>220</v>
      </c>
      <c r="BM256" s="206" t="s">
        <v>1247</v>
      </c>
    </row>
    <row r="257" spans="1:65" s="13" customFormat="1">
      <c r="B257" s="212"/>
      <c r="C257" s="213"/>
      <c r="D257" s="208" t="s">
        <v>233</v>
      </c>
      <c r="E257" s="213"/>
      <c r="F257" s="215" t="s">
        <v>1244</v>
      </c>
      <c r="G257" s="213"/>
      <c r="H257" s="216">
        <v>1.0149999999999999</v>
      </c>
      <c r="I257" s="217"/>
      <c r="J257" s="213"/>
      <c r="K257" s="213"/>
      <c r="L257" s="218"/>
      <c r="M257" s="219"/>
      <c r="N257" s="220"/>
      <c r="O257" s="220"/>
      <c r="P257" s="220"/>
      <c r="Q257" s="220"/>
      <c r="R257" s="220"/>
      <c r="S257" s="220"/>
      <c r="T257" s="221"/>
      <c r="AT257" s="222" t="s">
        <v>233</v>
      </c>
      <c r="AU257" s="222" t="s">
        <v>83</v>
      </c>
      <c r="AV257" s="13" t="s">
        <v>83</v>
      </c>
      <c r="AW257" s="13" t="s">
        <v>4</v>
      </c>
      <c r="AX257" s="13" t="s">
        <v>81</v>
      </c>
      <c r="AY257" s="222" t="s">
        <v>213</v>
      </c>
    </row>
    <row r="258" spans="1:65" s="2" customFormat="1" ht="16.5" customHeight="1">
      <c r="A258" s="36"/>
      <c r="B258" s="37"/>
      <c r="C258" s="195" t="s">
        <v>407</v>
      </c>
      <c r="D258" s="195" t="s">
        <v>215</v>
      </c>
      <c r="E258" s="196" t="s">
        <v>924</v>
      </c>
      <c r="F258" s="197" t="s">
        <v>925</v>
      </c>
      <c r="G258" s="198" t="s">
        <v>926</v>
      </c>
      <c r="H258" s="199">
        <v>1</v>
      </c>
      <c r="I258" s="200"/>
      <c r="J258" s="201">
        <f>ROUND(I258*H258,2)</f>
        <v>0</v>
      </c>
      <c r="K258" s="197" t="s">
        <v>219</v>
      </c>
      <c r="L258" s="41"/>
      <c r="M258" s="202" t="s">
        <v>19</v>
      </c>
      <c r="N258" s="203" t="s">
        <v>45</v>
      </c>
      <c r="O258" s="66"/>
      <c r="P258" s="204">
        <f>O258*H258</f>
        <v>0</v>
      </c>
      <c r="Q258" s="204">
        <v>3.102E-4</v>
      </c>
      <c r="R258" s="204">
        <f>Q258*H258</f>
        <v>3.102E-4</v>
      </c>
      <c r="S258" s="204">
        <v>0</v>
      </c>
      <c r="T258" s="205">
        <f>S258*H258</f>
        <v>0</v>
      </c>
      <c r="U258" s="36"/>
      <c r="V258" s="36"/>
      <c r="W258" s="36"/>
      <c r="X258" s="36"/>
      <c r="Y258" s="36"/>
      <c r="Z258" s="36"/>
      <c r="AA258" s="36"/>
      <c r="AB258" s="36"/>
      <c r="AC258" s="36"/>
      <c r="AD258" s="36"/>
      <c r="AE258" s="36"/>
      <c r="AR258" s="206" t="s">
        <v>220</v>
      </c>
      <c r="AT258" s="206" t="s">
        <v>215</v>
      </c>
      <c r="AU258" s="206" t="s">
        <v>83</v>
      </c>
      <c r="AY258" s="19" t="s">
        <v>213</v>
      </c>
      <c r="BE258" s="207">
        <f>IF(N258="základní",J258,0)</f>
        <v>0</v>
      </c>
      <c r="BF258" s="207">
        <f>IF(N258="snížená",J258,0)</f>
        <v>0</v>
      </c>
      <c r="BG258" s="207">
        <f>IF(N258="zákl. přenesená",J258,0)</f>
        <v>0</v>
      </c>
      <c r="BH258" s="207">
        <f>IF(N258="sníž. přenesená",J258,0)</f>
        <v>0</v>
      </c>
      <c r="BI258" s="207">
        <f>IF(N258="nulová",J258,0)</f>
        <v>0</v>
      </c>
      <c r="BJ258" s="19" t="s">
        <v>81</v>
      </c>
      <c r="BK258" s="207">
        <f>ROUND(I258*H258,2)</f>
        <v>0</v>
      </c>
      <c r="BL258" s="19" t="s">
        <v>220</v>
      </c>
      <c r="BM258" s="206" t="s">
        <v>1248</v>
      </c>
    </row>
    <row r="259" spans="1:65" s="2" customFormat="1" ht="97.5">
      <c r="A259" s="36"/>
      <c r="B259" s="37"/>
      <c r="C259" s="38"/>
      <c r="D259" s="208" t="s">
        <v>222</v>
      </c>
      <c r="E259" s="38"/>
      <c r="F259" s="209" t="s">
        <v>928</v>
      </c>
      <c r="G259" s="38"/>
      <c r="H259" s="38"/>
      <c r="I259" s="118"/>
      <c r="J259" s="38"/>
      <c r="K259" s="38"/>
      <c r="L259" s="41"/>
      <c r="M259" s="210"/>
      <c r="N259" s="211"/>
      <c r="O259" s="66"/>
      <c r="P259" s="66"/>
      <c r="Q259" s="66"/>
      <c r="R259" s="66"/>
      <c r="S259" s="66"/>
      <c r="T259" s="67"/>
      <c r="U259" s="36"/>
      <c r="V259" s="36"/>
      <c r="W259" s="36"/>
      <c r="X259" s="36"/>
      <c r="Y259" s="36"/>
      <c r="Z259" s="36"/>
      <c r="AA259" s="36"/>
      <c r="AB259" s="36"/>
      <c r="AC259" s="36"/>
      <c r="AD259" s="36"/>
      <c r="AE259" s="36"/>
      <c r="AT259" s="19" t="s">
        <v>222</v>
      </c>
      <c r="AU259" s="19" t="s">
        <v>83</v>
      </c>
    </row>
    <row r="260" spans="1:65" s="13" customFormat="1">
      <c r="B260" s="212"/>
      <c r="C260" s="213"/>
      <c r="D260" s="208" t="s">
        <v>233</v>
      </c>
      <c r="E260" s="214" t="s">
        <v>19</v>
      </c>
      <c r="F260" s="215" t="s">
        <v>1249</v>
      </c>
      <c r="G260" s="213"/>
      <c r="H260" s="216">
        <v>1</v>
      </c>
      <c r="I260" s="217"/>
      <c r="J260" s="213"/>
      <c r="K260" s="213"/>
      <c r="L260" s="218"/>
      <c r="M260" s="219"/>
      <c r="N260" s="220"/>
      <c r="O260" s="220"/>
      <c r="P260" s="220"/>
      <c r="Q260" s="220"/>
      <c r="R260" s="220"/>
      <c r="S260" s="220"/>
      <c r="T260" s="221"/>
      <c r="AT260" s="222" t="s">
        <v>233</v>
      </c>
      <c r="AU260" s="222" t="s">
        <v>83</v>
      </c>
      <c r="AV260" s="13" t="s">
        <v>83</v>
      </c>
      <c r="AW260" s="13" t="s">
        <v>35</v>
      </c>
      <c r="AX260" s="13" t="s">
        <v>74</v>
      </c>
      <c r="AY260" s="222" t="s">
        <v>213</v>
      </c>
    </row>
    <row r="261" spans="1:65" s="14" customFormat="1">
      <c r="B261" s="223"/>
      <c r="C261" s="224"/>
      <c r="D261" s="208" t="s">
        <v>233</v>
      </c>
      <c r="E261" s="225" t="s">
        <v>19</v>
      </c>
      <c r="F261" s="226" t="s">
        <v>234</v>
      </c>
      <c r="G261" s="224"/>
      <c r="H261" s="227">
        <v>1</v>
      </c>
      <c r="I261" s="228"/>
      <c r="J261" s="224"/>
      <c r="K261" s="224"/>
      <c r="L261" s="229"/>
      <c r="M261" s="230"/>
      <c r="N261" s="231"/>
      <c r="O261" s="231"/>
      <c r="P261" s="231"/>
      <c r="Q261" s="231"/>
      <c r="R261" s="231"/>
      <c r="S261" s="231"/>
      <c r="T261" s="232"/>
      <c r="AT261" s="233" t="s">
        <v>233</v>
      </c>
      <c r="AU261" s="233" t="s">
        <v>83</v>
      </c>
      <c r="AV261" s="14" t="s">
        <v>220</v>
      </c>
      <c r="AW261" s="14" t="s">
        <v>35</v>
      </c>
      <c r="AX261" s="14" t="s">
        <v>81</v>
      </c>
      <c r="AY261" s="233" t="s">
        <v>213</v>
      </c>
    </row>
    <row r="262" spans="1:65" s="2" customFormat="1" ht="16.5" customHeight="1">
      <c r="A262" s="36"/>
      <c r="B262" s="37"/>
      <c r="C262" s="195" t="s">
        <v>414</v>
      </c>
      <c r="D262" s="195" t="s">
        <v>215</v>
      </c>
      <c r="E262" s="196" t="s">
        <v>930</v>
      </c>
      <c r="F262" s="197" t="s">
        <v>931</v>
      </c>
      <c r="G262" s="198" t="s">
        <v>218</v>
      </c>
      <c r="H262" s="199">
        <v>1</v>
      </c>
      <c r="I262" s="200"/>
      <c r="J262" s="201">
        <f>ROUND(I262*H262,2)</f>
        <v>0</v>
      </c>
      <c r="K262" s="197" t="s">
        <v>19</v>
      </c>
      <c r="L262" s="41"/>
      <c r="M262" s="202" t="s">
        <v>19</v>
      </c>
      <c r="N262" s="203" t="s">
        <v>45</v>
      </c>
      <c r="O262" s="66"/>
      <c r="P262" s="204">
        <f>O262*H262</f>
        <v>0</v>
      </c>
      <c r="Q262" s="204">
        <v>3.1E-4</v>
      </c>
      <c r="R262" s="204">
        <f>Q262*H262</f>
        <v>3.1E-4</v>
      </c>
      <c r="S262" s="204">
        <v>0</v>
      </c>
      <c r="T262" s="205">
        <f>S262*H262</f>
        <v>0</v>
      </c>
      <c r="U262" s="36"/>
      <c r="V262" s="36"/>
      <c r="W262" s="36"/>
      <c r="X262" s="36"/>
      <c r="Y262" s="36"/>
      <c r="Z262" s="36"/>
      <c r="AA262" s="36"/>
      <c r="AB262" s="36"/>
      <c r="AC262" s="36"/>
      <c r="AD262" s="36"/>
      <c r="AE262" s="36"/>
      <c r="AR262" s="206" t="s">
        <v>220</v>
      </c>
      <c r="AT262" s="206" t="s">
        <v>215</v>
      </c>
      <c r="AU262" s="206" t="s">
        <v>83</v>
      </c>
      <c r="AY262" s="19" t="s">
        <v>213</v>
      </c>
      <c r="BE262" s="207">
        <f>IF(N262="základní",J262,0)</f>
        <v>0</v>
      </c>
      <c r="BF262" s="207">
        <f>IF(N262="snížená",J262,0)</f>
        <v>0</v>
      </c>
      <c r="BG262" s="207">
        <f>IF(N262="zákl. přenesená",J262,0)</f>
        <v>0</v>
      </c>
      <c r="BH262" s="207">
        <f>IF(N262="sníž. přenesená",J262,0)</f>
        <v>0</v>
      </c>
      <c r="BI262" s="207">
        <f>IF(N262="nulová",J262,0)</f>
        <v>0</v>
      </c>
      <c r="BJ262" s="19" t="s">
        <v>81</v>
      </c>
      <c r="BK262" s="207">
        <f>ROUND(I262*H262,2)</f>
        <v>0</v>
      </c>
      <c r="BL262" s="19" t="s">
        <v>220</v>
      </c>
      <c r="BM262" s="206" t="s">
        <v>1250</v>
      </c>
    </row>
    <row r="263" spans="1:65" s="2" customFormat="1" ht="21.75" customHeight="1">
      <c r="A263" s="36"/>
      <c r="B263" s="37"/>
      <c r="C263" s="195" t="s">
        <v>419</v>
      </c>
      <c r="D263" s="195" t="s">
        <v>215</v>
      </c>
      <c r="E263" s="196" t="s">
        <v>1251</v>
      </c>
      <c r="F263" s="197" t="s">
        <v>1252</v>
      </c>
      <c r="G263" s="198" t="s">
        <v>218</v>
      </c>
      <c r="H263" s="199">
        <v>1</v>
      </c>
      <c r="I263" s="200"/>
      <c r="J263" s="201">
        <f>ROUND(I263*H263,2)</f>
        <v>0</v>
      </c>
      <c r="K263" s="197" t="s">
        <v>19</v>
      </c>
      <c r="L263" s="41"/>
      <c r="M263" s="202" t="s">
        <v>19</v>
      </c>
      <c r="N263" s="203" t="s">
        <v>45</v>
      </c>
      <c r="O263" s="66"/>
      <c r="P263" s="204">
        <f>O263*H263</f>
        <v>0</v>
      </c>
      <c r="Q263" s="204">
        <v>3.62</v>
      </c>
      <c r="R263" s="204">
        <f>Q263*H263</f>
        <v>3.62</v>
      </c>
      <c r="S263" s="204">
        <v>0</v>
      </c>
      <c r="T263" s="205">
        <f>S263*H263</f>
        <v>0</v>
      </c>
      <c r="U263" s="36"/>
      <c r="V263" s="36"/>
      <c r="W263" s="36"/>
      <c r="X263" s="36"/>
      <c r="Y263" s="36"/>
      <c r="Z263" s="36"/>
      <c r="AA263" s="36"/>
      <c r="AB263" s="36"/>
      <c r="AC263" s="36"/>
      <c r="AD263" s="36"/>
      <c r="AE263" s="36"/>
      <c r="AR263" s="206" t="s">
        <v>220</v>
      </c>
      <c r="AT263" s="206" t="s">
        <v>215</v>
      </c>
      <c r="AU263" s="206" t="s">
        <v>83</v>
      </c>
      <c r="AY263" s="19" t="s">
        <v>213</v>
      </c>
      <c r="BE263" s="207">
        <f>IF(N263="základní",J263,0)</f>
        <v>0</v>
      </c>
      <c r="BF263" s="207">
        <f>IF(N263="snížená",J263,0)</f>
        <v>0</v>
      </c>
      <c r="BG263" s="207">
        <f>IF(N263="zákl. přenesená",J263,0)</f>
        <v>0</v>
      </c>
      <c r="BH263" s="207">
        <f>IF(N263="sníž. přenesená",J263,0)</f>
        <v>0</v>
      </c>
      <c r="BI263" s="207">
        <f>IF(N263="nulová",J263,0)</f>
        <v>0</v>
      </c>
      <c r="BJ263" s="19" t="s">
        <v>81</v>
      </c>
      <c r="BK263" s="207">
        <f>ROUND(I263*H263,2)</f>
        <v>0</v>
      </c>
      <c r="BL263" s="19" t="s">
        <v>220</v>
      </c>
      <c r="BM263" s="206" t="s">
        <v>1253</v>
      </c>
    </row>
    <row r="264" spans="1:65" s="2" customFormat="1" ht="146.25">
      <c r="A264" s="36"/>
      <c r="B264" s="37"/>
      <c r="C264" s="38"/>
      <c r="D264" s="208" t="s">
        <v>320</v>
      </c>
      <c r="E264" s="38"/>
      <c r="F264" s="209" t="s">
        <v>938</v>
      </c>
      <c r="G264" s="38"/>
      <c r="H264" s="38"/>
      <c r="I264" s="118"/>
      <c r="J264" s="38"/>
      <c r="K264" s="38"/>
      <c r="L264" s="41"/>
      <c r="M264" s="210"/>
      <c r="N264" s="211"/>
      <c r="O264" s="66"/>
      <c r="P264" s="66"/>
      <c r="Q264" s="66"/>
      <c r="R264" s="66"/>
      <c r="S264" s="66"/>
      <c r="T264" s="67"/>
      <c r="U264" s="36"/>
      <c r="V264" s="36"/>
      <c r="W264" s="36"/>
      <c r="X264" s="36"/>
      <c r="Y264" s="36"/>
      <c r="Z264" s="36"/>
      <c r="AA264" s="36"/>
      <c r="AB264" s="36"/>
      <c r="AC264" s="36"/>
      <c r="AD264" s="36"/>
      <c r="AE264" s="36"/>
      <c r="AT264" s="19" t="s">
        <v>320</v>
      </c>
      <c r="AU264" s="19" t="s">
        <v>83</v>
      </c>
    </row>
    <row r="265" spans="1:65" s="2" customFormat="1" ht="16.5" customHeight="1">
      <c r="A265" s="36"/>
      <c r="B265" s="37"/>
      <c r="C265" s="195" t="s">
        <v>425</v>
      </c>
      <c r="D265" s="195" t="s">
        <v>215</v>
      </c>
      <c r="E265" s="196" t="s">
        <v>1150</v>
      </c>
      <c r="F265" s="197" t="s">
        <v>1151</v>
      </c>
      <c r="G265" s="198" t="s">
        <v>253</v>
      </c>
      <c r="H265" s="199">
        <v>13.265000000000001</v>
      </c>
      <c r="I265" s="200"/>
      <c r="J265" s="201">
        <f>ROUND(I265*H265,2)</f>
        <v>0</v>
      </c>
      <c r="K265" s="197" t="s">
        <v>219</v>
      </c>
      <c r="L265" s="41"/>
      <c r="M265" s="202" t="s">
        <v>19</v>
      </c>
      <c r="N265" s="203" t="s">
        <v>45</v>
      </c>
      <c r="O265" s="66"/>
      <c r="P265" s="204">
        <f>O265*H265</f>
        <v>0</v>
      </c>
      <c r="Q265" s="204">
        <v>0</v>
      </c>
      <c r="R265" s="204">
        <f>Q265*H265</f>
        <v>0</v>
      </c>
      <c r="S265" s="204">
        <v>0</v>
      </c>
      <c r="T265" s="205">
        <f>S265*H265</f>
        <v>0</v>
      </c>
      <c r="U265" s="36"/>
      <c r="V265" s="36"/>
      <c r="W265" s="36"/>
      <c r="X265" s="36"/>
      <c r="Y265" s="36"/>
      <c r="Z265" s="36"/>
      <c r="AA265" s="36"/>
      <c r="AB265" s="36"/>
      <c r="AC265" s="36"/>
      <c r="AD265" s="36"/>
      <c r="AE265" s="36"/>
      <c r="AR265" s="206" t="s">
        <v>220</v>
      </c>
      <c r="AT265" s="206" t="s">
        <v>215</v>
      </c>
      <c r="AU265" s="206" t="s">
        <v>83</v>
      </c>
      <c r="AY265" s="19" t="s">
        <v>213</v>
      </c>
      <c r="BE265" s="207">
        <f>IF(N265="základní",J265,0)</f>
        <v>0</v>
      </c>
      <c r="BF265" s="207">
        <f>IF(N265="snížená",J265,0)</f>
        <v>0</v>
      </c>
      <c r="BG265" s="207">
        <f>IF(N265="zákl. přenesená",J265,0)</f>
        <v>0</v>
      </c>
      <c r="BH265" s="207">
        <f>IF(N265="sníž. přenesená",J265,0)</f>
        <v>0</v>
      </c>
      <c r="BI265" s="207">
        <f>IF(N265="nulová",J265,0)</f>
        <v>0</v>
      </c>
      <c r="BJ265" s="19" t="s">
        <v>81</v>
      </c>
      <c r="BK265" s="207">
        <f>ROUND(I265*H265,2)</f>
        <v>0</v>
      </c>
      <c r="BL265" s="19" t="s">
        <v>220</v>
      </c>
      <c r="BM265" s="206" t="s">
        <v>1254</v>
      </c>
    </row>
    <row r="266" spans="1:65" s="2" customFormat="1" ht="39">
      <c r="A266" s="36"/>
      <c r="B266" s="37"/>
      <c r="C266" s="38"/>
      <c r="D266" s="208" t="s">
        <v>222</v>
      </c>
      <c r="E266" s="38"/>
      <c r="F266" s="209" t="s">
        <v>966</v>
      </c>
      <c r="G266" s="38"/>
      <c r="H266" s="38"/>
      <c r="I266" s="118"/>
      <c r="J266" s="38"/>
      <c r="K266" s="38"/>
      <c r="L266" s="41"/>
      <c r="M266" s="210"/>
      <c r="N266" s="211"/>
      <c r="O266" s="66"/>
      <c r="P266" s="66"/>
      <c r="Q266" s="66"/>
      <c r="R266" s="66"/>
      <c r="S266" s="66"/>
      <c r="T266" s="67"/>
      <c r="U266" s="36"/>
      <c r="V266" s="36"/>
      <c r="W266" s="36"/>
      <c r="X266" s="36"/>
      <c r="Y266" s="36"/>
      <c r="Z266" s="36"/>
      <c r="AA266" s="36"/>
      <c r="AB266" s="36"/>
      <c r="AC266" s="36"/>
      <c r="AD266" s="36"/>
      <c r="AE266" s="36"/>
      <c r="AT266" s="19" t="s">
        <v>222</v>
      </c>
      <c r="AU266" s="19" t="s">
        <v>83</v>
      </c>
    </row>
    <row r="267" spans="1:65" s="13" customFormat="1">
      <c r="B267" s="212"/>
      <c r="C267" s="213"/>
      <c r="D267" s="208" t="s">
        <v>233</v>
      </c>
      <c r="E267" s="214" t="s">
        <v>19</v>
      </c>
      <c r="F267" s="215" t="s">
        <v>1255</v>
      </c>
      <c r="G267" s="213"/>
      <c r="H267" s="216">
        <v>14.586</v>
      </c>
      <c r="I267" s="217"/>
      <c r="J267" s="213"/>
      <c r="K267" s="213"/>
      <c r="L267" s="218"/>
      <c r="M267" s="219"/>
      <c r="N267" s="220"/>
      <c r="O267" s="220"/>
      <c r="P267" s="220"/>
      <c r="Q267" s="220"/>
      <c r="R267" s="220"/>
      <c r="S267" s="220"/>
      <c r="T267" s="221"/>
      <c r="AT267" s="222" t="s">
        <v>233</v>
      </c>
      <c r="AU267" s="222" t="s">
        <v>83</v>
      </c>
      <c r="AV267" s="13" t="s">
        <v>83</v>
      </c>
      <c r="AW267" s="13" t="s">
        <v>35</v>
      </c>
      <c r="AX267" s="13" t="s">
        <v>74</v>
      </c>
      <c r="AY267" s="222" t="s">
        <v>213</v>
      </c>
    </row>
    <row r="268" spans="1:65" s="13" customFormat="1">
      <c r="B268" s="212"/>
      <c r="C268" s="213"/>
      <c r="D268" s="208" t="s">
        <v>233</v>
      </c>
      <c r="E268" s="214" t="s">
        <v>19</v>
      </c>
      <c r="F268" s="215" t="s">
        <v>1256</v>
      </c>
      <c r="G268" s="213"/>
      <c r="H268" s="216">
        <v>-1.321</v>
      </c>
      <c r="I268" s="217"/>
      <c r="J268" s="213"/>
      <c r="K268" s="213"/>
      <c r="L268" s="218"/>
      <c r="M268" s="219"/>
      <c r="N268" s="220"/>
      <c r="O268" s="220"/>
      <c r="P268" s="220"/>
      <c r="Q268" s="220"/>
      <c r="R268" s="220"/>
      <c r="S268" s="220"/>
      <c r="T268" s="221"/>
      <c r="AT268" s="222" t="s">
        <v>233</v>
      </c>
      <c r="AU268" s="222" t="s">
        <v>83</v>
      </c>
      <c r="AV268" s="13" t="s">
        <v>83</v>
      </c>
      <c r="AW268" s="13" t="s">
        <v>35</v>
      </c>
      <c r="AX268" s="13" t="s">
        <v>74</v>
      </c>
      <c r="AY268" s="222" t="s">
        <v>213</v>
      </c>
    </row>
    <row r="269" spans="1:65" s="14" customFormat="1">
      <c r="B269" s="223"/>
      <c r="C269" s="224"/>
      <c r="D269" s="208" t="s">
        <v>233</v>
      </c>
      <c r="E269" s="225" t="s">
        <v>541</v>
      </c>
      <c r="F269" s="226" t="s">
        <v>234</v>
      </c>
      <c r="G269" s="224"/>
      <c r="H269" s="227">
        <v>13.265000000000001</v>
      </c>
      <c r="I269" s="228"/>
      <c r="J269" s="224"/>
      <c r="K269" s="224"/>
      <c r="L269" s="229"/>
      <c r="M269" s="230"/>
      <c r="N269" s="231"/>
      <c r="O269" s="231"/>
      <c r="P269" s="231"/>
      <c r="Q269" s="231"/>
      <c r="R269" s="231"/>
      <c r="S269" s="231"/>
      <c r="T269" s="232"/>
      <c r="AT269" s="233" t="s">
        <v>233</v>
      </c>
      <c r="AU269" s="233" t="s">
        <v>83</v>
      </c>
      <c r="AV269" s="14" t="s">
        <v>220</v>
      </c>
      <c r="AW269" s="14" t="s">
        <v>35</v>
      </c>
      <c r="AX269" s="14" t="s">
        <v>81</v>
      </c>
      <c r="AY269" s="233" t="s">
        <v>213</v>
      </c>
    </row>
    <row r="270" spans="1:65" s="2" customFormat="1" ht="16.5" customHeight="1">
      <c r="A270" s="36"/>
      <c r="B270" s="37"/>
      <c r="C270" s="195" t="s">
        <v>430</v>
      </c>
      <c r="D270" s="195" t="s">
        <v>215</v>
      </c>
      <c r="E270" s="196" t="s">
        <v>981</v>
      </c>
      <c r="F270" s="197" t="s">
        <v>982</v>
      </c>
      <c r="G270" s="198" t="s">
        <v>152</v>
      </c>
      <c r="H270" s="199">
        <v>18.7</v>
      </c>
      <c r="I270" s="200"/>
      <c r="J270" s="201">
        <f>ROUND(I270*H270,2)</f>
        <v>0</v>
      </c>
      <c r="K270" s="197" t="s">
        <v>219</v>
      </c>
      <c r="L270" s="41"/>
      <c r="M270" s="202" t="s">
        <v>19</v>
      </c>
      <c r="N270" s="203" t="s">
        <v>45</v>
      </c>
      <c r="O270" s="66"/>
      <c r="P270" s="204">
        <f>O270*H270</f>
        <v>0</v>
      </c>
      <c r="Q270" s="204">
        <v>1.26E-4</v>
      </c>
      <c r="R270" s="204">
        <f>Q270*H270</f>
        <v>2.3561999999999997E-3</v>
      </c>
      <c r="S270" s="204">
        <v>0</v>
      </c>
      <c r="T270" s="205">
        <f>S270*H270</f>
        <v>0</v>
      </c>
      <c r="U270" s="36"/>
      <c r="V270" s="36"/>
      <c r="W270" s="36"/>
      <c r="X270" s="36"/>
      <c r="Y270" s="36"/>
      <c r="Z270" s="36"/>
      <c r="AA270" s="36"/>
      <c r="AB270" s="36"/>
      <c r="AC270" s="36"/>
      <c r="AD270" s="36"/>
      <c r="AE270" s="36"/>
      <c r="AR270" s="206" t="s">
        <v>220</v>
      </c>
      <c r="AT270" s="206" t="s">
        <v>215</v>
      </c>
      <c r="AU270" s="206" t="s">
        <v>83</v>
      </c>
      <c r="AY270" s="19" t="s">
        <v>213</v>
      </c>
      <c r="BE270" s="207">
        <f>IF(N270="základní",J270,0)</f>
        <v>0</v>
      </c>
      <c r="BF270" s="207">
        <f>IF(N270="snížená",J270,0)</f>
        <v>0</v>
      </c>
      <c r="BG270" s="207">
        <f>IF(N270="zákl. přenesená",J270,0)</f>
        <v>0</v>
      </c>
      <c r="BH270" s="207">
        <f>IF(N270="sníž. přenesená",J270,0)</f>
        <v>0</v>
      </c>
      <c r="BI270" s="207">
        <f>IF(N270="nulová",J270,0)</f>
        <v>0</v>
      </c>
      <c r="BJ270" s="19" t="s">
        <v>81</v>
      </c>
      <c r="BK270" s="207">
        <f>ROUND(I270*H270,2)</f>
        <v>0</v>
      </c>
      <c r="BL270" s="19" t="s">
        <v>220</v>
      </c>
      <c r="BM270" s="206" t="s">
        <v>1257</v>
      </c>
    </row>
    <row r="271" spans="1:65" s="13" customFormat="1">
      <c r="B271" s="212"/>
      <c r="C271" s="213"/>
      <c r="D271" s="208" t="s">
        <v>233</v>
      </c>
      <c r="E271" s="214" t="s">
        <v>19</v>
      </c>
      <c r="F271" s="215" t="s">
        <v>1238</v>
      </c>
      <c r="G271" s="213"/>
      <c r="H271" s="216">
        <v>18.7</v>
      </c>
      <c r="I271" s="217"/>
      <c r="J271" s="213"/>
      <c r="K271" s="213"/>
      <c r="L271" s="218"/>
      <c r="M271" s="219"/>
      <c r="N271" s="220"/>
      <c r="O271" s="220"/>
      <c r="P271" s="220"/>
      <c r="Q271" s="220"/>
      <c r="R271" s="220"/>
      <c r="S271" s="220"/>
      <c r="T271" s="221"/>
      <c r="AT271" s="222" t="s">
        <v>233</v>
      </c>
      <c r="AU271" s="222" t="s">
        <v>83</v>
      </c>
      <c r="AV271" s="13" t="s">
        <v>83</v>
      </c>
      <c r="AW271" s="13" t="s">
        <v>35</v>
      </c>
      <c r="AX271" s="13" t="s">
        <v>74</v>
      </c>
      <c r="AY271" s="222" t="s">
        <v>213</v>
      </c>
    </row>
    <row r="272" spans="1:65" s="14" customFormat="1">
      <c r="B272" s="223"/>
      <c r="C272" s="224"/>
      <c r="D272" s="208" t="s">
        <v>233</v>
      </c>
      <c r="E272" s="225" t="s">
        <v>19</v>
      </c>
      <c r="F272" s="226" t="s">
        <v>234</v>
      </c>
      <c r="G272" s="224"/>
      <c r="H272" s="227">
        <v>18.7</v>
      </c>
      <c r="I272" s="228"/>
      <c r="J272" s="224"/>
      <c r="K272" s="224"/>
      <c r="L272" s="229"/>
      <c r="M272" s="230"/>
      <c r="N272" s="231"/>
      <c r="O272" s="231"/>
      <c r="P272" s="231"/>
      <c r="Q272" s="231"/>
      <c r="R272" s="231"/>
      <c r="S272" s="231"/>
      <c r="T272" s="232"/>
      <c r="AT272" s="233" t="s">
        <v>233</v>
      </c>
      <c r="AU272" s="233" t="s">
        <v>83</v>
      </c>
      <c r="AV272" s="14" t="s">
        <v>220</v>
      </c>
      <c r="AW272" s="14" t="s">
        <v>35</v>
      </c>
      <c r="AX272" s="14" t="s">
        <v>81</v>
      </c>
      <c r="AY272" s="233" t="s">
        <v>213</v>
      </c>
    </row>
    <row r="273" spans="1:65" s="12" customFormat="1" ht="22.9" customHeight="1">
      <c r="B273" s="179"/>
      <c r="C273" s="180"/>
      <c r="D273" s="181" t="s">
        <v>73</v>
      </c>
      <c r="E273" s="193" t="s">
        <v>262</v>
      </c>
      <c r="F273" s="193" t="s">
        <v>424</v>
      </c>
      <c r="G273" s="180"/>
      <c r="H273" s="180"/>
      <c r="I273" s="183"/>
      <c r="J273" s="194">
        <f>BK273</f>
        <v>0</v>
      </c>
      <c r="K273" s="180"/>
      <c r="L273" s="185"/>
      <c r="M273" s="186"/>
      <c r="N273" s="187"/>
      <c r="O273" s="187"/>
      <c r="P273" s="188">
        <f>SUM(P274:P280)</f>
        <v>0</v>
      </c>
      <c r="Q273" s="187"/>
      <c r="R273" s="188">
        <f>SUM(R274:R280)</f>
        <v>0</v>
      </c>
      <c r="S273" s="187"/>
      <c r="T273" s="189">
        <f>SUM(T274:T280)</f>
        <v>1.7390999999999999</v>
      </c>
      <c r="AR273" s="190" t="s">
        <v>81</v>
      </c>
      <c r="AT273" s="191" t="s">
        <v>73</v>
      </c>
      <c r="AU273" s="191" t="s">
        <v>81</v>
      </c>
      <c r="AY273" s="190" t="s">
        <v>213</v>
      </c>
      <c r="BK273" s="192">
        <f>SUM(BK274:BK280)</f>
        <v>0</v>
      </c>
    </row>
    <row r="274" spans="1:65" s="2" customFormat="1" ht="16.5" customHeight="1">
      <c r="A274" s="36"/>
      <c r="B274" s="37"/>
      <c r="C274" s="195" t="s">
        <v>435</v>
      </c>
      <c r="D274" s="195" t="s">
        <v>215</v>
      </c>
      <c r="E274" s="196" t="s">
        <v>1258</v>
      </c>
      <c r="F274" s="197" t="s">
        <v>1259</v>
      </c>
      <c r="G274" s="198" t="s">
        <v>417</v>
      </c>
      <c r="H274" s="199">
        <v>1</v>
      </c>
      <c r="I274" s="200"/>
      <c r="J274" s="201">
        <f>ROUND(I274*H274,2)</f>
        <v>0</v>
      </c>
      <c r="K274" s="197" t="s">
        <v>19</v>
      </c>
      <c r="L274" s="41"/>
      <c r="M274" s="202" t="s">
        <v>19</v>
      </c>
      <c r="N274" s="203" t="s">
        <v>45</v>
      </c>
      <c r="O274" s="66"/>
      <c r="P274" s="204">
        <f>O274*H274</f>
        <v>0</v>
      </c>
      <c r="Q274" s="204">
        <v>0</v>
      </c>
      <c r="R274" s="204">
        <f>Q274*H274</f>
        <v>0</v>
      </c>
      <c r="S274" s="204">
        <v>0</v>
      </c>
      <c r="T274" s="205">
        <f>S274*H274</f>
        <v>0</v>
      </c>
      <c r="U274" s="36"/>
      <c r="V274" s="36"/>
      <c r="W274" s="36"/>
      <c r="X274" s="36"/>
      <c r="Y274" s="36"/>
      <c r="Z274" s="36"/>
      <c r="AA274" s="36"/>
      <c r="AB274" s="36"/>
      <c r="AC274" s="36"/>
      <c r="AD274" s="36"/>
      <c r="AE274" s="36"/>
      <c r="AR274" s="206" t="s">
        <v>220</v>
      </c>
      <c r="AT274" s="206" t="s">
        <v>215</v>
      </c>
      <c r="AU274" s="206" t="s">
        <v>83</v>
      </c>
      <c r="AY274" s="19" t="s">
        <v>213</v>
      </c>
      <c r="BE274" s="207">
        <f>IF(N274="základní",J274,0)</f>
        <v>0</v>
      </c>
      <c r="BF274" s="207">
        <f>IF(N274="snížená",J274,0)</f>
        <v>0</v>
      </c>
      <c r="BG274" s="207">
        <f>IF(N274="zákl. přenesená",J274,0)</f>
        <v>0</v>
      </c>
      <c r="BH274" s="207">
        <f>IF(N274="sníž. přenesená",J274,0)</f>
        <v>0</v>
      </c>
      <c r="BI274" s="207">
        <f>IF(N274="nulová",J274,0)</f>
        <v>0</v>
      </c>
      <c r="BJ274" s="19" t="s">
        <v>81</v>
      </c>
      <c r="BK274" s="207">
        <f>ROUND(I274*H274,2)</f>
        <v>0</v>
      </c>
      <c r="BL274" s="19" t="s">
        <v>220</v>
      </c>
      <c r="BM274" s="206" t="s">
        <v>1260</v>
      </c>
    </row>
    <row r="275" spans="1:65" s="2" customFormat="1" ht="19.5">
      <c r="A275" s="36"/>
      <c r="B275" s="37"/>
      <c r="C275" s="38"/>
      <c r="D275" s="208" t="s">
        <v>320</v>
      </c>
      <c r="E275" s="38"/>
      <c r="F275" s="209" t="s">
        <v>1261</v>
      </c>
      <c r="G275" s="38"/>
      <c r="H275" s="38"/>
      <c r="I275" s="118"/>
      <c r="J275" s="38"/>
      <c r="K275" s="38"/>
      <c r="L275" s="41"/>
      <c r="M275" s="210"/>
      <c r="N275" s="211"/>
      <c r="O275" s="66"/>
      <c r="P275" s="66"/>
      <c r="Q275" s="66"/>
      <c r="R275" s="66"/>
      <c r="S275" s="66"/>
      <c r="T275" s="67"/>
      <c r="U275" s="36"/>
      <c r="V275" s="36"/>
      <c r="W275" s="36"/>
      <c r="X275" s="36"/>
      <c r="Y275" s="36"/>
      <c r="Z275" s="36"/>
      <c r="AA275" s="36"/>
      <c r="AB275" s="36"/>
      <c r="AC275" s="36"/>
      <c r="AD275" s="36"/>
      <c r="AE275" s="36"/>
      <c r="AT275" s="19" t="s">
        <v>320</v>
      </c>
      <c r="AU275" s="19" t="s">
        <v>83</v>
      </c>
    </row>
    <row r="276" spans="1:65" s="2" customFormat="1" ht="16.5" customHeight="1">
      <c r="A276" s="36"/>
      <c r="B276" s="37"/>
      <c r="C276" s="195" t="s">
        <v>442</v>
      </c>
      <c r="D276" s="195" t="s">
        <v>215</v>
      </c>
      <c r="E276" s="196" t="s">
        <v>1160</v>
      </c>
      <c r="F276" s="197" t="s">
        <v>1161</v>
      </c>
      <c r="G276" s="198" t="s">
        <v>152</v>
      </c>
      <c r="H276" s="199">
        <v>18.7</v>
      </c>
      <c r="I276" s="200"/>
      <c r="J276" s="201">
        <f>ROUND(I276*H276,2)</f>
        <v>0</v>
      </c>
      <c r="K276" s="197" t="s">
        <v>19</v>
      </c>
      <c r="L276" s="41"/>
      <c r="M276" s="202" t="s">
        <v>19</v>
      </c>
      <c r="N276" s="203" t="s">
        <v>45</v>
      </c>
      <c r="O276" s="66"/>
      <c r="P276" s="204">
        <f>O276*H276</f>
        <v>0</v>
      </c>
      <c r="Q276" s="204">
        <v>0</v>
      </c>
      <c r="R276" s="204">
        <f>Q276*H276</f>
        <v>0</v>
      </c>
      <c r="S276" s="204">
        <v>9.2999999999999999E-2</v>
      </c>
      <c r="T276" s="205">
        <f>S276*H276</f>
        <v>1.7390999999999999</v>
      </c>
      <c r="U276" s="36"/>
      <c r="V276" s="36"/>
      <c r="W276" s="36"/>
      <c r="X276" s="36"/>
      <c r="Y276" s="36"/>
      <c r="Z276" s="36"/>
      <c r="AA276" s="36"/>
      <c r="AB276" s="36"/>
      <c r="AC276" s="36"/>
      <c r="AD276" s="36"/>
      <c r="AE276" s="36"/>
      <c r="AR276" s="206" t="s">
        <v>220</v>
      </c>
      <c r="AT276" s="206" t="s">
        <v>215</v>
      </c>
      <c r="AU276" s="206" t="s">
        <v>83</v>
      </c>
      <c r="AY276" s="19" t="s">
        <v>213</v>
      </c>
      <c r="BE276" s="207">
        <f>IF(N276="základní",J276,0)</f>
        <v>0</v>
      </c>
      <c r="BF276" s="207">
        <f>IF(N276="snížená",J276,0)</f>
        <v>0</v>
      </c>
      <c r="BG276" s="207">
        <f>IF(N276="zákl. přenesená",J276,0)</f>
        <v>0</v>
      </c>
      <c r="BH276" s="207">
        <f>IF(N276="sníž. přenesená",J276,0)</f>
        <v>0</v>
      </c>
      <c r="BI276" s="207">
        <f>IF(N276="nulová",J276,0)</f>
        <v>0</v>
      </c>
      <c r="BJ276" s="19" t="s">
        <v>81</v>
      </c>
      <c r="BK276" s="207">
        <f>ROUND(I276*H276,2)</f>
        <v>0</v>
      </c>
      <c r="BL276" s="19" t="s">
        <v>220</v>
      </c>
      <c r="BM276" s="206" t="s">
        <v>1262</v>
      </c>
    </row>
    <row r="277" spans="1:65" s="2" customFormat="1" ht="29.25">
      <c r="A277" s="36"/>
      <c r="B277" s="37"/>
      <c r="C277" s="38"/>
      <c r="D277" s="208" t="s">
        <v>320</v>
      </c>
      <c r="E277" s="38"/>
      <c r="F277" s="209" t="s">
        <v>1163</v>
      </c>
      <c r="G277" s="38"/>
      <c r="H277" s="38"/>
      <c r="I277" s="118"/>
      <c r="J277" s="38"/>
      <c r="K277" s="38"/>
      <c r="L277" s="41"/>
      <c r="M277" s="210"/>
      <c r="N277" s="211"/>
      <c r="O277" s="66"/>
      <c r="P277" s="66"/>
      <c r="Q277" s="66"/>
      <c r="R277" s="66"/>
      <c r="S277" s="66"/>
      <c r="T277" s="67"/>
      <c r="U277" s="36"/>
      <c r="V277" s="36"/>
      <c r="W277" s="36"/>
      <c r="X277" s="36"/>
      <c r="Y277" s="36"/>
      <c r="Z277" s="36"/>
      <c r="AA277" s="36"/>
      <c r="AB277" s="36"/>
      <c r="AC277" s="36"/>
      <c r="AD277" s="36"/>
      <c r="AE277" s="36"/>
      <c r="AT277" s="19" t="s">
        <v>320</v>
      </c>
      <c r="AU277" s="19" t="s">
        <v>83</v>
      </c>
    </row>
    <row r="278" spans="1:65" s="13" customFormat="1">
      <c r="B278" s="212"/>
      <c r="C278" s="213"/>
      <c r="D278" s="208" t="s">
        <v>233</v>
      </c>
      <c r="E278" s="214" t="s">
        <v>19</v>
      </c>
      <c r="F278" s="215" t="s">
        <v>1263</v>
      </c>
      <c r="G278" s="213"/>
      <c r="H278" s="216">
        <v>18.7</v>
      </c>
      <c r="I278" s="217"/>
      <c r="J278" s="213"/>
      <c r="K278" s="213"/>
      <c r="L278" s="218"/>
      <c r="M278" s="219"/>
      <c r="N278" s="220"/>
      <c r="O278" s="220"/>
      <c r="P278" s="220"/>
      <c r="Q278" s="220"/>
      <c r="R278" s="220"/>
      <c r="S278" s="220"/>
      <c r="T278" s="221"/>
      <c r="AT278" s="222" t="s">
        <v>233</v>
      </c>
      <c r="AU278" s="222" t="s">
        <v>83</v>
      </c>
      <c r="AV278" s="13" t="s">
        <v>83</v>
      </c>
      <c r="AW278" s="13" t="s">
        <v>35</v>
      </c>
      <c r="AX278" s="13" t="s">
        <v>74</v>
      </c>
      <c r="AY278" s="222" t="s">
        <v>213</v>
      </c>
    </row>
    <row r="279" spans="1:65" s="14" customFormat="1">
      <c r="B279" s="223"/>
      <c r="C279" s="224"/>
      <c r="D279" s="208" t="s">
        <v>233</v>
      </c>
      <c r="E279" s="225" t="s">
        <v>19</v>
      </c>
      <c r="F279" s="226" t="s">
        <v>234</v>
      </c>
      <c r="G279" s="224"/>
      <c r="H279" s="227">
        <v>18.7</v>
      </c>
      <c r="I279" s="228"/>
      <c r="J279" s="224"/>
      <c r="K279" s="224"/>
      <c r="L279" s="229"/>
      <c r="M279" s="230"/>
      <c r="N279" s="231"/>
      <c r="O279" s="231"/>
      <c r="P279" s="231"/>
      <c r="Q279" s="231"/>
      <c r="R279" s="231"/>
      <c r="S279" s="231"/>
      <c r="T279" s="232"/>
      <c r="AT279" s="233" t="s">
        <v>233</v>
      </c>
      <c r="AU279" s="233" t="s">
        <v>83</v>
      </c>
      <c r="AV279" s="14" t="s">
        <v>220</v>
      </c>
      <c r="AW279" s="14" t="s">
        <v>35</v>
      </c>
      <c r="AX279" s="14" t="s">
        <v>81</v>
      </c>
      <c r="AY279" s="233" t="s">
        <v>213</v>
      </c>
    </row>
    <row r="280" spans="1:65" s="2" customFormat="1" ht="16.5" customHeight="1">
      <c r="A280" s="36"/>
      <c r="B280" s="37"/>
      <c r="C280" s="195" t="s">
        <v>446</v>
      </c>
      <c r="D280" s="195" t="s">
        <v>215</v>
      </c>
      <c r="E280" s="196" t="s">
        <v>1264</v>
      </c>
      <c r="F280" s="197" t="s">
        <v>1265</v>
      </c>
      <c r="G280" s="198" t="s">
        <v>417</v>
      </c>
      <c r="H280" s="199">
        <v>1</v>
      </c>
      <c r="I280" s="200"/>
      <c r="J280" s="201">
        <f>ROUND(I280*H280,2)</f>
        <v>0</v>
      </c>
      <c r="K280" s="197" t="s">
        <v>19</v>
      </c>
      <c r="L280" s="41"/>
      <c r="M280" s="202" t="s">
        <v>19</v>
      </c>
      <c r="N280" s="203" t="s">
        <v>45</v>
      </c>
      <c r="O280" s="66"/>
      <c r="P280" s="204">
        <f>O280*H280</f>
        <v>0</v>
      </c>
      <c r="Q280" s="204">
        <v>0</v>
      </c>
      <c r="R280" s="204">
        <f>Q280*H280</f>
        <v>0</v>
      </c>
      <c r="S280" s="204">
        <v>0</v>
      </c>
      <c r="T280" s="205">
        <f>S280*H280</f>
        <v>0</v>
      </c>
      <c r="U280" s="36"/>
      <c r="V280" s="36"/>
      <c r="W280" s="36"/>
      <c r="X280" s="36"/>
      <c r="Y280" s="36"/>
      <c r="Z280" s="36"/>
      <c r="AA280" s="36"/>
      <c r="AB280" s="36"/>
      <c r="AC280" s="36"/>
      <c r="AD280" s="36"/>
      <c r="AE280" s="36"/>
      <c r="AR280" s="206" t="s">
        <v>220</v>
      </c>
      <c r="AT280" s="206" t="s">
        <v>215</v>
      </c>
      <c r="AU280" s="206" t="s">
        <v>83</v>
      </c>
      <c r="AY280" s="19" t="s">
        <v>213</v>
      </c>
      <c r="BE280" s="207">
        <f>IF(N280="základní",J280,0)</f>
        <v>0</v>
      </c>
      <c r="BF280" s="207">
        <f>IF(N280="snížená",J280,0)</f>
        <v>0</v>
      </c>
      <c r="BG280" s="207">
        <f>IF(N280="zákl. přenesená",J280,0)</f>
        <v>0</v>
      </c>
      <c r="BH280" s="207">
        <f>IF(N280="sníž. přenesená",J280,0)</f>
        <v>0</v>
      </c>
      <c r="BI280" s="207">
        <f>IF(N280="nulová",J280,0)</f>
        <v>0</v>
      </c>
      <c r="BJ280" s="19" t="s">
        <v>81</v>
      </c>
      <c r="BK280" s="207">
        <f>ROUND(I280*H280,2)</f>
        <v>0</v>
      </c>
      <c r="BL280" s="19" t="s">
        <v>220</v>
      </c>
      <c r="BM280" s="206" t="s">
        <v>1266</v>
      </c>
    </row>
    <row r="281" spans="1:65" s="12" customFormat="1" ht="22.9" customHeight="1">
      <c r="B281" s="179"/>
      <c r="C281" s="180"/>
      <c r="D281" s="181" t="s">
        <v>73</v>
      </c>
      <c r="E281" s="193" t="s">
        <v>490</v>
      </c>
      <c r="F281" s="193" t="s">
        <v>491</v>
      </c>
      <c r="G281" s="180"/>
      <c r="H281" s="180"/>
      <c r="I281" s="183"/>
      <c r="J281" s="194">
        <f>BK281</f>
        <v>0</v>
      </c>
      <c r="K281" s="180"/>
      <c r="L281" s="185"/>
      <c r="M281" s="186"/>
      <c r="N281" s="187"/>
      <c r="O281" s="187"/>
      <c r="P281" s="188">
        <f>SUM(P282:P285)</f>
        <v>0</v>
      </c>
      <c r="Q281" s="187"/>
      <c r="R281" s="188">
        <f>SUM(R282:R285)</f>
        <v>0</v>
      </c>
      <c r="S281" s="187"/>
      <c r="T281" s="189">
        <f>SUM(T282:T285)</f>
        <v>0</v>
      </c>
      <c r="AR281" s="190" t="s">
        <v>81</v>
      </c>
      <c r="AT281" s="191" t="s">
        <v>73</v>
      </c>
      <c r="AU281" s="191" t="s">
        <v>81</v>
      </c>
      <c r="AY281" s="190" t="s">
        <v>213</v>
      </c>
      <c r="BK281" s="192">
        <f>SUM(BK282:BK285)</f>
        <v>0</v>
      </c>
    </row>
    <row r="282" spans="1:65" s="2" customFormat="1" ht="21.75" customHeight="1">
      <c r="A282" s="36"/>
      <c r="B282" s="37"/>
      <c r="C282" s="195" t="s">
        <v>453</v>
      </c>
      <c r="D282" s="195" t="s">
        <v>215</v>
      </c>
      <c r="E282" s="196" t="s">
        <v>997</v>
      </c>
      <c r="F282" s="197" t="s">
        <v>998</v>
      </c>
      <c r="G282" s="198" t="s">
        <v>166</v>
      </c>
      <c r="H282" s="199">
        <v>6.0190000000000001</v>
      </c>
      <c r="I282" s="200"/>
      <c r="J282" s="201">
        <f>ROUND(I282*H282,2)</f>
        <v>0</v>
      </c>
      <c r="K282" s="197" t="s">
        <v>219</v>
      </c>
      <c r="L282" s="41"/>
      <c r="M282" s="202" t="s">
        <v>19</v>
      </c>
      <c r="N282" s="203" t="s">
        <v>45</v>
      </c>
      <c r="O282" s="66"/>
      <c r="P282" s="204">
        <f>O282*H282</f>
        <v>0</v>
      </c>
      <c r="Q282" s="204">
        <v>0</v>
      </c>
      <c r="R282" s="204">
        <f>Q282*H282</f>
        <v>0</v>
      </c>
      <c r="S282" s="204">
        <v>0</v>
      </c>
      <c r="T282" s="205">
        <f>S282*H282</f>
        <v>0</v>
      </c>
      <c r="U282" s="36"/>
      <c r="V282" s="36"/>
      <c r="W282" s="36"/>
      <c r="X282" s="36"/>
      <c r="Y282" s="36"/>
      <c r="Z282" s="36"/>
      <c r="AA282" s="36"/>
      <c r="AB282" s="36"/>
      <c r="AC282" s="36"/>
      <c r="AD282" s="36"/>
      <c r="AE282" s="36"/>
      <c r="AR282" s="206" t="s">
        <v>220</v>
      </c>
      <c r="AT282" s="206" t="s">
        <v>215</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220</v>
      </c>
      <c r="BM282" s="206" t="s">
        <v>1267</v>
      </c>
    </row>
    <row r="283" spans="1:65" s="2" customFormat="1" ht="48.75">
      <c r="A283" s="36"/>
      <c r="B283" s="37"/>
      <c r="C283" s="38"/>
      <c r="D283" s="208" t="s">
        <v>222</v>
      </c>
      <c r="E283" s="38"/>
      <c r="F283" s="209" t="s">
        <v>1000</v>
      </c>
      <c r="G283" s="38"/>
      <c r="H283" s="38"/>
      <c r="I283" s="118"/>
      <c r="J283" s="38"/>
      <c r="K283" s="38"/>
      <c r="L283" s="41"/>
      <c r="M283" s="210"/>
      <c r="N283" s="211"/>
      <c r="O283" s="66"/>
      <c r="P283" s="66"/>
      <c r="Q283" s="66"/>
      <c r="R283" s="66"/>
      <c r="S283" s="66"/>
      <c r="T283" s="67"/>
      <c r="U283" s="36"/>
      <c r="V283" s="36"/>
      <c r="W283" s="36"/>
      <c r="X283" s="36"/>
      <c r="Y283" s="36"/>
      <c r="Z283" s="36"/>
      <c r="AA283" s="36"/>
      <c r="AB283" s="36"/>
      <c r="AC283" s="36"/>
      <c r="AD283" s="36"/>
      <c r="AE283" s="36"/>
      <c r="AT283" s="19" t="s">
        <v>222</v>
      </c>
      <c r="AU283" s="19" t="s">
        <v>83</v>
      </c>
    </row>
    <row r="284" spans="1:65" s="2" customFormat="1" ht="21.75" customHeight="1">
      <c r="A284" s="36"/>
      <c r="B284" s="37"/>
      <c r="C284" s="195" t="s">
        <v>458</v>
      </c>
      <c r="D284" s="195" t="s">
        <v>215</v>
      </c>
      <c r="E284" s="196" t="s">
        <v>1002</v>
      </c>
      <c r="F284" s="197" t="s">
        <v>1003</v>
      </c>
      <c r="G284" s="198" t="s">
        <v>166</v>
      </c>
      <c r="H284" s="199">
        <v>6.0190000000000001</v>
      </c>
      <c r="I284" s="200"/>
      <c r="J284" s="201">
        <f>ROUND(I284*H284,2)</f>
        <v>0</v>
      </c>
      <c r="K284" s="197" t="s">
        <v>219</v>
      </c>
      <c r="L284" s="41"/>
      <c r="M284" s="202" t="s">
        <v>19</v>
      </c>
      <c r="N284" s="203" t="s">
        <v>45</v>
      </c>
      <c r="O284" s="66"/>
      <c r="P284" s="204">
        <f>O284*H284</f>
        <v>0</v>
      </c>
      <c r="Q284" s="204">
        <v>0</v>
      </c>
      <c r="R284" s="204">
        <f>Q284*H284</f>
        <v>0</v>
      </c>
      <c r="S284" s="204">
        <v>0</v>
      </c>
      <c r="T284" s="205">
        <f>S284*H284</f>
        <v>0</v>
      </c>
      <c r="U284" s="36"/>
      <c r="V284" s="36"/>
      <c r="W284" s="36"/>
      <c r="X284" s="36"/>
      <c r="Y284" s="36"/>
      <c r="Z284" s="36"/>
      <c r="AA284" s="36"/>
      <c r="AB284" s="36"/>
      <c r="AC284" s="36"/>
      <c r="AD284" s="36"/>
      <c r="AE284" s="36"/>
      <c r="AR284" s="206" t="s">
        <v>220</v>
      </c>
      <c r="AT284" s="206" t="s">
        <v>215</v>
      </c>
      <c r="AU284" s="206" t="s">
        <v>83</v>
      </c>
      <c r="AY284" s="19" t="s">
        <v>213</v>
      </c>
      <c r="BE284" s="207">
        <f>IF(N284="základní",J284,0)</f>
        <v>0</v>
      </c>
      <c r="BF284" s="207">
        <f>IF(N284="snížená",J284,0)</f>
        <v>0</v>
      </c>
      <c r="BG284" s="207">
        <f>IF(N284="zákl. přenesená",J284,0)</f>
        <v>0</v>
      </c>
      <c r="BH284" s="207">
        <f>IF(N284="sníž. přenesená",J284,0)</f>
        <v>0</v>
      </c>
      <c r="BI284" s="207">
        <f>IF(N284="nulová",J284,0)</f>
        <v>0</v>
      </c>
      <c r="BJ284" s="19" t="s">
        <v>81</v>
      </c>
      <c r="BK284" s="207">
        <f>ROUND(I284*H284,2)</f>
        <v>0</v>
      </c>
      <c r="BL284" s="19" t="s">
        <v>220</v>
      </c>
      <c r="BM284" s="206" t="s">
        <v>1268</v>
      </c>
    </row>
    <row r="285" spans="1:65" s="2" customFormat="1" ht="39">
      <c r="A285" s="36"/>
      <c r="B285" s="37"/>
      <c r="C285" s="38"/>
      <c r="D285" s="208" t="s">
        <v>222</v>
      </c>
      <c r="E285" s="38"/>
      <c r="F285" s="209" t="s">
        <v>1005</v>
      </c>
      <c r="G285" s="38"/>
      <c r="H285" s="38"/>
      <c r="I285" s="118"/>
      <c r="J285" s="38"/>
      <c r="K285" s="38"/>
      <c r="L285" s="41"/>
      <c r="M285" s="254"/>
      <c r="N285" s="255"/>
      <c r="O285" s="256"/>
      <c r="P285" s="256"/>
      <c r="Q285" s="256"/>
      <c r="R285" s="256"/>
      <c r="S285" s="256"/>
      <c r="T285" s="257"/>
      <c r="U285" s="36"/>
      <c r="V285" s="36"/>
      <c r="W285" s="36"/>
      <c r="X285" s="36"/>
      <c r="Y285" s="36"/>
      <c r="Z285" s="36"/>
      <c r="AA285" s="36"/>
      <c r="AB285" s="36"/>
      <c r="AC285" s="36"/>
      <c r="AD285" s="36"/>
      <c r="AE285" s="36"/>
      <c r="AT285" s="19" t="s">
        <v>222</v>
      </c>
      <c r="AU285" s="19" t="s">
        <v>83</v>
      </c>
    </row>
    <row r="286" spans="1:65" s="2" customFormat="1" ht="6.95" customHeight="1">
      <c r="A286" s="36"/>
      <c r="B286" s="49"/>
      <c r="C286" s="50"/>
      <c r="D286" s="50"/>
      <c r="E286" s="50"/>
      <c r="F286" s="50"/>
      <c r="G286" s="50"/>
      <c r="H286" s="50"/>
      <c r="I286" s="145"/>
      <c r="J286" s="50"/>
      <c r="K286" s="50"/>
      <c r="L286" s="41"/>
      <c r="M286" s="36"/>
      <c r="O286" s="36"/>
      <c r="P286" s="36"/>
      <c r="Q286" s="36"/>
      <c r="R286" s="36"/>
      <c r="S286" s="36"/>
      <c r="T286" s="36"/>
      <c r="U286" s="36"/>
      <c r="V286" s="36"/>
      <c r="W286" s="36"/>
      <c r="X286" s="36"/>
      <c r="Y286" s="36"/>
      <c r="Z286" s="36"/>
      <c r="AA286" s="36"/>
      <c r="AB286" s="36"/>
      <c r="AC286" s="36"/>
      <c r="AD286" s="36"/>
      <c r="AE286" s="36"/>
    </row>
  </sheetData>
  <sheetProtection password="CC3F" sheet="1" objects="1" scenarios="1" formatColumns="0" formatRows="0" autoFilter="0"/>
  <autoFilter ref="C90:K285"/>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100</v>
      </c>
      <c r="AZ2" s="111" t="s">
        <v>505</v>
      </c>
      <c r="BA2" s="111" t="s">
        <v>506</v>
      </c>
      <c r="BB2" s="111" t="s">
        <v>253</v>
      </c>
      <c r="BC2" s="111" t="s">
        <v>1269</v>
      </c>
      <c r="BD2" s="111" t="s">
        <v>83</v>
      </c>
    </row>
    <row r="3" spans="1:56" s="1" customFormat="1" ht="6.95" customHeight="1">
      <c r="B3" s="112"/>
      <c r="C3" s="113"/>
      <c r="D3" s="113"/>
      <c r="E3" s="113"/>
      <c r="F3" s="113"/>
      <c r="G3" s="113"/>
      <c r="H3" s="113"/>
      <c r="I3" s="114"/>
      <c r="J3" s="113"/>
      <c r="K3" s="113"/>
      <c r="L3" s="22"/>
      <c r="AT3" s="19" t="s">
        <v>83</v>
      </c>
      <c r="AZ3" s="111" t="s">
        <v>508</v>
      </c>
      <c r="BA3" s="111" t="s">
        <v>509</v>
      </c>
      <c r="BB3" s="111" t="s">
        <v>253</v>
      </c>
      <c r="BC3" s="111" t="s">
        <v>1270</v>
      </c>
      <c r="BD3" s="111" t="s">
        <v>83</v>
      </c>
    </row>
    <row r="4" spans="1:56" s="1" customFormat="1" ht="24.95" customHeight="1">
      <c r="B4" s="22"/>
      <c r="D4" s="115" t="s">
        <v>158</v>
      </c>
      <c r="I4" s="110"/>
      <c r="L4" s="22"/>
      <c r="M4" s="116" t="s">
        <v>10</v>
      </c>
      <c r="AT4" s="19" t="s">
        <v>4</v>
      </c>
      <c r="AZ4" s="111" t="s">
        <v>511</v>
      </c>
      <c r="BA4" s="111" t="s">
        <v>512</v>
      </c>
      <c r="BB4" s="111" t="s">
        <v>253</v>
      </c>
      <c r="BC4" s="111" t="s">
        <v>1271</v>
      </c>
      <c r="BD4" s="111" t="s">
        <v>83</v>
      </c>
    </row>
    <row r="5" spans="1:56" s="1" customFormat="1" ht="6.95" customHeight="1">
      <c r="B5" s="22"/>
      <c r="I5" s="110"/>
      <c r="L5" s="22"/>
      <c r="AZ5" s="111" t="s">
        <v>514</v>
      </c>
      <c r="BA5" s="111" t="s">
        <v>515</v>
      </c>
      <c r="BB5" s="111" t="s">
        <v>253</v>
      </c>
      <c r="BC5" s="111" t="s">
        <v>1272</v>
      </c>
      <c r="BD5" s="111" t="s">
        <v>83</v>
      </c>
    </row>
    <row r="6" spans="1:56" s="1" customFormat="1" ht="12" customHeight="1">
      <c r="B6" s="22"/>
      <c r="D6" s="117" t="s">
        <v>16</v>
      </c>
      <c r="I6" s="110"/>
      <c r="L6" s="22"/>
      <c r="AZ6" s="111" t="s">
        <v>1013</v>
      </c>
      <c r="BA6" s="111" t="s">
        <v>1014</v>
      </c>
      <c r="BB6" s="111" t="s">
        <v>253</v>
      </c>
      <c r="BC6" s="111" t="s">
        <v>1273</v>
      </c>
      <c r="BD6" s="111" t="s">
        <v>83</v>
      </c>
    </row>
    <row r="7" spans="1:56" s="1" customFormat="1" ht="16.5" customHeight="1">
      <c r="B7" s="22"/>
      <c r="E7" s="412" t="str">
        <f>'Rekapitulace stavby'!K6</f>
        <v>PROJEKT REKONSTRUKCE I.S. A BUĎÁNKA II. ETAPA</v>
      </c>
      <c r="F7" s="413"/>
      <c r="G7" s="413"/>
      <c r="H7" s="413"/>
      <c r="I7" s="110"/>
      <c r="L7" s="22"/>
      <c r="AZ7" s="111" t="s">
        <v>1016</v>
      </c>
      <c r="BA7" s="111" t="s">
        <v>1017</v>
      </c>
      <c r="BB7" s="111" t="s">
        <v>253</v>
      </c>
      <c r="BC7" s="111" t="s">
        <v>1273</v>
      </c>
      <c r="BD7" s="111" t="s">
        <v>83</v>
      </c>
    </row>
    <row r="8" spans="1:56" s="1" customFormat="1" ht="12" customHeight="1">
      <c r="B8" s="22"/>
      <c r="D8" s="117" t="s">
        <v>171</v>
      </c>
      <c r="I8" s="110"/>
      <c r="L8" s="22"/>
      <c r="AZ8" s="111" t="s">
        <v>541</v>
      </c>
      <c r="BA8" s="111" t="s">
        <v>542</v>
      </c>
      <c r="BB8" s="111" t="s">
        <v>253</v>
      </c>
      <c r="BC8" s="111" t="s">
        <v>1274</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544</v>
      </c>
      <c r="BA9" s="111" t="s">
        <v>545</v>
      </c>
      <c r="BB9" s="111" t="s">
        <v>253</v>
      </c>
      <c r="BC9" s="111" t="s">
        <v>1275</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1276</v>
      </c>
      <c r="BA10" s="111" t="s">
        <v>1277</v>
      </c>
      <c r="BB10" s="111" t="s">
        <v>156</v>
      </c>
      <c r="BC10" s="111" t="s">
        <v>1278</v>
      </c>
      <c r="BD10" s="111" t="s">
        <v>83</v>
      </c>
    </row>
    <row r="11" spans="1:56" s="2" customFormat="1" ht="16.5" customHeight="1">
      <c r="A11" s="36"/>
      <c r="B11" s="41"/>
      <c r="C11" s="36"/>
      <c r="D11" s="36"/>
      <c r="E11" s="415" t="s">
        <v>1279</v>
      </c>
      <c r="F11" s="414"/>
      <c r="G11" s="414"/>
      <c r="H11" s="414"/>
      <c r="I11" s="118"/>
      <c r="J11" s="36"/>
      <c r="K11" s="36"/>
      <c r="L11" s="119"/>
      <c r="S11" s="36"/>
      <c r="T11" s="36"/>
      <c r="U11" s="36"/>
      <c r="V11" s="36"/>
      <c r="W11" s="36"/>
      <c r="X11" s="36"/>
      <c r="Y11" s="36"/>
      <c r="Z11" s="36"/>
      <c r="AA11" s="36"/>
      <c r="AB11" s="36"/>
      <c r="AC11" s="36"/>
      <c r="AD11" s="36"/>
      <c r="AE11" s="36"/>
      <c r="AZ11" s="111" t="s">
        <v>1215</v>
      </c>
      <c r="BA11" s="111" t="s">
        <v>1280</v>
      </c>
      <c r="BB11" s="111" t="s">
        <v>253</v>
      </c>
      <c r="BC11" s="111" t="s">
        <v>1281</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577</v>
      </c>
      <c r="BA12" s="111" t="s">
        <v>578</v>
      </c>
      <c r="BB12" s="111" t="s">
        <v>253</v>
      </c>
      <c r="BC12" s="111" t="s">
        <v>1282</v>
      </c>
      <c r="BD12" s="111" t="s">
        <v>83</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ROUND((SUM(BE91:BE287)),  2)</f>
        <v>0</v>
      </c>
      <c r="G35" s="36"/>
      <c r="H35" s="36"/>
      <c r="I35" s="134">
        <v>0.21</v>
      </c>
      <c r="J35" s="133">
        <f>ROUND(((SUM(BE91:BE287))*I35),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ROUND((SUM(BF91:BF287)),  2)</f>
        <v>0</v>
      </c>
      <c r="G36" s="36"/>
      <c r="H36" s="36"/>
      <c r="I36" s="134">
        <v>0.15</v>
      </c>
      <c r="J36" s="133">
        <f>ROUND(((SUM(BF91:BF287))*I36),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ROUND((SUM(BG91:BG287)),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ROUND((SUM(BH91:BH287)),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ROUND((SUM(BI91:BI287)),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05 - Dešťová kanalizace - přípojky</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J238</f>
        <v>0</v>
      </c>
      <c r="K66" s="99"/>
      <c r="L66" s="166"/>
    </row>
    <row r="67" spans="1:31" s="10" customFormat="1" ht="19.899999999999999" customHeight="1">
      <c r="B67" s="161"/>
      <c r="C67" s="99"/>
      <c r="D67" s="162" t="s">
        <v>583</v>
      </c>
      <c r="E67" s="163"/>
      <c r="F67" s="163"/>
      <c r="G67" s="163"/>
      <c r="H67" s="163"/>
      <c r="I67" s="164"/>
      <c r="J67" s="165">
        <f>J249</f>
        <v>0</v>
      </c>
      <c r="K67" s="99"/>
      <c r="L67" s="166"/>
    </row>
    <row r="68" spans="1:31" s="10" customFormat="1" ht="19.899999999999999" customHeight="1">
      <c r="B68" s="161"/>
      <c r="C68" s="99"/>
      <c r="D68" s="162" t="s">
        <v>195</v>
      </c>
      <c r="E68" s="163"/>
      <c r="F68" s="163"/>
      <c r="G68" s="163"/>
      <c r="H68" s="163"/>
      <c r="I68" s="164"/>
      <c r="J68" s="165">
        <f>J281</f>
        <v>0</v>
      </c>
      <c r="K68" s="99"/>
      <c r="L68" s="166"/>
    </row>
    <row r="69" spans="1:31" s="10" customFormat="1" ht="19.899999999999999" customHeight="1">
      <c r="B69" s="161"/>
      <c r="C69" s="99"/>
      <c r="D69" s="162" t="s">
        <v>197</v>
      </c>
      <c r="E69" s="163"/>
      <c r="F69" s="163"/>
      <c r="G69" s="163"/>
      <c r="H69" s="163"/>
      <c r="I69" s="164"/>
      <c r="J69" s="165">
        <f>J283</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05 - Dešťová kanalizace - přípojky</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4.5669905021999995</v>
      </c>
      <c r="S91" s="74"/>
      <c r="T91" s="177">
        <f>T92</f>
        <v>0</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P93+P238+P249+P281+P283</f>
        <v>0</v>
      </c>
      <c r="Q92" s="187"/>
      <c r="R92" s="188">
        <f>R93+R238+R249+R281+R283</f>
        <v>4.5669905021999995</v>
      </c>
      <c r="S92" s="187"/>
      <c r="T92" s="189">
        <f>T93+T238+T249+T281+T283</f>
        <v>0</v>
      </c>
      <c r="AR92" s="190" t="s">
        <v>81</v>
      </c>
      <c r="AT92" s="191" t="s">
        <v>73</v>
      </c>
      <c r="AU92" s="191" t="s">
        <v>74</v>
      </c>
      <c r="AY92" s="190" t="s">
        <v>213</v>
      </c>
      <c r="BK92" s="192">
        <f>BK93+BK238+BK249+BK281+BK283</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SUM(P94:P237)</f>
        <v>0</v>
      </c>
      <c r="Q93" s="187"/>
      <c r="R93" s="188">
        <f>SUM(R94:R237)</f>
        <v>0.38181792220000005</v>
      </c>
      <c r="S93" s="187"/>
      <c r="T93" s="189">
        <f>SUM(T94:T237)</f>
        <v>0</v>
      </c>
      <c r="AR93" s="190" t="s">
        <v>81</v>
      </c>
      <c r="AT93" s="191" t="s">
        <v>73</v>
      </c>
      <c r="AU93" s="191" t="s">
        <v>81</v>
      </c>
      <c r="AY93" s="190" t="s">
        <v>213</v>
      </c>
      <c r="BK93" s="192">
        <f>SUM(BK94:BK237)</f>
        <v>0</v>
      </c>
    </row>
    <row r="94" spans="1:65" s="2" customFormat="1" ht="16.5" customHeight="1">
      <c r="A94" s="36"/>
      <c r="B94" s="37"/>
      <c r="C94" s="195" t="s">
        <v>81</v>
      </c>
      <c r="D94" s="195" t="s">
        <v>215</v>
      </c>
      <c r="E94" s="196" t="s">
        <v>584</v>
      </c>
      <c r="F94" s="197" t="s">
        <v>585</v>
      </c>
      <c r="G94" s="198" t="s">
        <v>586</v>
      </c>
      <c r="H94" s="199">
        <v>28</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1283</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1189</v>
      </c>
      <c r="G96" s="213"/>
      <c r="H96" s="216">
        <v>28</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28</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7</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1284</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250</v>
      </c>
      <c r="G100" s="213"/>
      <c r="H100" s="216">
        <v>7</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7</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595</v>
      </c>
      <c r="F102" s="197" t="s">
        <v>596</v>
      </c>
      <c r="G102" s="198" t="s">
        <v>152</v>
      </c>
      <c r="H102" s="199">
        <v>6</v>
      </c>
      <c r="I102" s="200"/>
      <c r="J102" s="201">
        <f>ROUND(I102*H102,2)</f>
        <v>0</v>
      </c>
      <c r="K102" s="197" t="s">
        <v>219</v>
      </c>
      <c r="L102" s="41"/>
      <c r="M102" s="202" t="s">
        <v>19</v>
      </c>
      <c r="N102" s="203" t="s">
        <v>45</v>
      </c>
      <c r="O102" s="66"/>
      <c r="P102" s="204">
        <f>O102*H102</f>
        <v>0</v>
      </c>
      <c r="Q102" s="204">
        <v>8.6767000000000007E-3</v>
      </c>
      <c r="R102" s="204">
        <f>Q102*H102</f>
        <v>5.2060200000000001E-2</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1285</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1031</v>
      </c>
      <c r="G104" s="213"/>
      <c r="H104" s="216">
        <v>6</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6</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44.25" customHeight="1">
      <c r="A106" s="36"/>
      <c r="B106" s="37"/>
      <c r="C106" s="195" t="s">
        <v>220</v>
      </c>
      <c r="D106" s="195" t="s">
        <v>215</v>
      </c>
      <c r="E106" s="196" t="s">
        <v>600</v>
      </c>
      <c r="F106" s="197" t="s">
        <v>601</v>
      </c>
      <c r="G106" s="198" t="s">
        <v>152</v>
      </c>
      <c r="H106" s="199">
        <v>3</v>
      </c>
      <c r="I106" s="200"/>
      <c r="J106" s="201">
        <f>ROUND(I106*H106,2)</f>
        <v>0</v>
      </c>
      <c r="K106" s="197" t="s">
        <v>219</v>
      </c>
      <c r="L106" s="41"/>
      <c r="M106" s="202" t="s">
        <v>19</v>
      </c>
      <c r="N106" s="203" t="s">
        <v>45</v>
      </c>
      <c r="O106" s="66"/>
      <c r="P106" s="204">
        <f>O106*H106</f>
        <v>0</v>
      </c>
      <c r="Q106" s="204">
        <v>1.06826E-2</v>
      </c>
      <c r="R106" s="204">
        <f>Q106*H106</f>
        <v>3.2047800000000001E-2</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1286</v>
      </c>
    </row>
    <row r="107" spans="1:65" s="2" customFormat="1" ht="68.25">
      <c r="A107" s="36"/>
      <c r="B107" s="37"/>
      <c r="C107" s="38"/>
      <c r="D107" s="208" t="s">
        <v>222</v>
      </c>
      <c r="E107" s="38"/>
      <c r="F107" s="209" t="s">
        <v>598</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1287</v>
      </c>
      <c r="G108" s="213"/>
      <c r="H108" s="216">
        <v>3</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3</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44.25" customHeight="1">
      <c r="A110" s="36"/>
      <c r="B110" s="37"/>
      <c r="C110" s="195" t="s">
        <v>238</v>
      </c>
      <c r="D110" s="195" t="s">
        <v>215</v>
      </c>
      <c r="E110" s="196" t="s">
        <v>604</v>
      </c>
      <c r="F110" s="197" t="s">
        <v>605</v>
      </c>
      <c r="G110" s="198" t="s">
        <v>152</v>
      </c>
      <c r="H110" s="199">
        <v>4.5</v>
      </c>
      <c r="I110" s="200"/>
      <c r="J110" s="201">
        <f>ROUND(I110*H110,2)</f>
        <v>0</v>
      </c>
      <c r="K110" s="197" t="s">
        <v>219</v>
      </c>
      <c r="L110" s="41"/>
      <c r="M110" s="202" t="s">
        <v>19</v>
      </c>
      <c r="N110" s="203" t="s">
        <v>45</v>
      </c>
      <c r="O110" s="66"/>
      <c r="P110" s="204">
        <f>O110*H110</f>
        <v>0</v>
      </c>
      <c r="Q110" s="204">
        <v>6.0526700000000003E-2</v>
      </c>
      <c r="R110" s="204">
        <f>Q110*H110</f>
        <v>0.27237015000000003</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1288</v>
      </c>
    </row>
    <row r="111" spans="1:65" s="2" customFormat="1" ht="68.25">
      <c r="A111" s="36"/>
      <c r="B111" s="37"/>
      <c r="C111" s="38"/>
      <c r="D111" s="208" t="s">
        <v>222</v>
      </c>
      <c r="E111" s="38"/>
      <c r="F111" s="209" t="s">
        <v>598</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1289</v>
      </c>
      <c r="G112" s="213"/>
      <c r="H112" s="216">
        <v>4.5</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4" customFormat="1">
      <c r="B113" s="223"/>
      <c r="C113" s="224"/>
      <c r="D113" s="208" t="s">
        <v>233</v>
      </c>
      <c r="E113" s="225" t="s">
        <v>19</v>
      </c>
      <c r="F113" s="226" t="s">
        <v>234</v>
      </c>
      <c r="G113" s="224"/>
      <c r="H113" s="227">
        <v>4.5</v>
      </c>
      <c r="I113" s="228"/>
      <c r="J113" s="224"/>
      <c r="K113" s="224"/>
      <c r="L113" s="229"/>
      <c r="M113" s="230"/>
      <c r="N113" s="231"/>
      <c r="O113" s="231"/>
      <c r="P113" s="231"/>
      <c r="Q113" s="231"/>
      <c r="R113" s="231"/>
      <c r="S113" s="231"/>
      <c r="T113" s="232"/>
      <c r="AT113" s="233" t="s">
        <v>233</v>
      </c>
      <c r="AU113" s="233" t="s">
        <v>83</v>
      </c>
      <c r="AV113" s="14" t="s">
        <v>220</v>
      </c>
      <c r="AW113" s="14" t="s">
        <v>35</v>
      </c>
      <c r="AX113" s="14" t="s">
        <v>81</v>
      </c>
      <c r="AY113" s="233" t="s">
        <v>213</v>
      </c>
    </row>
    <row r="114" spans="1:65" s="2" customFormat="1" ht="21.75" customHeight="1">
      <c r="A114" s="36"/>
      <c r="B114" s="37"/>
      <c r="C114" s="195" t="s">
        <v>244</v>
      </c>
      <c r="D114" s="195" t="s">
        <v>215</v>
      </c>
      <c r="E114" s="196" t="s">
        <v>608</v>
      </c>
      <c r="F114" s="197" t="s">
        <v>609</v>
      </c>
      <c r="G114" s="198" t="s">
        <v>253</v>
      </c>
      <c r="H114" s="199">
        <v>10.212999999999999</v>
      </c>
      <c r="I114" s="200"/>
      <c r="J114" s="201">
        <f>ROUND(I114*H114,2)</f>
        <v>0</v>
      </c>
      <c r="K114" s="197" t="s">
        <v>219</v>
      </c>
      <c r="L114" s="41"/>
      <c r="M114" s="202" t="s">
        <v>19</v>
      </c>
      <c r="N114" s="203" t="s">
        <v>45</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220</v>
      </c>
      <c r="AT114" s="206" t="s">
        <v>215</v>
      </c>
      <c r="AU114" s="206" t="s">
        <v>83</v>
      </c>
      <c r="AY114" s="19" t="s">
        <v>213</v>
      </c>
      <c r="BE114" s="207">
        <f>IF(N114="základní",J114,0)</f>
        <v>0</v>
      </c>
      <c r="BF114" s="207">
        <f>IF(N114="snížená",J114,0)</f>
        <v>0</v>
      </c>
      <c r="BG114" s="207">
        <f>IF(N114="zákl. přenesená",J114,0)</f>
        <v>0</v>
      </c>
      <c r="BH114" s="207">
        <f>IF(N114="sníž. přenesená",J114,0)</f>
        <v>0</v>
      </c>
      <c r="BI114" s="207">
        <f>IF(N114="nulová",J114,0)</f>
        <v>0</v>
      </c>
      <c r="BJ114" s="19" t="s">
        <v>81</v>
      </c>
      <c r="BK114" s="207">
        <f>ROUND(I114*H114,2)</f>
        <v>0</v>
      </c>
      <c r="BL114" s="19" t="s">
        <v>220</v>
      </c>
      <c r="BM114" s="206" t="s">
        <v>1290</v>
      </c>
    </row>
    <row r="115" spans="1:65" s="2" customFormat="1" ht="341.25">
      <c r="A115" s="36"/>
      <c r="B115" s="37"/>
      <c r="C115" s="38"/>
      <c r="D115" s="208" t="s">
        <v>222</v>
      </c>
      <c r="E115" s="38"/>
      <c r="F115" s="209" t="s">
        <v>611</v>
      </c>
      <c r="G115" s="38"/>
      <c r="H115" s="38"/>
      <c r="I115" s="118"/>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222</v>
      </c>
      <c r="AU115" s="19" t="s">
        <v>83</v>
      </c>
    </row>
    <row r="116" spans="1:65" s="13" customFormat="1">
      <c r="B116" s="212"/>
      <c r="C116" s="213"/>
      <c r="D116" s="208" t="s">
        <v>233</v>
      </c>
      <c r="E116" s="214" t="s">
        <v>19</v>
      </c>
      <c r="F116" s="215" t="s">
        <v>1033</v>
      </c>
      <c r="G116" s="213"/>
      <c r="H116" s="216">
        <v>10.212999999999999</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4" customFormat="1">
      <c r="B117" s="223"/>
      <c r="C117" s="224"/>
      <c r="D117" s="208" t="s">
        <v>233</v>
      </c>
      <c r="E117" s="225" t="s">
        <v>19</v>
      </c>
      <c r="F117" s="226" t="s">
        <v>234</v>
      </c>
      <c r="G117" s="224"/>
      <c r="H117" s="227">
        <v>10.212999999999999</v>
      </c>
      <c r="I117" s="228"/>
      <c r="J117" s="224"/>
      <c r="K117" s="224"/>
      <c r="L117" s="229"/>
      <c r="M117" s="230"/>
      <c r="N117" s="231"/>
      <c r="O117" s="231"/>
      <c r="P117" s="231"/>
      <c r="Q117" s="231"/>
      <c r="R117" s="231"/>
      <c r="S117" s="231"/>
      <c r="T117" s="232"/>
      <c r="AT117" s="233" t="s">
        <v>233</v>
      </c>
      <c r="AU117" s="233" t="s">
        <v>83</v>
      </c>
      <c r="AV117" s="14" t="s">
        <v>220</v>
      </c>
      <c r="AW117" s="14" t="s">
        <v>35</v>
      </c>
      <c r="AX117" s="14" t="s">
        <v>81</v>
      </c>
      <c r="AY117" s="233" t="s">
        <v>213</v>
      </c>
    </row>
    <row r="118" spans="1:65" s="2" customFormat="1" ht="21.75" customHeight="1">
      <c r="A118" s="36"/>
      <c r="B118" s="37"/>
      <c r="C118" s="195" t="s">
        <v>250</v>
      </c>
      <c r="D118" s="195" t="s">
        <v>215</v>
      </c>
      <c r="E118" s="196" t="s">
        <v>1034</v>
      </c>
      <c r="F118" s="197" t="s">
        <v>1035</v>
      </c>
      <c r="G118" s="198" t="s">
        <v>253</v>
      </c>
      <c r="H118" s="199">
        <v>2.4510000000000001</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220</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220</v>
      </c>
      <c r="BM118" s="206" t="s">
        <v>1291</v>
      </c>
    </row>
    <row r="119" spans="1:65" s="2" customFormat="1" ht="185.25">
      <c r="A119" s="36"/>
      <c r="B119" s="37"/>
      <c r="C119" s="38"/>
      <c r="D119" s="208" t="s">
        <v>222</v>
      </c>
      <c r="E119" s="38"/>
      <c r="F119" s="209" t="s">
        <v>616</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13" customFormat="1">
      <c r="B120" s="212"/>
      <c r="C120" s="213"/>
      <c r="D120" s="208" t="s">
        <v>233</v>
      </c>
      <c r="E120" s="214" t="s">
        <v>19</v>
      </c>
      <c r="F120" s="215" t="s">
        <v>1292</v>
      </c>
      <c r="G120" s="213"/>
      <c r="H120" s="216">
        <v>7.726</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3" customFormat="1">
      <c r="B121" s="212"/>
      <c r="C121" s="213"/>
      <c r="D121" s="208" t="s">
        <v>233</v>
      </c>
      <c r="E121" s="214" t="s">
        <v>19</v>
      </c>
      <c r="F121" s="215" t="s">
        <v>1293</v>
      </c>
      <c r="G121" s="213"/>
      <c r="H121" s="216">
        <v>10.406000000000001</v>
      </c>
      <c r="I121" s="217"/>
      <c r="J121" s="213"/>
      <c r="K121" s="213"/>
      <c r="L121" s="218"/>
      <c r="M121" s="219"/>
      <c r="N121" s="220"/>
      <c r="O121" s="220"/>
      <c r="P121" s="220"/>
      <c r="Q121" s="220"/>
      <c r="R121" s="220"/>
      <c r="S121" s="220"/>
      <c r="T121" s="221"/>
      <c r="AT121" s="222" t="s">
        <v>233</v>
      </c>
      <c r="AU121" s="222" t="s">
        <v>83</v>
      </c>
      <c r="AV121" s="13" t="s">
        <v>83</v>
      </c>
      <c r="AW121" s="13" t="s">
        <v>35</v>
      </c>
      <c r="AX121" s="13" t="s">
        <v>74</v>
      </c>
      <c r="AY121" s="222" t="s">
        <v>213</v>
      </c>
    </row>
    <row r="122" spans="1:65" s="13" customFormat="1">
      <c r="B122" s="212"/>
      <c r="C122" s="213"/>
      <c r="D122" s="208" t="s">
        <v>233</v>
      </c>
      <c r="E122" s="214" t="s">
        <v>19</v>
      </c>
      <c r="F122" s="215" t="s">
        <v>1294</v>
      </c>
      <c r="G122" s="213"/>
      <c r="H122" s="216">
        <v>2.88</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3" customFormat="1">
      <c r="B123" s="212"/>
      <c r="C123" s="213"/>
      <c r="D123" s="208" t="s">
        <v>233</v>
      </c>
      <c r="E123" s="214" t="s">
        <v>19</v>
      </c>
      <c r="F123" s="215" t="s">
        <v>1295</v>
      </c>
      <c r="G123" s="213"/>
      <c r="H123" s="216">
        <v>-0.58699999999999997</v>
      </c>
      <c r="I123" s="217"/>
      <c r="J123" s="213"/>
      <c r="K123" s="213"/>
      <c r="L123" s="218"/>
      <c r="M123" s="219"/>
      <c r="N123" s="220"/>
      <c r="O123" s="220"/>
      <c r="P123" s="220"/>
      <c r="Q123" s="220"/>
      <c r="R123" s="220"/>
      <c r="S123" s="220"/>
      <c r="T123" s="221"/>
      <c r="AT123" s="222" t="s">
        <v>233</v>
      </c>
      <c r="AU123" s="222" t="s">
        <v>83</v>
      </c>
      <c r="AV123" s="13" t="s">
        <v>83</v>
      </c>
      <c r="AW123" s="13" t="s">
        <v>35</v>
      </c>
      <c r="AX123" s="13" t="s">
        <v>74</v>
      </c>
      <c r="AY123" s="222" t="s">
        <v>213</v>
      </c>
    </row>
    <row r="124" spans="1:65" s="14" customFormat="1">
      <c r="B124" s="223"/>
      <c r="C124" s="224"/>
      <c r="D124" s="208" t="s">
        <v>233</v>
      </c>
      <c r="E124" s="225" t="s">
        <v>505</v>
      </c>
      <c r="F124" s="226" t="s">
        <v>234</v>
      </c>
      <c r="G124" s="224"/>
      <c r="H124" s="227">
        <v>20.425000000000001</v>
      </c>
      <c r="I124" s="228"/>
      <c r="J124" s="224"/>
      <c r="K124" s="224"/>
      <c r="L124" s="229"/>
      <c r="M124" s="230"/>
      <c r="N124" s="231"/>
      <c r="O124" s="231"/>
      <c r="P124" s="231"/>
      <c r="Q124" s="231"/>
      <c r="R124" s="231"/>
      <c r="S124" s="231"/>
      <c r="T124" s="232"/>
      <c r="AT124" s="233" t="s">
        <v>233</v>
      </c>
      <c r="AU124" s="233" t="s">
        <v>83</v>
      </c>
      <c r="AV124" s="14" t="s">
        <v>220</v>
      </c>
      <c r="AW124" s="14" t="s">
        <v>35</v>
      </c>
      <c r="AX124" s="14" t="s">
        <v>74</v>
      </c>
      <c r="AY124" s="233" t="s">
        <v>213</v>
      </c>
    </row>
    <row r="125" spans="1:65" s="13" customFormat="1">
      <c r="B125" s="212"/>
      <c r="C125" s="213"/>
      <c r="D125" s="208" t="s">
        <v>233</v>
      </c>
      <c r="E125" s="214" t="s">
        <v>508</v>
      </c>
      <c r="F125" s="215" t="s">
        <v>1044</v>
      </c>
      <c r="G125" s="213"/>
      <c r="H125" s="216">
        <v>6.1280000000000001</v>
      </c>
      <c r="I125" s="217"/>
      <c r="J125" s="213"/>
      <c r="K125" s="213"/>
      <c r="L125" s="218"/>
      <c r="M125" s="219"/>
      <c r="N125" s="220"/>
      <c r="O125" s="220"/>
      <c r="P125" s="220"/>
      <c r="Q125" s="220"/>
      <c r="R125" s="220"/>
      <c r="S125" s="220"/>
      <c r="T125" s="221"/>
      <c r="AT125" s="222" t="s">
        <v>233</v>
      </c>
      <c r="AU125" s="222" t="s">
        <v>83</v>
      </c>
      <c r="AV125" s="13" t="s">
        <v>83</v>
      </c>
      <c r="AW125" s="13" t="s">
        <v>35</v>
      </c>
      <c r="AX125" s="13" t="s">
        <v>74</v>
      </c>
      <c r="AY125" s="222" t="s">
        <v>213</v>
      </c>
    </row>
    <row r="126" spans="1:65" s="13" customFormat="1">
      <c r="B126" s="212"/>
      <c r="C126" s="213"/>
      <c r="D126" s="208" t="s">
        <v>233</v>
      </c>
      <c r="E126" s="214" t="s">
        <v>511</v>
      </c>
      <c r="F126" s="215" t="s">
        <v>1045</v>
      </c>
      <c r="G126" s="213"/>
      <c r="H126" s="216">
        <v>9.1910000000000007</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3" customFormat="1">
      <c r="B127" s="212"/>
      <c r="C127" s="213"/>
      <c r="D127" s="208" t="s">
        <v>233</v>
      </c>
      <c r="E127" s="214" t="s">
        <v>514</v>
      </c>
      <c r="F127" s="215" t="s">
        <v>1046</v>
      </c>
      <c r="G127" s="213"/>
      <c r="H127" s="216">
        <v>5.1059999999999999</v>
      </c>
      <c r="I127" s="217"/>
      <c r="J127" s="213"/>
      <c r="K127" s="213"/>
      <c r="L127" s="218"/>
      <c r="M127" s="219"/>
      <c r="N127" s="220"/>
      <c r="O127" s="220"/>
      <c r="P127" s="220"/>
      <c r="Q127" s="220"/>
      <c r="R127" s="220"/>
      <c r="S127" s="220"/>
      <c r="T127" s="221"/>
      <c r="AT127" s="222" t="s">
        <v>233</v>
      </c>
      <c r="AU127" s="222" t="s">
        <v>83</v>
      </c>
      <c r="AV127" s="13" t="s">
        <v>83</v>
      </c>
      <c r="AW127" s="13" t="s">
        <v>35</v>
      </c>
      <c r="AX127" s="13" t="s">
        <v>74</v>
      </c>
      <c r="AY127" s="222" t="s">
        <v>213</v>
      </c>
    </row>
    <row r="128" spans="1:65" s="14" customFormat="1">
      <c r="B128" s="223"/>
      <c r="C128" s="224"/>
      <c r="D128" s="208" t="s">
        <v>233</v>
      </c>
      <c r="E128" s="225" t="s">
        <v>19</v>
      </c>
      <c r="F128" s="226" t="s">
        <v>234</v>
      </c>
      <c r="G128" s="224"/>
      <c r="H128" s="227">
        <v>20.425000000000001</v>
      </c>
      <c r="I128" s="228"/>
      <c r="J128" s="224"/>
      <c r="K128" s="224"/>
      <c r="L128" s="229"/>
      <c r="M128" s="230"/>
      <c r="N128" s="231"/>
      <c r="O128" s="231"/>
      <c r="P128" s="231"/>
      <c r="Q128" s="231"/>
      <c r="R128" s="231"/>
      <c r="S128" s="231"/>
      <c r="T128" s="232"/>
      <c r="AT128" s="233" t="s">
        <v>233</v>
      </c>
      <c r="AU128" s="233" t="s">
        <v>83</v>
      </c>
      <c r="AV128" s="14" t="s">
        <v>220</v>
      </c>
      <c r="AW128" s="14" t="s">
        <v>35</v>
      </c>
      <c r="AX128" s="14" t="s">
        <v>74</v>
      </c>
      <c r="AY128" s="233" t="s">
        <v>213</v>
      </c>
    </row>
    <row r="129" spans="1:65" s="13" customFormat="1">
      <c r="B129" s="212"/>
      <c r="C129" s="213"/>
      <c r="D129" s="208" t="s">
        <v>233</v>
      </c>
      <c r="E129" s="214" t="s">
        <v>19</v>
      </c>
      <c r="F129" s="215" t="s">
        <v>640</v>
      </c>
      <c r="G129" s="213"/>
      <c r="H129" s="216">
        <v>2.4510000000000001</v>
      </c>
      <c r="I129" s="217"/>
      <c r="J129" s="213"/>
      <c r="K129" s="213"/>
      <c r="L129" s="218"/>
      <c r="M129" s="219"/>
      <c r="N129" s="220"/>
      <c r="O129" s="220"/>
      <c r="P129" s="220"/>
      <c r="Q129" s="220"/>
      <c r="R129" s="220"/>
      <c r="S129" s="220"/>
      <c r="T129" s="221"/>
      <c r="AT129" s="222" t="s">
        <v>233</v>
      </c>
      <c r="AU129" s="222" t="s">
        <v>83</v>
      </c>
      <c r="AV129" s="13" t="s">
        <v>83</v>
      </c>
      <c r="AW129" s="13" t="s">
        <v>35</v>
      </c>
      <c r="AX129" s="13" t="s">
        <v>74</v>
      </c>
      <c r="AY129" s="222" t="s">
        <v>213</v>
      </c>
    </row>
    <row r="130" spans="1:65" s="14" customFormat="1">
      <c r="B130" s="223"/>
      <c r="C130" s="224"/>
      <c r="D130" s="208" t="s">
        <v>233</v>
      </c>
      <c r="E130" s="225" t="s">
        <v>19</v>
      </c>
      <c r="F130" s="226" t="s">
        <v>234</v>
      </c>
      <c r="G130" s="224"/>
      <c r="H130" s="227">
        <v>2.4510000000000001</v>
      </c>
      <c r="I130" s="228"/>
      <c r="J130" s="224"/>
      <c r="K130" s="224"/>
      <c r="L130" s="229"/>
      <c r="M130" s="230"/>
      <c r="N130" s="231"/>
      <c r="O130" s="231"/>
      <c r="P130" s="231"/>
      <c r="Q130" s="231"/>
      <c r="R130" s="231"/>
      <c r="S130" s="231"/>
      <c r="T130" s="232"/>
      <c r="AT130" s="233" t="s">
        <v>233</v>
      </c>
      <c r="AU130" s="233" t="s">
        <v>83</v>
      </c>
      <c r="AV130" s="14" t="s">
        <v>220</v>
      </c>
      <c r="AW130" s="14" t="s">
        <v>35</v>
      </c>
      <c r="AX130" s="14" t="s">
        <v>81</v>
      </c>
      <c r="AY130" s="233" t="s">
        <v>213</v>
      </c>
    </row>
    <row r="131" spans="1:65" s="2" customFormat="1" ht="21.75" customHeight="1">
      <c r="A131" s="36"/>
      <c r="B131" s="37"/>
      <c r="C131" s="195" t="s">
        <v>257</v>
      </c>
      <c r="D131" s="195" t="s">
        <v>215</v>
      </c>
      <c r="E131" s="196" t="s">
        <v>632</v>
      </c>
      <c r="F131" s="197" t="s">
        <v>633</v>
      </c>
      <c r="G131" s="198" t="s">
        <v>253</v>
      </c>
      <c r="H131" s="199">
        <v>1.226</v>
      </c>
      <c r="I131" s="200"/>
      <c r="J131" s="201">
        <f>ROUND(I131*H131,2)</f>
        <v>0</v>
      </c>
      <c r="K131" s="197" t="s">
        <v>219</v>
      </c>
      <c r="L131" s="41"/>
      <c r="M131" s="202" t="s">
        <v>19</v>
      </c>
      <c r="N131" s="203" t="s">
        <v>45</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220</v>
      </c>
      <c r="AT131" s="206" t="s">
        <v>215</v>
      </c>
      <c r="AU131" s="206" t="s">
        <v>83</v>
      </c>
      <c r="AY131" s="19" t="s">
        <v>213</v>
      </c>
      <c r="BE131" s="207">
        <f>IF(N131="základní",J131,0)</f>
        <v>0</v>
      </c>
      <c r="BF131" s="207">
        <f>IF(N131="snížená",J131,0)</f>
        <v>0</v>
      </c>
      <c r="BG131" s="207">
        <f>IF(N131="zákl. přenesená",J131,0)</f>
        <v>0</v>
      </c>
      <c r="BH131" s="207">
        <f>IF(N131="sníž. přenesená",J131,0)</f>
        <v>0</v>
      </c>
      <c r="BI131" s="207">
        <f>IF(N131="nulová",J131,0)</f>
        <v>0</v>
      </c>
      <c r="BJ131" s="19" t="s">
        <v>81</v>
      </c>
      <c r="BK131" s="207">
        <f>ROUND(I131*H131,2)</f>
        <v>0</v>
      </c>
      <c r="BL131" s="19" t="s">
        <v>220</v>
      </c>
      <c r="BM131" s="206" t="s">
        <v>1296</v>
      </c>
    </row>
    <row r="132" spans="1:65" s="2" customFormat="1" ht="185.25">
      <c r="A132" s="36"/>
      <c r="B132" s="37"/>
      <c r="C132" s="38"/>
      <c r="D132" s="208" t="s">
        <v>222</v>
      </c>
      <c r="E132" s="38"/>
      <c r="F132" s="209" t="s">
        <v>616</v>
      </c>
      <c r="G132" s="38"/>
      <c r="H132" s="38"/>
      <c r="I132" s="118"/>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222</v>
      </c>
      <c r="AU132" s="19" t="s">
        <v>83</v>
      </c>
    </row>
    <row r="133" spans="1:65" s="13" customFormat="1">
      <c r="B133" s="212"/>
      <c r="C133" s="213"/>
      <c r="D133" s="208" t="s">
        <v>233</v>
      </c>
      <c r="E133" s="214" t="s">
        <v>19</v>
      </c>
      <c r="F133" s="215" t="s">
        <v>644</v>
      </c>
      <c r="G133" s="213"/>
      <c r="H133" s="216">
        <v>1.226</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4" customFormat="1">
      <c r="B134" s="223"/>
      <c r="C134" s="224"/>
      <c r="D134" s="208" t="s">
        <v>233</v>
      </c>
      <c r="E134" s="225" t="s">
        <v>19</v>
      </c>
      <c r="F134" s="226" t="s">
        <v>234</v>
      </c>
      <c r="G134" s="224"/>
      <c r="H134" s="227">
        <v>1.226</v>
      </c>
      <c r="I134" s="228"/>
      <c r="J134" s="224"/>
      <c r="K134" s="224"/>
      <c r="L134" s="229"/>
      <c r="M134" s="230"/>
      <c r="N134" s="231"/>
      <c r="O134" s="231"/>
      <c r="P134" s="231"/>
      <c r="Q134" s="231"/>
      <c r="R134" s="231"/>
      <c r="S134" s="231"/>
      <c r="T134" s="232"/>
      <c r="AT134" s="233" t="s">
        <v>233</v>
      </c>
      <c r="AU134" s="233" t="s">
        <v>83</v>
      </c>
      <c r="AV134" s="14" t="s">
        <v>220</v>
      </c>
      <c r="AW134" s="14" t="s">
        <v>35</v>
      </c>
      <c r="AX134" s="14" t="s">
        <v>81</v>
      </c>
      <c r="AY134" s="233" t="s">
        <v>213</v>
      </c>
    </row>
    <row r="135" spans="1:65" s="2" customFormat="1" ht="21.75" customHeight="1">
      <c r="A135" s="36"/>
      <c r="B135" s="37"/>
      <c r="C135" s="195" t="s">
        <v>262</v>
      </c>
      <c r="D135" s="195" t="s">
        <v>215</v>
      </c>
      <c r="E135" s="196" t="s">
        <v>636</v>
      </c>
      <c r="F135" s="197" t="s">
        <v>637</v>
      </c>
      <c r="G135" s="198" t="s">
        <v>253</v>
      </c>
      <c r="H135" s="199">
        <v>3.677</v>
      </c>
      <c r="I135" s="200"/>
      <c r="J135" s="201">
        <f>ROUND(I135*H135,2)</f>
        <v>0</v>
      </c>
      <c r="K135" s="197" t="s">
        <v>219</v>
      </c>
      <c r="L135" s="41"/>
      <c r="M135" s="202" t="s">
        <v>19</v>
      </c>
      <c r="N135" s="203" t="s">
        <v>45</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220</v>
      </c>
      <c r="AT135" s="206" t="s">
        <v>215</v>
      </c>
      <c r="AU135" s="206" t="s">
        <v>83</v>
      </c>
      <c r="AY135" s="19" t="s">
        <v>213</v>
      </c>
      <c r="BE135" s="207">
        <f>IF(N135="základní",J135,0)</f>
        <v>0</v>
      </c>
      <c r="BF135" s="207">
        <f>IF(N135="snížená",J135,0)</f>
        <v>0</v>
      </c>
      <c r="BG135" s="207">
        <f>IF(N135="zákl. přenesená",J135,0)</f>
        <v>0</v>
      </c>
      <c r="BH135" s="207">
        <f>IF(N135="sníž. přenesená",J135,0)</f>
        <v>0</v>
      </c>
      <c r="BI135" s="207">
        <f>IF(N135="nulová",J135,0)</f>
        <v>0</v>
      </c>
      <c r="BJ135" s="19" t="s">
        <v>81</v>
      </c>
      <c r="BK135" s="207">
        <f>ROUND(I135*H135,2)</f>
        <v>0</v>
      </c>
      <c r="BL135" s="19" t="s">
        <v>220</v>
      </c>
      <c r="BM135" s="206" t="s">
        <v>1297</v>
      </c>
    </row>
    <row r="136" spans="1:65" s="2" customFormat="1" ht="48.75">
      <c r="A136" s="36"/>
      <c r="B136" s="37"/>
      <c r="C136" s="38"/>
      <c r="D136" s="208" t="s">
        <v>222</v>
      </c>
      <c r="E136" s="38"/>
      <c r="F136" s="209" t="s">
        <v>639</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222</v>
      </c>
      <c r="AU136" s="19" t="s">
        <v>83</v>
      </c>
    </row>
    <row r="137" spans="1:65" s="13" customFormat="1">
      <c r="B137" s="212"/>
      <c r="C137" s="213"/>
      <c r="D137" s="208" t="s">
        <v>233</v>
      </c>
      <c r="E137" s="214" t="s">
        <v>19</v>
      </c>
      <c r="F137" s="215" t="s">
        <v>631</v>
      </c>
      <c r="G137" s="213"/>
      <c r="H137" s="216">
        <v>3.677</v>
      </c>
      <c r="I137" s="217"/>
      <c r="J137" s="213"/>
      <c r="K137" s="213"/>
      <c r="L137" s="218"/>
      <c r="M137" s="219"/>
      <c r="N137" s="220"/>
      <c r="O137" s="220"/>
      <c r="P137" s="220"/>
      <c r="Q137" s="220"/>
      <c r="R137" s="220"/>
      <c r="S137" s="220"/>
      <c r="T137" s="221"/>
      <c r="AT137" s="222" t="s">
        <v>233</v>
      </c>
      <c r="AU137" s="222" t="s">
        <v>83</v>
      </c>
      <c r="AV137" s="13" t="s">
        <v>83</v>
      </c>
      <c r="AW137" s="13" t="s">
        <v>35</v>
      </c>
      <c r="AX137" s="13" t="s">
        <v>74</v>
      </c>
      <c r="AY137" s="222" t="s">
        <v>213</v>
      </c>
    </row>
    <row r="138" spans="1:65" s="14" customFormat="1">
      <c r="B138" s="223"/>
      <c r="C138" s="224"/>
      <c r="D138" s="208" t="s">
        <v>233</v>
      </c>
      <c r="E138" s="225" t="s">
        <v>19</v>
      </c>
      <c r="F138" s="226" t="s">
        <v>234</v>
      </c>
      <c r="G138" s="224"/>
      <c r="H138" s="227">
        <v>3.677</v>
      </c>
      <c r="I138" s="228"/>
      <c r="J138" s="224"/>
      <c r="K138" s="224"/>
      <c r="L138" s="229"/>
      <c r="M138" s="230"/>
      <c r="N138" s="231"/>
      <c r="O138" s="231"/>
      <c r="P138" s="231"/>
      <c r="Q138" s="231"/>
      <c r="R138" s="231"/>
      <c r="S138" s="231"/>
      <c r="T138" s="232"/>
      <c r="AT138" s="233" t="s">
        <v>233</v>
      </c>
      <c r="AU138" s="233" t="s">
        <v>83</v>
      </c>
      <c r="AV138" s="14" t="s">
        <v>220</v>
      </c>
      <c r="AW138" s="14" t="s">
        <v>35</v>
      </c>
      <c r="AX138" s="14" t="s">
        <v>81</v>
      </c>
      <c r="AY138" s="233" t="s">
        <v>213</v>
      </c>
    </row>
    <row r="139" spans="1:65" s="2" customFormat="1" ht="21.75" customHeight="1">
      <c r="A139" s="36"/>
      <c r="B139" s="37"/>
      <c r="C139" s="195" t="s">
        <v>267</v>
      </c>
      <c r="D139" s="195" t="s">
        <v>215</v>
      </c>
      <c r="E139" s="196" t="s">
        <v>641</v>
      </c>
      <c r="F139" s="197" t="s">
        <v>642</v>
      </c>
      <c r="G139" s="198" t="s">
        <v>253</v>
      </c>
      <c r="H139" s="199">
        <v>1.8380000000000001</v>
      </c>
      <c r="I139" s="200"/>
      <c r="J139" s="201">
        <f>ROUND(I139*H139,2)</f>
        <v>0</v>
      </c>
      <c r="K139" s="197" t="s">
        <v>219</v>
      </c>
      <c r="L139" s="41"/>
      <c r="M139" s="202" t="s">
        <v>19</v>
      </c>
      <c r="N139" s="203" t="s">
        <v>45</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1298</v>
      </c>
    </row>
    <row r="140" spans="1:65" s="2" customFormat="1" ht="48.75">
      <c r="A140" s="36"/>
      <c r="B140" s="37"/>
      <c r="C140" s="38"/>
      <c r="D140" s="208" t="s">
        <v>222</v>
      </c>
      <c r="E140" s="38"/>
      <c r="F140" s="209" t="s">
        <v>639</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222</v>
      </c>
      <c r="AU140" s="19" t="s">
        <v>83</v>
      </c>
    </row>
    <row r="141" spans="1:65" s="13" customFormat="1">
      <c r="B141" s="212"/>
      <c r="C141" s="213"/>
      <c r="D141" s="208" t="s">
        <v>233</v>
      </c>
      <c r="E141" s="214" t="s">
        <v>19</v>
      </c>
      <c r="F141" s="215" t="s">
        <v>635</v>
      </c>
      <c r="G141" s="213"/>
      <c r="H141" s="216">
        <v>1.8380000000000001</v>
      </c>
      <c r="I141" s="217"/>
      <c r="J141" s="213"/>
      <c r="K141" s="213"/>
      <c r="L141" s="218"/>
      <c r="M141" s="219"/>
      <c r="N141" s="220"/>
      <c r="O141" s="220"/>
      <c r="P141" s="220"/>
      <c r="Q141" s="220"/>
      <c r="R141" s="220"/>
      <c r="S141" s="220"/>
      <c r="T141" s="221"/>
      <c r="AT141" s="222" t="s">
        <v>233</v>
      </c>
      <c r="AU141" s="222" t="s">
        <v>83</v>
      </c>
      <c r="AV141" s="13" t="s">
        <v>83</v>
      </c>
      <c r="AW141" s="13" t="s">
        <v>35</v>
      </c>
      <c r="AX141" s="13" t="s">
        <v>74</v>
      </c>
      <c r="AY141" s="222" t="s">
        <v>213</v>
      </c>
    </row>
    <row r="142" spans="1:65" s="14" customFormat="1">
      <c r="B142" s="223"/>
      <c r="C142" s="224"/>
      <c r="D142" s="208" t="s">
        <v>233</v>
      </c>
      <c r="E142" s="225" t="s">
        <v>19</v>
      </c>
      <c r="F142" s="226" t="s">
        <v>234</v>
      </c>
      <c r="G142" s="224"/>
      <c r="H142" s="227">
        <v>1.8380000000000001</v>
      </c>
      <c r="I142" s="228"/>
      <c r="J142" s="224"/>
      <c r="K142" s="224"/>
      <c r="L142" s="229"/>
      <c r="M142" s="230"/>
      <c r="N142" s="231"/>
      <c r="O142" s="231"/>
      <c r="P142" s="231"/>
      <c r="Q142" s="231"/>
      <c r="R142" s="231"/>
      <c r="S142" s="231"/>
      <c r="T142" s="232"/>
      <c r="AT142" s="233" t="s">
        <v>233</v>
      </c>
      <c r="AU142" s="233" t="s">
        <v>83</v>
      </c>
      <c r="AV142" s="14" t="s">
        <v>220</v>
      </c>
      <c r="AW142" s="14" t="s">
        <v>35</v>
      </c>
      <c r="AX142" s="14" t="s">
        <v>81</v>
      </c>
      <c r="AY142" s="233" t="s">
        <v>213</v>
      </c>
    </row>
    <row r="143" spans="1:65" s="2" customFormat="1" ht="21.75" customHeight="1">
      <c r="A143" s="36"/>
      <c r="B143" s="37"/>
      <c r="C143" s="195" t="s">
        <v>272</v>
      </c>
      <c r="D143" s="195" t="s">
        <v>215</v>
      </c>
      <c r="E143" s="196" t="s">
        <v>1050</v>
      </c>
      <c r="F143" s="197" t="s">
        <v>1051</v>
      </c>
      <c r="G143" s="198" t="s">
        <v>253</v>
      </c>
      <c r="H143" s="199">
        <v>3.6760000000000002</v>
      </c>
      <c r="I143" s="200"/>
      <c r="J143" s="201">
        <f>ROUND(I143*H143,2)</f>
        <v>0</v>
      </c>
      <c r="K143" s="197" t="s">
        <v>219</v>
      </c>
      <c r="L143" s="41"/>
      <c r="M143" s="202" t="s">
        <v>19</v>
      </c>
      <c r="N143" s="203" t="s">
        <v>45</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1299</v>
      </c>
    </row>
    <row r="144" spans="1:65" s="2" customFormat="1" ht="185.25">
      <c r="A144" s="36"/>
      <c r="B144" s="37"/>
      <c r="C144" s="38"/>
      <c r="D144" s="208" t="s">
        <v>222</v>
      </c>
      <c r="E144" s="38"/>
      <c r="F144" s="209" t="s">
        <v>616</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222</v>
      </c>
      <c r="AU144" s="19" t="s">
        <v>83</v>
      </c>
    </row>
    <row r="145" spans="1:65" s="13" customFormat="1">
      <c r="B145" s="212"/>
      <c r="C145" s="213"/>
      <c r="D145" s="208" t="s">
        <v>233</v>
      </c>
      <c r="E145" s="214" t="s">
        <v>19</v>
      </c>
      <c r="F145" s="215" t="s">
        <v>656</v>
      </c>
      <c r="G145" s="213"/>
      <c r="H145" s="216">
        <v>3.6760000000000002</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19</v>
      </c>
      <c r="F146" s="226" t="s">
        <v>234</v>
      </c>
      <c r="G146" s="224"/>
      <c r="H146" s="227">
        <v>3.6760000000000002</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21.75" customHeight="1">
      <c r="A147" s="36"/>
      <c r="B147" s="37"/>
      <c r="C147" s="195" t="s">
        <v>277</v>
      </c>
      <c r="D147" s="195" t="s">
        <v>215</v>
      </c>
      <c r="E147" s="196" t="s">
        <v>649</v>
      </c>
      <c r="F147" s="197" t="s">
        <v>650</v>
      </c>
      <c r="G147" s="198" t="s">
        <v>253</v>
      </c>
      <c r="H147" s="199">
        <v>1.8380000000000001</v>
      </c>
      <c r="I147" s="200"/>
      <c r="J147" s="201">
        <f>ROUND(I147*H147,2)</f>
        <v>0</v>
      </c>
      <c r="K147" s="197" t="s">
        <v>219</v>
      </c>
      <c r="L147" s="41"/>
      <c r="M147" s="202" t="s">
        <v>19</v>
      </c>
      <c r="N147" s="203" t="s">
        <v>45</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220</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220</v>
      </c>
      <c r="BM147" s="206" t="s">
        <v>1300</v>
      </c>
    </row>
    <row r="148" spans="1:65" s="2" customFormat="1" ht="185.25">
      <c r="A148" s="36"/>
      <c r="B148" s="37"/>
      <c r="C148" s="38"/>
      <c r="D148" s="208" t="s">
        <v>222</v>
      </c>
      <c r="E148" s="38"/>
      <c r="F148" s="209" t="s">
        <v>616</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222</v>
      </c>
      <c r="AU148" s="19" t="s">
        <v>83</v>
      </c>
    </row>
    <row r="149" spans="1:65" s="13" customFormat="1">
      <c r="B149" s="212"/>
      <c r="C149" s="213"/>
      <c r="D149" s="208" t="s">
        <v>233</v>
      </c>
      <c r="E149" s="214" t="s">
        <v>19</v>
      </c>
      <c r="F149" s="215" t="s">
        <v>660</v>
      </c>
      <c r="G149" s="213"/>
      <c r="H149" s="216">
        <v>1.8380000000000001</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4" customFormat="1">
      <c r="B150" s="223"/>
      <c r="C150" s="224"/>
      <c r="D150" s="208" t="s">
        <v>233</v>
      </c>
      <c r="E150" s="225" t="s">
        <v>19</v>
      </c>
      <c r="F150" s="226" t="s">
        <v>234</v>
      </c>
      <c r="G150" s="224"/>
      <c r="H150" s="227">
        <v>1.8380000000000001</v>
      </c>
      <c r="I150" s="228"/>
      <c r="J150" s="224"/>
      <c r="K150" s="224"/>
      <c r="L150" s="229"/>
      <c r="M150" s="230"/>
      <c r="N150" s="231"/>
      <c r="O150" s="231"/>
      <c r="P150" s="231"/>
      <c r="Q150" s="231"/>
      <c r="R150" s="231"/>
      <c r="S150" s="231"/>
      <c r="T150" s="232"/>
      <c r="AT150" s="233" t="s">
        <v>233</v>
      </c>
      <c r="AU150" s="233" t="s">
        <v>83</v>
      </c>
      <c r="AV150" s="14" t="s">
        <v>220</v>
      </c>
      <c r="AW150" s="14" t="s">
        <v>35</v>
      </c>
      <c r="AX150" s="14" t="s">
        <v>81</v>
      </c>
      <c r="AY150" s="233" t="s">
        <v>213</v>
      </c>
    </row>
    <row r="151" spans="1:65" s="2" customFormat="1" ht="21.75" customHeight="1">
      <c r="A151" s="36"/>
      <c r="B151" s="37"/>
      <c r="C151" s="195" t="s">
        <v>281</v>
      </c>
      <c r="D151" s="195" t="s">
        <v>215</v>
      </c>
      <c r="E151" s="196" t="s">
        <v>653</v>
      </c>
      <c r="F151" s="197" t="s">
        <v>654</v>
      </c>
      <c r="G151" s="198" t="s">
        <v>253</v>
      </c>
      <c r="H151" s="199">
        <v>5.5149999999999997</v>
      </c>
      <c r="I151" s="200"/>
      <c r="J151" s="201">
        <f>ROUND(I151*H151,2)</f>
        <v>0</v>
      </c>
      <c r="K151" s="197" t="s">
        <v>219</v>
      </c>
      <c r="L151" s="41"/>
      <c r="M151" s="202" t="s">
        <v>19</v>
      </c>
      <c r="N151" s="203" t="s">
        <v>45</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220</v>
      </c>
      <c r="AT151" s="206" t="s">
        <v>215</v>
      </c>
      <c r="AU151" s="206" t="s">
        <v>83</v>
      </c>
      <c r="AY151" s="19" t="s">
        <v>213</v>
      </c>
      <c r="BE151" s="207">
        <f>IF(N151="základní",J151,0)</f>
        <v>0</v>
      </c>
      <c r="BF151" s="207">
        <f>IF(N151="snížená",J151,0)</f>
        <v>0</v>
      </c>
      <c r="BG151" s="207">
        <f>IF(N151="zákl. přenesená",J151,0)</f>
        <v>0</v>
      </c>
      <c r="BH151" s="207">
        <f>IF(N151="sníž. přenesená",J151,0)</f>
        <v>0</v>
      </c>
      <c r="BI151" s="207">
        <f>IF(N151="nulová",J151,0)</f>
        <v>0</v>
      </c>
      <c r="BJ151" s="19" t="s">
        <v>81</v>
      </c>
      <c r="BK151" s="207">
        <f>ROUND(I151*H151,2)</f>
        <v>0</v>
      </c>
      <c r="BL151" s="19" t="s">
        <v>220</v>
      </c>
      <c r="BM151" s="206" t="s">
        <v>1301</v>
      </c>
    </row>
    <row r="152" spans="1:65" s="2" customFormat="1" ht="48.75">
      <c r="A152" s="36"/>
      <c r="B152" s="37"/>
      <c r="C152" s="38"/>
      <c r="D152" s="208" t="s">
        <v>222</v>
      </c>
      <c r="E152" s="38"/>
      <c r="F152" s="209" t="s">
        <v>639</v>
      </c>
      <c r="G152" s="38"/>
      <c r="H152" s="38"/>
      <c r="I152" s="118"/>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222</v>
      </c>
      <c r="AU152" s="19" t="s">
        <v>83</v>
      </c>
    </row>
    <row r="153" spans="1:65" s="13" customFormat="1">
      <c r="B153" s="212"/>
      <c r="C153" s="213"/>
      <c r="D153" s="208" t="s">
        <v>233</v>
      </c>
      <c r="E153" s="214" t="s">
        <v>19</v>
      </c>
      <c r="F153" s="215" t="s">
        <v>648</v>
      </c>
      <c r="G153" s="213"/>
      <c r="H153" s="216">
        <v>5.5149999999999997</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4" customFormat="1">
      <c r="B154" s="223"/>
      <c r="C154" s="224"/>
      <c r="D154" s="208" t="s">
        <v>233</v>
      </c>
      <c r="E154" s="225" t="s">
        <v>19</v>
      </c>
      <c r="F154" s="226" t="s">
        <v>234</v>
      </c>
      <c r="G154" s="224"/>
      <c r="H154" s="227">
        <v>5.5149999999999997</v>
      </c>
      <c r="I154" s="228"/>
      <c r="J154" s="224"/>
      <c r="K154" s="224"/>
      <c r="L154" s="229"/>
      <c r="M154" s="230"/>
      <c r="N154" s="231"/>
      <c r="O154" s="231"/>
      <c r="P154" s="231"/>
      <c r="Q154" s="231"/>
      <c r="R154" s="231"/>
      <c r="S154" s="231"/>
      <c r="T154" s="232"/>
      <c r="AT154" s="233" t="s">
        <v>233</v>
      </c>
      <c r="AU154" s="233" t="s">
        <v>83</v>
      </c>
      <c r="AV154" s="14" t="s">
        <v>220</v>
      </c>
      <c r="AW154" s="14" t="s">
        <v>35</v>
      </c>
      <c r="AX154" s="14" t="s">
        <v>81</v>
      </c>
      <c r="AY154" s="233" t="s">
        <v>213</v>
      </c>
    </row>
    <row r="155" spans="1:65" s="2" customFormat="1" ht="21.75" customHeight="1">
      <c r="A155" s="36"/>
      <c r="B155" s="37"/>
      <c r="C155" s="195" t="s">
        <v>285</v>
      </c>
      <c r="D155" s="195" t="s">
        <v>215</v>
      </c>
      <c r="E155" s="196" t="s">
        <v>657</v>
      </c>
      <c r="F155" s="197" t="s">
        <v>658</v>
      </c>
      <c r="G155" s="198" t="s">
        <v>253</v>
      </c>
      <c r="H155" s="199">
        <v>2.7570000000000001</v>
      </c>
      <c r="I155" s="200"/>
      <c r="J155" s="201">
        <f>ROUND(I155*H155,2)</f>
        <v>0</v>
      </c>
      <c r="K155" s="197" t="s">
        <v>219</v>
      </c>
      <c r="L155" s="41"/>
      <c r="M155" s="202" t="s">
        <v>19</v>
      </c>
      <c r="N155" s="203" t="s">
        <v>45</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220</v>
      </c>
      <c r="AT155" s="206" t="s">
        <v>215</v>
      </c>
      <c r="AU155" s="206" t="s">
        <v>83</v>
      </c>
      <c r="AY155" s="19" t="s">
        <v>213</v>
      </c>
      <c r="BE155" s="207">
        <f>IF(N155="základní",J155,0)</f>
        <v>0</v>
      </c>
      <c r="BF155" s="207">
        <f>IF(N155="snížená",J155,0)</f>
        <v>0</v>
      </c>
      <c r="BG155" s="207">
        <f>IF(N155="zákl. přenesená",J155,0)</f>
        <v>0</v>
      </c>
      <c r="BH155" s="207">
        <f>IF(N155="sníž. přenesená",J155,0)</f>
        <v>0</v>
      </c>
      <c r="BI155" s="207">
        <f>IF(N155="nulová",J155,0)</f>
        <v>0</v>
      </c>
      <c r="BJ155" s="19" t="s">
        <v>81</v>
      </c>
      <c r="BK155" s="207">
        <f>ROUND(I155*H155,2)</f>
        <v>0</v>
      </c>
      <c r="BL155" s="19" t="s">
        <v>220</v>
      </c>
      <c r="BM155" s="206" t="s">
        <v>1302</v>
      </c>
    </row>
    <row r="156" spans="1:65" s="2" customFormat="1" ht="48.75">
      <c r="A156" s="36"/>
      <c r="B156" s="37"/>
      <c r="C156" s="38"/>
      <c r="D156" s="208" t="s">
        <v>222</v>
      </c>
      <c r="E156" s="38"/>
      <c r="F156" s="209" t="s">
        <v>639</v>
      </c>
      <c r="G156" s="38"/>
      <c r="H156" s="38"/>
      <c r="I156" s="118"/>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222</v>
      </c>
      <c r="AU156" s="19" t="s">
        <v>83</v>
      </c>
    </row>
    <row r="157" spans="1:65" s="13" customFormat="1">
      <c r="B157" s="212"/>
      <c r="C157" s="213"/>
      <c r="D157" s="208" t="s">
        <v>233</v>
      </c>
      <c r="E157" s="214" t="s">
        <v>19</v>
      </c>
      <c r="F157" s="215" t="s">
        <v>652</v>
      </c>
      <c r="G157" s="213"/>
      <c r="H157" s="216">
        <v>2.7570000000000001</v>
      </c>
      <c r="I157" s="217"/>
      <c r="J157" s="213"/>
      <c r="K157" s="213"/>
      <c r="L157" s="218"/>
      <c r="M157" s="219"/>
      <c r="N157" s="220"/>
      <c r="O157" s="220"/>
      <c r="P157" s="220"/>
      <c r="Q157" s="220"/>
      <c r="R157" s="220"/>
      <c r="S157" s="220"/>
      <c r="T157" s="221"/>
      <c r="AT157" s="222" t="s">
        <v>233</v>
      </c>
      <c r="AU157" s="222" t="s">
        <v>83</v>
      </c>
      <c r="AV157" s="13" t="s">
        <v>83</v>
      </c>
      <c r="AW157" s="13" t="s">
        <v>35</v>
      </c>
      <c r="AX157" s="13" t="s">
        <v>74</v>
      </c>
      <c r="AY157" s="222" t="s">
        <v>213</v>
      </c>
    </row>
    <row r="158" spans="1:65" s="14" customFormat="1">
      <c r="B158" s="223"/>
      <c r="C158" s="224"/>
      <c r="D158" s="208" t="s">
        <v>233</v>
      </c>
      <c r="E158" s="225" t="s">
        <v>19</v>
      </c>
      <c r="F158" s="226" t="s">
        <v>234</v>
      </c>
      <c r="G158" s="224"/>
      <c r="H158" s="227">
        <v>2.7570000000000001</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21.75" customHeight="1">
      <c r="A159" s="36"/>
      <c r="B159" s="37"/>
      <c r="C159" s="195" t="s">
        <v>8</v>
      </c>
      <c r="D159" s="195" t="s">
        <v>215</v>
      </c>
      <c r="E159" s="196" t="s">
        <v>681</v>
      </c>
      <c r="F159" s="197" t="s">
        <v>682</v>
      </c>
      <c r="G159" s="198" t="s">
        <v>253</v>
      </c>
      <c r="H159" s="199">
        <v>5.1059999999999999</v>
      </c>
      <c r="I159" s="200"/>
      <c r="J159" s="201">
        <f>ROUND(I159*H159,2)</f>
        <v>0</v>
      </c>
      <c r="K159" s="197" t="s">
        <v>219</v>
      </c>
      <c r="L159" s="41"/>
      <c r="M159" s="202" t="s">
        <v>19</v>
      </c>
      <c r="N159" s="203" t="s">
        <v>45</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1303</v>
      </c>
    </row>
    <row r="160" spans="1:65" s="2" customFormat="1" ht="97.5">
      <c r="A160" s="36"/>
      <c r="B160" s="37"/>
      <c r="C160" s="38"/>
      <c r="D160" s="208" t="s">
        <v>222</v>
      </c>
      <c r="E160" s="38"/>
      <c r="F160" s="209" t="s">
        <v>684</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222</v>
      </c>
      <c r="AU160" s="19" t="s">
        <v>83</v>
      </c>
    </row>
    <row r="161" spans="1:65" s="13" customFormat="1">
      <c r="B161" s="212"/>
      <c r="C161" s="213"/>
      <c r="D161" s="208" t="s">
        <v>233</v>
      </c>
      <c r="E161" s="214" t="s">
        <v>19</v>
      </c>
      <c r="F161" s="215" t="s">
        <v>514</v>
      </c>
      <c r="G161" s="213"/>
      <c r="H161" s="216">
        <v>5.1059999999999999</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1:65" s="14" customFormat="1">
      <c r="B162" s="223"/>
      <c r="C162" s="224"/>
      <c r="D162" s="208" t="s">
        <v>233</v>
      </c>
      <c r="E162" s="225" t="s">
        <v>19</v>
      </c>
      <c r="F162" s="226" t="s">
        <v>234</v>
      </c>
      <c r="G162" s="224"/>
      <c r="H162" s="227">
        <v>5.1059999999999999</v>
      </c>
      <c r="I162" s="228"/>
      <c r="J162" s="224"/>
      <c r="K162" s="224"/>
      <c r="L162" s="229"/>
      <c r="M162" s="230"/>
      <c r="N162" s="231"/>
      <c r="O162" s="231"/>
      <c r="P162" s="231"/>
      <c r="Q162" s="231"/>
      <c r="R162" s="231"/>
      <c r="S162" s="231"/>
      <c r="T162" s="232"/>
      <c r="AT162" s="233" t="s">
        <v>233</v>
      </c>
      <c r="AU162" s="233" t="s">
        <v>83</v>
      </c>
      <c r="AV162" s="14" t="s">
        <v>220</v>
      </c>
      <c r="AW162" s="14" t="s">
        <v>35</v>
      </c>
      <c r="AX162" s="14" t="s">
        <v>81</v>
      </c>
      <c r="AY162" s="233" t="s">
        <v>213</v>
      </c>
    </row>
    <row r="163" spans="1:65" s="2" customFormat="1" ht="21.75" customHeight="1">
      <c r="A163" s="36"/>
      <c r="B163" s="37"/>
      <c r="C163" s="195" t="s">
        <v>293</v>
      </c>
      <c r="D163" s="195" t="s">
        <v>215</v>
      </c>
      <c r="E163" s="196" t="s">
        <v>1304</v>
      </c>
      <c r="F163" s="197" t="s">
        <v>1305</v>
      </c>
      <c r="G163" s="198" t="s">
        <v>156</v>
      </c>
      <c r="H163" s="199">
        <v>30.22</v>
      </c>
      <c r="I163" s="200"/>
      <c r="J163" s="201">
        <f>ROUND(I163*H163,2)</f>
        <v>0</v>
      </c>
      <c r="K163" s="197" t="s">
        <v>219</v>
      </c>
      <c r="L163" s="41"/>
      <c r="M163" s="202" t="s">
        <v>19</v>
      </c>
      <c r="N163" s="203" t="s">
        <v>45</v>
      </c>
      <c r="O163" s="66"/>
      <c r="P163" s="204">
        <f>O163*H163</f>
        <v>0</v>
      </c>
      <c r="Q163" s="204">
        <v>8.3850999999999999E-4</v>
      </c>
      <c r="R163" s="204">
        <f>Q163*H163</f>
        <v>2.5339772199999999E-2</v>
      </c>
      <c r="S163" s="204">
        <v>0</v>
      </c>
      <c r="T163" s="205">
        <f>S163*H163</f>
        <v>0</v>
      </c>
      <c r="U163" s="36"/>
      <c r="V163" s="36"/>
      <c r="W163" s="36"/>
      <c r="X163" s="36"/>
      <c r="Y163" s="36"/>
      <c r="Z163" s="36"/>
      <c r="AA163" s="36"/>
      <c r="AB163" s="36"/>
      <c r="AC163" s="36"/>
      <c r="AD163" s="36"/>
      <c r="AE163" s="36"/>
      <c r="AR163" s="206" t="s">
        <v>220</v>
      </c>
      <c r="AT163" s="206" t="s">
        <v>215</v>
      </c>
      <c r="AU163" s="206" t="s">
        <v>83</v>
      </c>
      <c r="AY163" s="19" t="s">
        <v>213</v>
      </c>
      <c r="BE163" s="207">
        <f>IF(N163="základní",J163,0)</f>
        <v>0</v>
      </c>
      <c r="BF163" s="207">
        <f>IF(N163="snížená",J163,0)</f>
        <v>0</v>
      </c>
      <c r="BG163" s="207">
        <f>IF(N163="zákl. přenesená",J163,0)</f>
        <v>0</v>
      </c>
      <c r="BH163" s="207">
        <f>IF(N163="sníž. přenesená",J163,0)</f>
        <v>0</v>
      </c>
      <c r="BI163" s="207">
        <f>IF(N163="nulová",J163,0)</f>
        <v>0</v>
      </c>
      <c r="BJ163" s="19" t="s">
        <v>81</v>
      </c>
      <c r="BK163" s="207">
        <f>ROUND(I163*H163,2)</f>
        <v>0</v>
      </c>
      <c r="BL163" s="19" t="s">
        <v>220</v>
      </c>
      <c r="BM163" s="206" t="s">
        <v>1306</v>
      </c>
    </row>
    <row r="164" spans="1:65" s="2" customFormat="1" ht="136.5">
      <c r="A164" s="36"/>
      <c r="B164" s="37"/>
      <c r="C164" s="38"/>
      <c r="D164" s="208" t="s">
        <v>222</v>
      </c>
      <c r="E164" s="38"/>
      <c r="F164" s="209" t="s">
        <v>1307</v>
      </c>
      <c r="G164" s="38"/>
      <c r="H164" s="38"/>
      <c r="I164" s="118"/>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222</v>
      </c>
      <c r="AU164" s="19" t="s">
        <v>83</v>
      </c>
    </row>
    <row r="165" spans="1:65" s="13" customFormat="1">
      <c r="B165" s="212"/>
      <c r="C165" s="213"/>
      <c r="D165" s="208" t="s">
        <v>233</v>
      </c>
      <c r="E165" s="214" t="s">
        <v>19</v>
      </c>
      <c r="F165" s="215" t="s">
        <v>1308</v>
      </c>
      <c r="G165" s="213"/>
      <c r="H165" s="216">
        <v>12.875999999999999</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3" customFormat="1">
      <c r="B166" s="212"/>
      <c r="C166" s="213"/>
      <c r="D166" s="208" t="s">
        <v>233</v>
      </c>
      <c r="E166" s="214" t="s">
        <v>19</v>
      </c>
      <c r="F166" s="215" t="s">
        <v>1309</v>
      </c>
      <c r="G166" s="213"/>
      <c r="H166" s="216">
        <v>17.344000000000001</v>
      </c>
      <c r="I166" s="217"/>
      <c r="J166" s="213"/>
      <c r="K166" s="213"/>
      <c r="L166" s="218"/>
      <c r="M166" s="219"/>
      <c r="N166" s="220"/>
      <c r="O166" s="220"/>
      <c r="P166" s="220"/>
      <c r="Q166" s="220"/>
      <c r="R166" s="220"/>
      <c r="S166" s="220"/>
      <c r="T166" s="221"/>
      <c r="AT166" s="222" t="s">
        <v>233</v>
      </c>
      <c r="AU166" s="222" t="s">
        <v>83</v>
      </c>
      <c r="AV166" s="13" t="s">
        <v>83</v>
      </c>
      <c r="AW166" s="13" t="s">
        <v>35</v>
      </c>
      <c r="AX166" s="13" t="s">
        <v>74</v>
      </c>
      <c r="AY166" s="222" t="s">
        <v>213</v>
      </c>
    </row>
    <row r="167" spans="1:65" s="14" customFormat="1">
      <c r="B167" s="223"/>
      <c r="C167" s="224"/>
      <c r="D167" s="208" t="s">
        <v>233</v>
      </c>
      <c r="E167" s="225" t="s">
        <v>1276</v>
      </c>
      <c r="F167" s="226" t="s">
        <v>234</v>
      </c>
      <c r="G167" s="224"/>
      <c r="H167" s="227">
        <v>30.22</v>
      </c>
      <c r="I167" s="228"/>
      <c r="J167" s="224"/>
      <c r="K167" s="224"/>
      <c r="L167" s="229"/>
      <c r="M167" s="230"/>
      <c r="N167" s="231"/>
      <c r="O167" s="231"/>
      <c r="P167" s="231"/>
      <c r="Q167" s="231"/>
      <c r="R167" s="231"/>
      <c r="S167" s="231"/>
      <c r="T167" s="232"/>
      <c r="AT167" s="233" t="s">
        <v>233</v>
      </c>
      <c r="AU167" s="233" t="s">
        <v>83</v>
      </c>
      <c r="AV167" s="14" t="s">
        <v>220</v>
      </c>
      <c r="AW167" s="14" t="s">
        <v>35</v>
      </c>
      <c r="AX167" s="14" t="s">
        <v>81</v>
      </c>
      <c r="AY167" s="233" t="s">
        <v>213</v>
      </c>
    </row>
    <row r="168" spans="1:65" s="2" customFormat="1" ht="21.75" customHeight="1">
      <c r="A168" s="36"/>
      <c r="B168" s="37"/>
      <c r="C168" s="195" t="s">
        <v>297</v>
      </c>
      <c r="D168" s="195" t="s">
        <v>215</v>
      </c>
      <c r="E168" s="196" t="s">
        <v>1310</v>
      </c>
      <c r="F168" s="197" t="s">
        <v>1311</v>
      </c>
      <c r="G168" s="198" t="s">
        <v>156</v>
      </c>
      <c r="H168" s="199">
        <v>30.22</v>
      </c>
      <c r="I168" s="200"/>
      <c r="J168" s="201">
        <f>ROUND(I168*H168,2)</f>
        <v>0</v>
      </c>
      <c r="K168" s="197" t="s">
        <v>219</v>
      </c>
      <c r="L168" s="41"/>
      <c r="M168" s="202" t="s">
        <v>19</v>
      </c>
      <c r="N168" s="203" t="s">
        <v>45</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220</v>
      </c>
      <c r="AT168" s="206" t="s">
        <v>215</v>
      </c>
      <c r="AU168" s="206" t="s">
        <v>83</v>
      </c>
      <c r="AY168" s="19" t="s">
        <v>213</v>
      </c>
      <c r="BE168" s="207">
        <f>IF(N168="základní",J168,0)</f>
        <v>0</v>
      </c>
      <c r="BF168" s="207">
        <f>IF(N168="snížená",J168,0)</f>
        <v>0</v>
      </c>
      <c r="BG168" s="207">
        <f>IF(N168="zákl. přenesená",J168,0)</f>
        <v>0</v>
      </c>
      <c r="BH168" s="207">
        <f>IF(N168="sníž. přenesená",J168,0)</f>
        <v>0</v>
      </c>
      <c r="BI168" s="207">
        <f>IF(N168="nulová",J168,0)</f>
        <v>0</v>
      </c>
      <c r="BJ168" s="19" t="s">
        <v>81</v>
      </c>
      <c r="BK168" s="207">
        <f>ROUND(I168*H168,2)</f>
        <v>0</v>
      </c>
      <c r="BL168" s="19" t="s">
        <v>220</v>
      </c>
      <c r="BM168" s="206" t="s">
        <v>1312</v>
      </c>
    </row>
    <row r="169" spans="1:65" s="13" customFormat="1">
      <c r="B169" s="212"/>
      <c r="C169" s="213"/>
      <c r="D169" s="208" t="s">
        <v>233</v>
      </c>
      <c r="E169" s="214" t="s">
        <v>19</v>
      </c>
      <c r="F169" s="215" t="s">
        <v>1276</v>
      </c>
      <c r="G169" s="213"/>
      <c r="H169" s="216">
        <v>30.22</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30.22</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302</v>
      </c>
      <c r="D171" s="195" t="s">
        <v>215</v>
      </c>
      <c r="E171" s="196" t="s">
        <v>263</v>
      </c>
      <c r="F171" s="197" t="s">
        <v>264</v>
      </c>
      <c r="G171" s="198" t="s">
        <v>253</v>
      </c>
      <c r="H171" s="199">
        <v>6.1269999999999998</v>
      </c>
      <c r="I171" s="200"/>
      <c r="J171" s="201">
        <f>ROUND(I171*H171,2)</f>
        <v>0</v>
      </c>
      <c r="K171" s="197" t="s">
        <v>219</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1313</v>
      </c>
    </row>
    <row r="172" spans="1:65" s="2" customFormat="1" ht="87.75">
      <c r="A172" s="36"/>
      <c r="B172" s="37"/>
      <c r="C172" s="38"/>
      <c r="D172" s="208" t="s">
        <v>222</v>
      </c>
      <c r="E172" s="38"/>
      <c r="F172" s="209" t="s">
        <v>266</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3" customFormat="1">
      <c r="B173" s="212"/>
      <c r="C173" s="213"/>
      <c r="D173" s="208" t="s">
        <v>233</v>
      </c>
      <c r="E173" s="214" t="s">
        <v>19</v>
      </c>
      <c r="F173" s="215" t="s">
        <v>640</v>
      </c>
      <c r="G173" s="213"/>
      <c r="H173" s="216">
        <v>2.4510000000000001</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3" customFormat="1">
      <c r="B174" s="212"/>
      <c r="C174" s="213"/>
      <c r="D174" s="208" t="s">
        <v>233</v>
      </c>
      <c r="E174" s="214" t="s">
        <v>19</v>
      </c>
      <c r="F174" s="215" t="s">
        <v>656</v>
      </c>
      <c r="G174" s="213"/>
      <c r="H174" s="216">
        <v>3.6760000000000002</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14" customFormat="1">
      <c r="B175" s="223"/>
      <c r="C175" s="224"/>
      <c r="D175" s="208" t="s">
        <v>233</v>
      </c>
      <c r="E175" s="225" t="s">
        <v>19</v>
      </c>
      <c r="F175" s="226" t="s">
        <v>234</v>
      </c>
      <c r="G175" s="224"/>
      <c r="H175" s="227">
        <v>6.1270000000000007</v>
      </c>
      <c r="I175" s="228"/>
      <c r="J175" s="224"/>
      <c r="K175" s="224"/>
      <c r="L175" s="229"/>
      <c r="M175" s="230"/>
      <c r="N175" s="231"/>
      <c r="O175" s="231"/>
      <c r="P175" s="231"/>
      <c r="Q175" s="231"/>
      <c r="R175" s="231"/>
      <c r="S175" s="231"/>
      <c r="T175" s="232"/>
      <c r="AT175" s="233" t="s">
        <v>233</v>
      </c>
      <c r="AU175" s="233" t="s">
        <v>83</v>
      </c>
      <c r="AV175" s="14" t="s">
        <v>220</v>
      </c>
      <c r="AW175" s="14" t="s">
        <v>35</v>
      </c>
      <c r="AX175" s="14" t="s">
        <v>81</v>
      </c>
      <c r="AY175" s="233" t="s">
        <v>213</v>
      </c>
    </row>
    <row r="176" spans="1:65" s="2" customFormat="1" ht="21.75" customHeight="1">
      <c r="A176" s="36"/>
      <c r="B176" s="37"/>
      <c r="C176" s="195" t="s">
        <v>307</v>
      </c>
      <c r="D176" s="195" t="s">
        <v>215</v>
      </c>
      <c r="E176" s="196" t="s">
        <v>1081</v>
      </c>
      <c r="F176" s="197" t="s">
        <v>1082</v>
      </c>
      <c r="G176" s="198" t="s">
        <v>253</v>
      </c>
      <c r="H176" s="199">
        <v>5.1059999999999999</v>
      </c>
      <c r="I176" s="200"/>
      <c r="J176" s="201">
        <f>ROUND(I176*H176,2)</f>
        <v>0</v>
      </c>
      <c r="K176" s="197" t="s">
        <v>219</v>
      </c>
      <c r="L176" s="41"/>
      <c r="M176" s="202" t="s">
        <v>19</v>
      </c>
      <c r="N176" s="203" t="s">
        <v>45</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220</v>
      </c>
      <c r="AT176" s="206" t="s">
        <v>215</v>
      </c>
      <c r="AU176" s="206" t="s">
        <v>83</v>
      </c>
      <c r="AY176" s="19" t="s">
        <v>213</v>
      </c>
      <c r="BE176" s="207">
        <f>IF(N176="základní",J176,0)</f>
        <v>0</v>
      </c>
      <c r="BF176" s="207">
        <f>IF(N176="snížená",J176,0)</f>
        <v>0</v>
      </c>
      <c r="BG176" s="207">
        <f>IF(N176="zákl. přenesená",J176,0)</f>
        <v>0</v>
      </c>
      <c r="BH176" s="207">
        <f>IF(N176="sníž. přenesená",J176,0)</f>
        <v>0</v>
      </c>
      <c r="BI176" s="207">
        <f>IF(N176="nulová",J176,0)</f>
        <v>0</v>
      </c>
      <c r="BJ176" s="19" t="s">
        <v>81</v>
      </c>
      <c r="BK176" s="207">
        <f>ROUND(I176*H176,2)</f>
        <v>0</v>
      </c>
      <c r="BL176" s="19" t="s">
        <v>220</v>
      </c>
      <c r="BM176" s="206" t="s">
        <v>1314</v>
      </c>
    </row>
    <row r="177" spans="1:65" s="2" customFormat="1" ht="87.75">
      <c r="A177" s="36"/>
      <c r="B177" s="37"/>
      <c r="C177" s="38"/>
      <c r="D177" s="208" t="s">
        <v>222</v>
      </c>
      <c r="E177" s="38"/>
      <c r="F177" s="209" t="s">
        <v>266</v>
      </c>
      <c r="G177" s="38"/>
      <c r="H177" s="38"/>
      <c r="I177" s="118"/>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222</v>
      </c>
      <c r="AU177" s="19" t="s">
        <v>83</v>
      </c>
    </row>
    <row r="178" spans="1:65" s="13" customFormat="1">
      <c r="B178" s="212"/>
      <c r="C178" s="213"/>
      <c r="D178" s="208" t="s">
        <v>233</v>
      </c>
      <c r="E178" s="214" t="s">
        <v>19</v>
      </c>
      <c r="F178" s="215" t="s">
        <v>514</v>
      </c>
      <c r="G178" s="213"/>
      <c r="H178" s="216">
        <v>5.1059999999999999</v>
      </c>
      <c r="I178" s="217"/>
      <c r="J178" s="213"/>
      <c r="K178" s="213"/>
      <c r="L178" s="218"/>
      <c r="M178" s="219"/>
      <c r="N178" s="220"/>
      <c r="O178" s="220"/>
      <c r="P178" s="220"/>
      <c r="Q178" s="220"/>
      <c r="R178" s="220"/>
      <c r="S178" s="220"/>
      <c r="T178" s="221"/>
      <c r="AT178" s="222" t="s">
        <v>233</v>
      </c>
      <c r="AU178" s="222" t="s">
        <v>83</v>
      </c>
      <c r="AV178" s="13" t="s">
        <v>83</v>
      </c>
      <c r="AW178" s="13" t="s">
        <v>35</v>
      </c>
      <c r="AX178" s="13" t="s">
        <v>74</v>
      </c>
      <c r="AY178" s="222" t="s">
        <v>213</v>
      </c>
    </row>
    <row r="179" spans="1:65" s="14" customFormat="1">
      <c r="B179" s="223"/>
      <c r="C179" s="224"/>
      <c r="D179" s="208" t="s">
        <v>233</v>
      </c>
      <c r="E179" s="225" t="s">
        <v>19</v>
      </c>
      <c r="F179" s="226" t="s">
        <v>234</v>
      </c>
      <c r="G179" s="224"/>
      <c r="H179" s="227">
        <v>5.1059999999999999</v>
      </c>
      <c r="I179" s="228"/>
      <c r="J179" s="224"/>
      <c r="K179" s="224"/>
      <c r="L179" s="229"/>
      <c r="M179" s="230"/>
      <c r="N179" s="231"/>
      <c r="O179" s="231"/>
      <c r="P179" s="231"/>
      <c r="Q179" s="231"/>
      <c r="R179" s="231"/>
      <c r="S179" s="231"/>
      <c r="T179" s="232"/>
      <c r="AT179" s="233" t="s">
        <v>233</v>
      </c>
      <c r="AU179" s="233" t="s">
        <v>83</v>
      </c>
      <c r="AV179" s="14" t="s">
        <v>220</v>
      </c>
      <c r="AW179" s="14" t="s">
        <v>35</v>
      </c>
      <c r="AX179" s="14" t="s">
        <v>81</v>
      </c>
      <c r="AY179" s="233" t="s">
        <v>213</v>
      </c>
    </row>
    <row r="180" spans="1:65" s="2" customFormat="1" ht="21.75" customHeight="1">
      <c r="A180" s="36"/>
      <c r="B180" s="37"/>
      <c r="C180" s="195" t="s">
        <v>312</v>
      </c>
      <c r="D180" s="195" t="s">
        <v>215</v>
      </c>
      <c r="E180" s="196" t="s">
        <v>268</v>
      </c>
      <c r="F180" s="197" t="s">
        <v>269</v>
      </c>
      <c r="G180" s="198" t="s">
        <v>253</v>
      </c>
      <c r="H180" s="199">
        <v>12.765000000000001</v>
      </c>
      <c r="I180" s="200"/>
      <c r="J180" s="201">
        <f>ROUND(I180*H180,2)</f>
        <v>0</v>
      </c>
      <c r="K180" s="197" t="s">
        <v>219</v>
      </c>
      <c r="L180" s="41"/>
      <c r="M180" s="202" t="s">
        <v>19</v>
      </c>
      <c r="N180" s="203" t="s">
        <v>45</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220</v>
      </c>
      <c r="AT180" s="206" t="s">
        <v>215</v>
      </c>
      <c r="AU180" s="206" t="s">
        <v>83</v>
      </c>
      <c r="AY180" s="19" t="s">
        <v>213</v>
      </c>
      <c r="BE180" s="207">
        <f>IF(N180="základní",J180,0)</f>
        <v>0</v>
      </c>
      <c r="BF180" s="207">
        <f>IF(N180="snížená",J180,0)</f>
        <v>0</v>
      </c>
      <c r="BG180" s="207">
        <f>IF(N180="zákl. přenesená",J180,0)</f>
        <v>0</v>
      </c>
      <c r="BH180" s="207">
        <f>IF(N180="sníž. přenesená",J180,0)</f>
        <v>0</v>
      </c>
      <c r="BI180" s="207">
        <f>IF(N180="nulová",J180,0)</f>
        <v>0</v>
      </c>
      <c r="BJ180" s="19" t="s">
        <v>81</v>
      </c>
      <c r="BK180" s="207">
        <f>ROUND(I180*H180,2)</f>
        <v>0</v>
      </c>
      <c r="BL180" s="19" t="s">
        <v>220</v>
      </c>
      <c r="BM180" s="206" t="s">
        <v>1315</v>
      </c>
    </row>
    <row r="181" spans="1:65" s="2" customFormat="1" ht="136.5">
      <c r="A181" s="36"/>
      <c r="B181" s="37"/>
      <c r="C181" s="38"/>
      <c r="D181" s="208" t="s">
        <v>222</v>
      </c>
      <c r="E181" s="38"/>
      <c r="F181" s="209" t="s">
        <v>271</v>
      </c>
      <c r="G181" s="38"/>
      <c r="H181" s="38"/>
      <c r="I181" s="118"/>
      <c r="J181" s="38"/>
      <c r="K181" s="38"/>
      <c r="L181" s="41"/>
      <c r="M181" s="210"/>
      <c r="N181" s="211"/>
      <c r="O181" s="66"/>
      <c r="P181" s="66"/>
      <c r="Q181" s="66"/>
      <c r="R181" s="66"/>
      <c r="S181" s="66"/>
      <c r="T181" s="67"/>
      <c r="U181" s="36"/>
      <c r="V181" s="36"/>
      <c r="W181" s="36"/>
      <c r="X181" s="36"/>
      <c r="Y181" s="36"/>
      <c r="Z181" s="36"/>
      <c r="AA181" s="36"/>
      <c r="AB181" s="36"/>
      <c r="AC181" s="36"/>
      <c r="AD181" s="36"/>
      <c r="AE181" s="36"/>
      <c r="AT181" s="19" t="s">
        <v>222</v>
      </c>
      <c r="AU181" s="19" t="s">
        <v>83</v>
      </c>
    </row>
    <row r="182" spans="1:65" s="13" customFormat="1">
      <c r="B182" s="212"/>
      <c r="C182" s="213"/>
      <c r="D182" s="208" t="s">
        <v>233</v>
      </c>
      <c r="E182" s="214" t="s">
        <v>19</v>
      </c>
      <c r="F182" s="215" t="s">
        <v>780</v>
      </c>
      <c r="G182" s="213"/>
      <c r="H182" s="216">
        <v>12.765000000000001</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4" customFormat="1">
      <c r="B183" s="223"/>
      <c r="C183" s="224"/>
      <c r="D183" s="208" t="s">
        <v>233</v>
      </c>
      <c r="E183" s="225" t="s">
        <v>19</v>
      </c>
      <c r="F183" s="226" t="s">
        <v>234</v>
      </c>
      <c r="G183" s="224"/>
      <c r="H183" s="227">
        <v>12.765000000000001</v>
      </c>
      <c r="I183" s="228"/>
      <c r="J183" s="224"/>
      <c r="K183" s="224"/>
      <c r="L183" s="229"/>
      <c r="M183" s="230"/>
      <c r="N183" s="231"/>
      <c r="O183" s="231"/>
      <c r="P183" s="231"/>
      <c r="Q183" s="231"/>
      <c r="R183" s="231"/>
      <c r="S183" s="231"/>
      <c r="T183" s="232"/>
      <c r="AT183" s="233" t="s">
        <v>233</v>
      </c>
      <c r="AU183" s="233" t="s">
        <v>83</v>
      </c>
      <c r="AV183" s="14" t="s">
        <v>220</v>
      </c>
      <c r="AW183" s="14" t="s">
        <v>35</v>
      </c>
      <c r="AX183" s="14" t="s">
        <v>81</v>
      </c>
      <c r="AY183" s="233" t="s">
        <v>213</v>
      </c>
    </row>
    <row r="184" spans="1:65" s="2" customFormat="1" ht="21.75" customHeight="1">
      <c r="A184" s="36"/>
      <c r="B184" s="37"/>
      <c r="C184" s="195" t="s">
        <v>7</v>
      </c>
      <c r="D184" s="195" t="s">
        <v>215</v>
      </c>
      <c r="E184" s="196" t="s">
        <v>298</v>
      </c>
      <c r="F184" s="197" t="s">
        <v>299</v>
      </c>
      <c r="G184" s="198" t="s">
        <v>253</v>
      </c>
      <c r="H184" s="199">
        <v>13.374000000000001</v>
      </c>
      <c r="I184" s="200"/>
      <c r="J184" s="201">
        <f>ROUND(I184*H184,2)</f>
        <v>0</v>
      </c>
      <c r="K184" s="197" t="s">
        <v>219</v>
      </c>
      <c r="L184" s="41"/>
      <c r="M184" s="202" t="s">
        <v>19</v>
      </c>
      <c r="N184" s="203" t="s">
        <v>45</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220</v>
      </c>
      <c r="AT184" s="206" t="s">
        <v>215</v>
      </c>
      <c r="AU184" s="206" t="s">
        <v>83</v>
      </c>
      <c r="AY184" s="19" t="s">
        <v>213</v>
      </c>
      <c r="BE184" s="207">
        <f>IF(N184="základní",J184,0)</f>
        <v>0</v>
      </c>
      <c r="BF184" s="207">
        <f>IF(N184="snížená",J184,0)</f>
        <v>0</v>
      </c>
      <c r="BG184" s="207">
        <f>IF(N184="zákl. přenesená",J184,0)</f>
        <v>0</v>
      </c>
      <c r="BH184" s="207">
        <f>IF(N184="sníž. přenesená",J184,0)</f>
        <v>0</v>
      </c>
      <c r="BI184" s="207">
        <f>IF(N184="nulová",J184,0)</f>
        <v>0</v>
      </c>
      <c r="BJ184" s="19" t="s">
        <v>81</v>
      </c>
      <c r="BK184" s="207">
        <f>ROUND(I184*H184,2)</f>
        <v>0</v>
      </c>
      <c r="BL184" s="19" t="s">
        <v>220</v>
      </c>
      <c r="BM184" s="206" t="s">
        <v>1316</v>
      </c>
    </row>
    <row r="185" spans="1:65" s="2" customFormat="1" ht="165.75">
      <c r="A185" s="36"/>
      <c r="B185" s="37"/>
      <c r="C185" s="38"/>
      <c r="D185" s="208" t="s">
        <v>222</v>
      </c>
      <c r="E185" s="38"/>
      <c r="F185" s="209" t="s">
        <v>301</v>
      </c>
      <c r="G185" s="38"/>
      <c r="H185" s="38"/>
      <c r="I185" s="118"/>
      <c r="J185" s="38"/>
      <c r="K185" s="38"/>
      <c r="L185" s="41"/>
      <c r="M185" s="210"/>
      <c r="N185" s="211"/>
      <c r="O185" s="66"/>
      <c r="P185" s="66"/>
      <c r="Q185" s="66"/>
      <c r="R185" s="66"/>
      <c r="S185" s="66"/>
      <c r="T185" s="67"/>
      <c r="U185" s="36"/>
      <c r="V185" s="36"/>
      <c r="W185" s="36"/>
      <c r="X185" s="36"/>
      <c r="Y185" s="36"/>
      <c r="Z185" s="36"/>
      <c r="AA185" s="36"/>
      <c r="AB185" s="36"/>
      <c r="AC185" s="36"/>
      <c r="AD185" s="36"/>
      <c r="AE185" s="36"/>
      <c r="AT185" s="19" t="s">
        <v>222</v>
      </c>
      <c r="AU185" s="19" t="s">
        <v>83</v>
      </c>
    </row>
    <row r="186" spans="1:65" s="13" customFormat="1">
      <c r="B186" s="212"/>
      <c r="C186" s="213"/>
      <c r="D186" s="208" t="s">
        <v>233</v>
      </c>
      <c r="E186" s="214" t="s">
        <v>19</v>
      </c>
      <c r="F186" s="215" t="s">
        <v>541</v>
      </c>
      <c r="G186" s="213"/>
      <c r="H186" s="216">
        <v>5.1859999999999999</v>
      </c>
      <c r="I186" s="217"/>
      <c r="J186" s="213"/>
      <c r="K186" s="213"/>
      <c r="L186" s="218"/>
      <c r="M186" s="219"/>
      <c r="N186" s="220"/>
      <c r="O186" s="220"/>
      <c r="P186" s="220"/>
      <c r="Q186" s="220"/>
      <c r="R186" s="220"/>
      <c r="S186" s="220"/>
      <c r="T186" s="221"/>
      <c r="AT186" s="222" t="s">
        <v>233</v>
      </c>
      <c r="AU186" s="222" t="s">
        <v>83</v>
      </c>
      <c r="AV186" s="13" t="s">
        <v>83</v>
      </c>
      <c r="AW186" s="13" t="s">
        <v>35</v>
      </c>
      <c r="AX186" s="13" t="s">
        <v>74</v>
      </c>
      <c r="AY186" s="222" t="s">
        <v>213</v>
      </c>
    </row>
    <row r="187" spans="1:65" s="13" customFormat="1">
      <c r="B187" s="212"/>
      <c r="C187" s="213"/>
      <c r="D187" s="208" t="s">
        <v>233</v>
      </c>
      <c r="E187" s="214" t="s">
        <v>19</v>
      </c>
      <c r="F187" s="215" t="s">
        <v>1013</v>
      </c>
      <c r="G187" s="213"/>
      <c r="H187" s="216">
        <v>1.0940000000000001</v>
      </c>
      <c r="I187" s="217"/>
      <c r="J187" s="213"/>
      <c r="K187" s="213"/>
      <c r="L187" s="218"/>
      <c r="M187" s="219"/>
      <c r="N187" s="220"/>
      <c r="O187" s="220"/>
      <c r="P187" s="220"/>
      <c r="Q187" s="220"/>
      <c r="R187" s="220"/>
      <c r="S187" s="220"/>
      <c r="T187" s="221"/>
      <c r="AT187" s="222" t="s">
        <v>233</v>
      </c>
      <c r="AU187" s="222" t="s">
        <v>83</v>
      </c>
      <c r="AV187" s="13" t="s">
        <v>83</v>
      </c>
      <c r="AW187" s="13" t="s">
        <v>35</v>
      </c>
      <c r="AX187" s="13" t="s">
        <v>74</v>
      </c>
      <c r="AY187" s="222" t="s">
        <v>213</v>
      </c>
    </row>
    <row r="188" spans="1:65" s="13" customFormat="1">
      <c r="B188" s="212"/>
      <c r="C188" s="213"/>
      <c r="D188" s="208" t="s">
        <v>233</v>
      </c>
      <c r="E188" s="214" t="s">
        <v>19</v>
      </c>
      <c r="F188" s="215" t="s">
        <v>1016</v>
      </c>
      <c r="G188" s="213"/>
      <c r="H188" s="216">
        <v>1.0940000000000001</v>
      </c>
      <c r="I188" s="217"/>
      <c r="J188" s="213"/>
      <c r="K188" s="213"/>
      <c r="L188" s="218"/>
      <c r="M188" s="219"/>
      <c r="N188" s="220"/>
      <c r="O188" s="220"/>
      <c r="P188" s="220"/>
      <c r="Q188" s="220"/>
      <c r="R188" s="220"/>
      <c r="S188" s="220"/>
      <c r="T188" s="221"/>
      <c r="AT188" s="222" t="s">
        <v>233</v>
      </c>
      <c r="AU188" s="222" t="s">
        <v>83</v>
      </c>
      <c r="AV188" s="13" t="s">
        <v>83</v>
      </c>
      <c r="AW188" s="13" t="s">
        <v>35</v>
      </c>
      <c r="AX188" s="13" t="s">
        <v>74</v>
      </c>
      <c r="AY188" s="222" t="s">
        <v>213</v>
      </c>
    </row>
    <row r="189" spans="1:65" s="13" customFormat="1">
      <c r="B189" s="212"/>
      <c r="C189" s="213"/>
      <c r="D189" s="208" t="s">
        <v>233</v>
      </c>
      <c r="E189" s="214" t="s">
        <v>19</v>
      </c>
      <c r="F189" s="215" t="s">
        <v>544</v>
      </c>
      <c r="G189" s="213"/>
      <c r="H189" s="216">
        <v>3.2829999999999999</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3" customFormat="1">
      <c r="B190" s="212"/>
      <c r="C190" s="213"/>
      <c r="D190" s="208" t="s">
        <v>233</v>
      </c>
      <c r="E190" s="214" t="s">
        <v>19</v>
      </c>
      <c r="F190" s="215" t="s">
        <v>1317</v>
      </c>
      <c r="G190" s="213"/>
      <c r="H190" s="216">
        <v>0.28599999999999998</v>
      </c>
      <c r="I190" s="217"/>
      <c r="J190" s="213"/>
      <c r="K190" s="213"/>
      <c r="L190" s="218"/>
      <c r="M190" s="219"/>
      <c r="N190" s="220"/>
      <c r="O190" s="220"/>
      <c r="P190" s="220"/>
      <c r="Q190" s="220"/>
      <c r="R190" s="220"/>
      <c r="S190" s="220"/>
      <c r="T190" s="221"/>
      <c r="AT190" s="222" t="s">
        <v>233</v>
      </c>
      <c r="AU190" s="222" t="s">
        <v>83</v>
      </c>
      <c r="AV190" s="13" t="s">
        <v>83</v>
      </c>
      <c r="AW190" s="13" t="s">
        <v>35</v>
      </c>
      <c r="AX190" s="13" t="s">
        <v>74</v>
      </c>
      <c r="AY190" s="222" t="s">
        <v>213</v>
      </c>
    </row>
    <row r="191" spans="1:65" s="13" customFormat="1">
      <c r="B191" s="212"/>
      <c r="C191" s="213"/>
      <c r="D191" s="208" t="s">
        <v>233</v>
      </c>
      <c r="E191" s="214" t="s">
        <v>19</v>
      </c>
      <c r="F191" s="215" t="s">
        <v>1318</v>
      </c>
      <c r="G191" s="213"/>
      <c r="H191" s="216">
        <v>2.431</v>
      </c>
      <c r="I191" s="217"/>
      <c r="J191" s="213"/>
      <c r="K191" s="213"/>
      <c r="L191" s="218"/>
      <c r="M191" s="219"/>
      <c r="N191" s="220"/>
      <c r="O191" s="220"/>
      <c r="P191" s="220"/>
      <c r="Q191" s="220"/>
      <c r="R191" s="220"/>
      <c r="S191" s="220"/>
      <c r="T191" s="221"/>
      <c r="AT191" s="222" t="s">
        <v>233</v>
      </c>
      <c r="AU191" s="222" t="s">
        <v>83</v>
      </c>
      <c r="AV191" s="13" t="s">
        <v>83</v>
      </c>
      <c r="AW191" s="13" t="s">
        <v>35</v>
      </c>
      <c r="AX191" s="13" t="s">
        <v>74</v>
      </c>
      <c r="AY191" s="222" t="s">
        <v>213</v>
      </c>
    </row>
    <row r="192" spans="1:65" s="14" customFormat="1">
      <c r="B192" s="223"/>
      <c r="C192" s="224"/>
      <c r="D192" s="208" t="s">
        <v>233</v>
      </c>
      <c r="E192" s="225" t="s">
        <v>1215</v>
      </c>
      <c r="F192" s="226" t="s">
        <v>234</v>
      </c>
      <c r="G192" s="224"/>
      <c r="H192" s="227">
        <v>13.374000000000001</v>
      </c>
      <c r="I192" s="228"/>
      <c r="J192" s="224"/>
      <c r="K192" s="224"/>
      <c r="L192" s="229"/>
      <c r="M192" s="230"/>
      <c r="N192" s="231"/>
      <c r="O192" s="231"/>
      <c r="P192" s="231"/>
      <c r="Q192" s="231"/>
      <c r="R192" s="231"/>
      <c r="S192" s="231"/>
      <c r="T192" s="232"/>
      <c r="AT192" s="233" t="s">
        <v>233</v>
      </c>
      <c r="AU192" s="233" t="s">
        <v>83</v>
      </c>
      <c r="AV192" s="14" t="s">
        <v>220</v>
      </c>
      <c r="AW192" s="14" t="s">
        <v>35</v>
      </c>
      <c r="AX192" s="14" t="s">
        <v>81</v>
      </c>
      <c r="AY192" s="233" t="s">
        <v>213</v>
      </c>
    </row>
    <row r="193" spans="1:65" s="2" customFormat="1" ht="33" customHeight="1">
      <c r="A193" s="36"/>
      <c r="B193" s="37"/>
      <c r="C193" s="195" t="s">
        <v>323</v>
      </c>
      <c r="D193" s="195" t="s">
        <v>215</v>
      </c>
      <c r="E193" s="196" t="s">
        <v>303</v>
      </c>
      <c r="F193" s="197" t="s">
        <v>304</v>
      </c>
      <c r="G193" s="198" t="s">
        <v>253</v>
      </c>
      <c r="H193" s="199">
        <v>133.74</v>
      </c>
      <c r="I193" s="200"/>
      <c r="J193" s="201">
        <f>ROUND(I193*H193,2)</f>
        <v>0</v>
      </c>
      <c r="K193" s="197" t="s">
        <v>219</v>
      </c>
      <c r="L193" s="41"/>
      <c r="M193" s="202" t="s">
        <v>19</v>
      </c>
      <c r="N193" s="203" t="s">
        <v>45</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220</v>
      </c>
      <c r="AT193" s="206" t="s">
        <v>215</v>
      </c>
      <c r="AU193" s="206" t="s">
        <v>83</v>
      </c>
      <c r="AY193" s="19" t="s">
        <v>213</v>
      </c>
      <c r="BE193" s="207">
        <f>IF(N193="základní",J193,0)</f>
        <v>0</v>
      </c>
      <c r="BF193" s="207">
        <f>IF(N193="snížená",J193,0)</f>
        <v>0</v>
      </c>
      <c r="BG193" s="207">
        <f>IF(N193="zákl. přenesená",J193,0)</f>
        <v>0</v>
      </c>
      <c r="BH193" s="207">
        <f>IF(N193="sníž. přenesená",J193,0)</f>
        <v>0</v>
      </c>
      <c r="BI193" s="207">
        <f>IF(N193="nulová",J193,0)</f>
        <v>0</v>
      </c>
      <c r="BJ193" s="19" t="s">
        <v>81</v>
      </c>
      <c r="BK193" s="207">
        <f>ROUND(I193*H193,2)</f>
        <v>0</v>
      </c>
      <c r="BL193" s="19" t="s">
        <v>220</v>
      </c>
      <c r="BM193" s="206" t="s">
        <v>1319</v>
      </c>
    </row>
    <row r="194" spans="1:65" s="2" customFormat="1" ht="165.75">
      <c r="A194" s="36"/>
      <c r="B194" s="37"/>
      <c r="C194" s="38"/>
      <c r="D194" s="208" t="s">
        <v>222</v>
      </c>
      <c r="E194" s="38"/>
      <c r="F194" s="209" t="s">
        <v>301</v>
      </c>
      <c r="G194" s="38"/>
      <c r="H194" s="38"/>
      <c r="I194" s="118"/>
      <c r="J194" s="38"/>
      <c r="K194" s="38"/>
      <c r="L194" s="41"/>
      <c r="M194" s="210"/>
      <c r="N194" s="211"/>
      <c r="O194" s="66"/>
      <c r="P194" s="66"/>
      <c r="Q194" s="66"/>
      <c r="R194" s="66"/>
      <c r="S194" s="66"/>
      <c r="T194" s="67"/>
      <c r="U194" s="36"/>
      <c r="V194" s="36"/>
      <c r="W194" s="36"/>
      <c r="X194" s="36"/>
      <c r="Y194" s="36"/>
      <c r="Z194" s="36"/>
      <c r="AA194" s="36"/>
      <c r="AB194" s="36"/>
      <c r="AC194" s="36"/>
      <c r="AD194" s="36"/>
      <c r="AE194" s="36"/>
      <c r="AT194" s="19" t="s">
        <v>222</v>
      </c>
      <c r="AU194" s="19" t="s">
        <v>83</v>
      </c>
    </row>
    <row r="195" spans="1:65" s="13" customFormat="1">
      <c r="B195" s="212"/>
      <c r="C195" s="213"/>
      <c r="D195" s="208" t="s">
        <v>233</v>
      </c>
      <c r="E195" s="214" t="s">
        <v>19</v>
      </c>
      <c r="F195" s="215" t="s">
        <v>1320</v>
      </c>
      <c r="G195" s="213"/>
      <c r="H195" s="216">
        <v>133.74</v>
      </c>
      <c r="I195" s="217"/>
      <c r="J195" s="213"/>
      <c r="K195" s="213"/>
      <c r="L195" s="218"/>
      <c r="M195" s="219"/>
      <c r="N195" s="220"/>
      <c r="O195" s="220"/>
      <c r="P195" s="220"/>
      <c r="Q195" s="220"/>
      <c r="R195" s="220"/>
      <c r="S195" s="220"/>
      <c r="T195" s="221"/>
      <c r="AT195" s="222" t="s">
        <v>233</v>
      </c>
      <c r="AU195" s="222" t="s">
        <v>83</v>
      </c>
      <c r="AV195" s="13" t="s">
        <v>83</v>
      </c>
      <c r="AW195" s="13" t="s">
        <v>35</v>
      </c>
      <c r="AX195" s="13" t="s">
        <v>74</v>
      </c>
      <c r="AY195" s="222" t="s">
        <v>213</v>
      </c>
    </row>
    <row r="196" spans="1:65" s="14" customFormat="1">
      <c r="B196" s="223"/>
      <c r="C196" s="224"/>
      <c r="D196" s="208" t="s">
        <v>233</v>
      </c>
      <c r="E196" s="225" t="s">
        <v>19</v>
      </c>
      <c r="F196" s="226" t="s">
        <v>234</v>
      </c>
      <c r="G196" s="224"/>
      <c r="H196" s="227">
        <v>133.74</v>
      </c>
      <c r="I196" s="228"/>
      <c r="J196" s="224"/>
      <c r="K196" s="224"/>
      <c r="L196" s="229"/>
      <c r="M196" s="230"/>
      <c r="N196" s="231"/>
      <c r="O196" s="231"/>
      <c r="P196" s="231"/>
      <c r="Q196" s="231"/>
      <c r="R196" s="231"/>
      <c r="S196" s="231"/>
      <c r="T196" s="232"/>
      <c r="AT196" s="233" t="s">
        <v>233</v>
      </c>
      <c r="AU196" s="233" t="s">
        <v>83</v>
      </c>
      <c r="AV196" s="14" t="s">
        <v>220</v>
      </c>
      <c r="AW196" s="14" t="s">
        <v>35</v>
      </c>
      <c r="AX196" s="14" t="s">
        <v>81</v>
      </c>
      <c r="AY196" s="233" t="s">
        <v>213</v>
      </c>
    </row>
    <row r="197" spans="1:65" s="2" customFormat="1" ht="21.75" customHeight="1">
      <c r="A197" s="36"/>
      <c r="B197" s="37"/>
      <c r="C197" s="195" t="s">
        <v>328</v>
      </c>
      <c r="D197" s="195" t="s">
        <v>215</v>
      </c>
      <c r="E197" s="196" t="s">
        <v>784</v>
      </c>
      <c r="F197" s="197" t="s">
        <v>785</v>
      </c>
      <c r="G197" s="198" t="s">
        <v>253</v>
      </c>
      <c r="H197" s="199">
        <v>5.1059999999999999</v>
      </c>
      <c r="I197" s="200"/>
      <c r="J197" s="201">
        <f>ROUND(I197*H197,2)</f>
        <v>0</v>
      </c>
      <c r="K197" s="197" t="s">
        <v>219</v>
      </c>
      <c r="L197" s="41"/>
      <c r="M197" s="202" t="s">
        <v>19</v>
      </c>
      <c r="N197" s="203" t="s">
        <v>45</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220</v>
      </c>
      <c r="AT197" s="206" t="s">
        <v>215</v>
      </c>
      <c r="AU197" s="206" t="s">
        <v>83</v>
      </c>
      <c r="AY197" s="19" t="s">
        <v>213</v>
      </c>
      <c r="BE197" s="207">
        <f>IF(N197="základní",J197,0)</f>
        <v>0</v>
      </c>
      <c r="BF197" s="207">
        <f>IF(N197="snížená",J197,0)</f>
        <v>0</v>
      </c>
      <c r="BG197" s="207">
        <f>IF(N197="zákl. přenesená",J197,0)</f>
        <v>0</v>
      </c>
      <c r="BH197" s="207">
        <f>IF(N197="sníž. přenesená",J197,0)</f>
        <v>0</v>
      </c>
      <c r="BI197" s="207">
        <f>IF(N197="nulová",J197,0)</f>
        <v>0</v>
      </c>
      <c r="BJ197" s="19" t="s">
        <v>81</v>
      </c>
      <c r="BK197" s="207">
        <f>ROUND(I197*H197,2)</f>
        <v>0</v>
      </c>
      <c r="BL197" s="19" t="s">
        <v>220</v>
      </c>
      <c r="BM197" s="206" t="s">
        <v>1321</v>
      </c>
    </row>
    <row r="198" spans="1:65" s="2" customFormat="1" ht="165.75">
      <c r="A198" s="36"/>
      <c r="B198" s="37"/>
      <c r="C198" s="38"/>
      <c r="D198" s="208" t="s">
        <v>222</v>
      </c>
      <c r="E198" s="38"/>
      <c r="F198" s="209" t="s">
        <v>301</v>
      </c>
      <c r="G198" s="38"/>
      <c r="H198" s="38"/>
      <c r="I198" s="118"/>
      <c r="J198" s="38"/>
      <c r="K198" s="38"/>
      <c r="L198" s="41"/>
      <c r="M198" s="210"/>
      <c r="N198" s="211"/>
      <c r="O198" s="66"/>
      <c r="P198" s="66"/>
      <c r="Q198" s="66"/>
      <c r="R198" s="66"/>
      <c r="S198" s="66"/>
      <c r="T198" s="67"/>
      <c r="U198" s="36"/>
      <c r="V198" s="36"/>
      <c r="W198" s="36"/>
      <c r="X198" s="36"/>
      <c r="Y198" s="36"/>
      <c r="Z198" s="36"/>
      <c r="AA198" s="36"/>
      <c r="AB198" s="36"/>
      <c r="AC198" s="36"/>
      <c r="AD198" s="36"/>
      <c r="AE198" s="36"/>
      <c r="AT198" s="19" t="s">
        <v>222</v>
      </c>
      <c r="AU198" s="19" t="s">
        <v>83</v>
      </c>
    </row>
    <row r="199" spans="1:65" s="13" customFormat="1">
      <c r="B199" s="212"/>
      <c r="C199" s="213"/>
      <c r="D199" s="208" t="s">
        <v>233</v>
      </c>
      <c r="E199" s="214" t="s">
        <v>19</v>
      </c>
      <c r="F199" s="215" t="s">
        <v>514</v>
      </c>
      <c r="G199" s="213"/>
      <c r="H199" s="216">
        <v>5.1059999999999999</v>
      </c>
      <c r="I199" s="217"/>
      <c r="J199" s="213"/>
      <c r="K199" s="213"/>
      <c r="L199" s="218"/>
      <c r="M199" s="219"/>
      <c r="N199" s="220"/>
      <c r="O199" s="220"/>
      <c r="P199" s="220"/>
      <c r="Q199" s="220"/>
      <c r="R199" s="220"/>
      <c r="S199" s="220"/>
      <c r="T199" s="221"/>
      <c r="AT199" s="222" t="s">
        <v>233</v>
      </c>
      <c r="AU199" s="222" t="s">
        <v>83</v>
      </c>
      <c r="AV199" s="13" t="s">
        <v>83</v>
      </c>
      <c r="AW199" s="13" t="s">
        <v>35</v>
      </c>
      <c r="AX199" s="13" t="s">
        <v>74</v>
      </c>
      <c r="AY199" s="222" t="s">
        <v>213</v>
      </c>
    </row>
    <row r="200" spans="1:65" s="14" customFormat="1">
      <c r="B200" s="223"/>
      <c r="C200" s="224"/>
      <c r="D200" s="208" t="s">
        <v>233</v>
      </c>
      <c r="E200" s="225" t="s">
        <v>19</v>
      </c>
      <c r="F200" s="226" t="s">
        <v>234</v>
      </c>
      <c r="G200" s="224"/>
      <c r="H200" s="227">
        <v>5.1059999999999999</v>
      </c>
      <c r="I200" s="228"/>
      <c r="J200" s="224"/>
      <c r="K200" s="224"/>
      <c r="L200" s="229"/>
      <c r="M200" s="230"/>
      <c r="N200" s="231"/>
      <c r="O200" s="231"/>
      <c r="P200" s="231"/>
      <c r="Q200" s="231"/>
      <c r="R200" s="231"/>
      <c r="S200" s="231"/>
      <c r="T200" s="232"/>
      <c r="AT200" s="233" t="s">
        <v>233</v>
      </c>
      <c r="AU200" s="233" t="s">
        <v>83</v>
      </c>
      <c r="AV200" s="14" t="s">
        <v>220</v>
      </c>
      <c r="AW200" s="14" t="s">
        <v>35</v>
      </c>
      <c r="AX200" s="14" t="s">
        <v>81</v>
      </c>
      <c r="AY200" s="233" t="s">
        <v>213</v>
      </c>
    </row>
    <row r="201" spans="1:65" s="2" customFormat="1" ht="33" customHeight="1">
      <c r="A201" s="36"/>
      <c r="B201" s="37"/>
      <c r="C201" s="195" t="s">
        <v>333</v>
      </c>
      <c r="D201" s="195" t="s">
        <v>215</v>
      </c>
      <c r="E201" s="196" t="s">
        <v>788</v>
      </c>
      <c r="F201" s="197" t="s">
        <v>789</v>
      </c>
      <c r="G201" s="198" t="s">
        <v>253</v>
      </c>
      <c r="H201" s="199">
        <v>51.06</v>
      </c>
      <c r="I201" s="200"/>
      <c r="J201" s="201">
        <f>ROUND(I201*H201,2)</f>
        <v>0</v>
      </c>
      <c r="K201" s="197" t="s">
        <v>219</v>
      </c>
      <c r="L201" s="41"/>
      <c r="M201" s="202" t="s">
        <v>19</v>
      </c>
      <c r="N201" s="203" t="s">
        <v>45</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220</v>
      </c>
      <c r="AT201" s="206" t="s">
        <v>215</v>
      </c>
      <c r="AU201" s="206" t="s">
        <v>83</v>
      </c>
      <c r="AY201" s="19" t="s">
        <v>213</v>
      </c>
      <c r="BE201" s="207">
        <f>IF(N201="základní",J201,0)</f>
        <v>0</v>
      </c>
      <c r="BF201" s="207">
        <f>IF(N201="snížená",J201,0)</f>
        <v>0</v>
      </c>
      <c r="BG201" s="207">
        <f>IF(N201="zákl. přenesená",J201,0)</f>
        <v>0</v>
      </c>
      <c r="BH201" s="207">
        <f>IF(N201="sníž. přenesená",J201,0)</f>
        <v>0</v>
      </c>
      <c r="BI201" s="207">
        <f>IF(N201="nulová",J201,0)</f>
        <v>0</v>
      </c>
      <c r="BJ201" s="19" t="s">
        <v>81</v>
      </c>
      <c r="BK201" s="207">
        <f>ROUND(I201*H201,2)</f>
        <v>0</v>
      </c>
      <c r="BL201" s="19" t="s">
        <v>220</v>
      </c>
      <c r="BM201" s="206" t="s">
        <v>1322</v>
      </c>
    </row>
    <row r="202" spans="1:65" s="2" customFormat="1" ht="165.75">
      <c r="A202" s="36"/>
      <c r="B202" s="37"/>
      <c r="C202" s="38"/>
      <c r="D202" s="208" t="s">
        <v>222</v>
      </c>
      <c r="E202" s="38"/>
      <c r="F202" s="209" t="s">
        <v>301</v>
      </c>
      <c r="G202" s="38"/>
      <c r="H202" s="38"/>
      <c r="I202" s="118"/>
      <c r="J202" s="38"/>
      <c r="K202" s="38"/>
      <c r="L202" s="41"/>
      <c r="M202" s="210"/>
      <c r="N202" s="211"/>
      <c r="O202" s="66"/>
      <c r="P202" s="66"/>
      <c r="Q202" s="66"/>
      <c r="R202" s="66"/>
      <c r="S202" s="66"/>
      <c r="T202" s="67"/>
      <c r="U202" s="36"/>
      <c r="V202" s="36"/>
      <c r="W202" s="36"/>
      <c r="X202" s="36"/>
      <c r="Y202" s="36"/>
      <c r="Z202" s="36"/>
      <c r="AA202" s="36"/>
      <c r="AB202" s="36"/>
      <c r="AC202" s="36"/>
      <c r="AD202" s="36"/>
      <c r="AE202" s="36"/>
      <c r="AT202" s="19" t="s">
        <v>222</v>
      </c>
      <c r="AU202" s="19" t="s">
        <v>83</v>
      </c>
    </row>
    <row r="203" spans="1:65" s="13" customFormat="1">
      <c r="B203" s="212"/>
      <c r="C203" s="213"/>
      <c r="D203" s="208" t="s">
        <v>233</v>
      </c>
      <c r="E203" s="214" t="s">
        <v>19</v>
      </c>
      <c r="F203" s="215" t="s">
        <v>1090</v>
      </c>
      <c r="G203" s="213"/>
      <c r="H203" s="216">
        <v>51.06</v>
      </c>
      <c r="I203" s="217"/>
      <c r="J203" s="213"/>
      <c r="K203" s="213"/>
      <c r="L203" s="218"/>
      <c r="M203" s="219"/>
      <c r="N203" s="220"/>
      <c r="O203" s="220"/>
      <c r="P203" s="220"/>
      <c r="Q203" s="220"/>
      <c r="R203" s="220"/>
      <c r="S203" s="220"/>
      <c r="T203" s="221"/>
      <c r="AT203" s="222" t="s">
        <v>233</v>
      </c>
      <c r="AU203" s="222" t="s">
        <v>83</v>
      </c>
      <c r="AV203" s="13" t="s">
        <v>83</v>
      </c>
      <c r="AW203" s="13" t="s">
        <v>35</v>
      </c>
      <c r="AX203" s="13" t="s">
        <v>74</v>
      </c>
      <c r="AY203" s="222" t="s">
        <v>213</v>
      </c>
    </row>
    <row r="204" spans="1:65" s="14" customFormat="1">
      <c r="B204" s="223"/>
      <c r="C204" s="224"/>
      <c r="D204" s="208" t="s">
        <v>233</v>
      </c>
      <c r="E204" s="225" t="s">
        <v>19</v>
      </c>
      <c r="F204" s="226" t="s">
        <v>234</v>
      </c>
      <c r="G204" s="224"/>
      <c r="H204" s="227">
        <v>51.06</v>
      </c>
      <c r="I204" s="228"/>
      <c r="J204" s="224"/>
      <c r="K204" s="224"/>
      <c r="L204" s="229"/>
      <c r="M204" s="230"/>
      <c r="N204" s="231"/>
      <c r="O204" s="231"/>
      <c r="P204" s="231"/>
      <c r="Q204" s="231"/>
      <c r="R204" s="231"/>
      <c r="S204" s="231"/>
      <c r="T204" s="232"/>
      <c r="AT204" s="233" t="s">
        <v>233</v>
      </c>
      <c r="AU204" s="233" t="s">
        <v>83</v>
      </c>
      <c r="AV204" s="14" t="s">
        <v>220</v>
      </c>
      <c r="AW204" s="14" t="s">
        <v>35</v>
      </c>
      <c r="AX204" s="14" t="s">
        <v>81</v>
      </c>
      <c r="AY204" s="233" t="s">
        <v>213</v>
      </c>
    </row>
    <row r="205" spans="1:65" s="2" customFormat="1" ht="21.75" customHeight="1">
      <c r="A205" s="36"/>
      <c r="B205" s="37"/>
      <c r="C205" s="195" t="s">
        <v>340</v>
      </c>
      <c r="D205" s="195" t="s">
        <v>215</v>
      </c>
      <c r="E205" s="196" t="s">
        <v>308</v>
      </c>
      <c r="F205" s="197" t="s">
        <v>309</v>
      </c>
      <c r="G205" s="198" t="s">
        <v>253</v>
      </c>
      <c r="H205" s="199">
        <v>12.765000000000001</v>
      </c>
      <c r="I205" s="200"/>
      <c r="J205" s="201">
        <f>ROUND(I205*H205,2)</f>
        <v>0</v>
      </c>
      <c r="K205" s="197" t="s">
        <v>219</v>
      </c>
      <c r="L205" s="41"/>
      <c r="M205" s="202" t="s">
        <v>19</v>
      </c>
      <c r="N205" s="203" t="s">
        <v>45</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220</v>
      </c>
      <c r="AT205" s="206" t="s">
        <v>215</v>
      </c>
      <c r="AU205" s="206" t="s">
        <v>83</v>
      </c>
      <c r="AY205" s="19" t="s">
        <v>213</v>
      </c>
      <c r="BE205" s="207">
        <f>IF(N205="základní",J205,0)</f>
        <v>0</v>
      </c>
      <c r="BF205" s="207">
        <f>IF(N205="snížená",J205,0)</f>
        <v>0</v>
      </c>
      <c r="BG205" s="207">
        <f>IF(N205="zákl. přenesená",J205,0)</f>
        <v>0</v>
      </c>
      <c r="BH205" s="207">
        <f>IF(N205="sníž. přenesená",J205,0)</f>
        <v>0</v>
      </c>
      <c r="BI205" s="207">
        <f>IF(N205="nulová",J205,0)</f>
        <v>0</v>
      </c>
      <c r="BJ205" s="19" t="s">
        <v>81</v>
      </c>
      <c r="BK205" s="207">
        <f>ROUND(I205*H205,2)</f>
        <v>0</v>
      </c>
      <c r="BL205" s="19" t="s">
        <v>220</v>
      </c>
      <c r="BM205" s="206" t="s">
        <v>1323</v>
      </c>
    </row>
    <row r="206" spans="1:65" s="2" customFormat="1" ht="126.75">
      <c r="A206" s="36"/>
      <c r="B206" s="37"/>
      <c r="C206" s="38"/>
      <c r="D206" s="208" t="s">
        <v>222</v>
      </c>
      <c r="E206" s="38"/>
      <c r="F206" s="209" t="s">
        <v>793</v>
      </c>
      <c r="G206" s="38"/>
      <c r="H206" s="38"/>
      <c r="I206" s="118"/>
      <c r="J206" s="38"/>
      <c r="K206" s="38"/>
      <c r="L206" s="41"/>
      <c r="M206" s="210"/>
      <c r="N206" s="211"/>
      <c r="O206" s="66"/>
      <c r="P206" s="66"/>
      <c r="Q206" s="66"/>
      <c r="R206" s="66"/>
      <c r="S206" s="66"/>
      <c r="T206" s="67"/>
      <c r="U206" s="36"/>
      <c r="V206" s="36"/>
      <c r="W206" s="36"/>
      <c r="X206" s="36"/>
      <c r="Y206" s="36"/>
      <c r="Z206" s="36"/>
      <c r="AA206" s="36"/>
      <c r="AB206" s="36"/>
      <c r="AC206" s="36"/>
      <c r="AD206" s="36"/>
      <c r="AE206" s="36"/>
      <c r="AT206" s="19" t="s">
        <v>222</v>
      </c>
      <c r="AU206" s="19" t="s">
        <v>83</v>
      </c>
    </row>
    <row r="207" spans="1:65" s="13" customFormat="1">
      <c r="B207" s="212"/>
      <c r="C207" s="213"/>
      <c r="D207" s="208" t="s">
        <v>233</v>
      </c>
      <c r="E207" s="214" t="s">
        <v>19</v>
      </c>
      <c r="F207" s="215" t="s">
        <v>794</v>
      </c>
      <c r="G207" s="213"/>
      <c r="H207" s="216">
        <v>12.765000000000001</v>
      </c>
      <c r="I207" s="217"/>
      <c r="J207" s="213"/>
      <c r="K207" s="213"/>
      <c r="L207" s="218"/>
      <c r="M207" s="219"/>
      <c r="N207" s="220"/>
      <c r="O207" s="220"/>
      <c r="P207" s="220"/>
      <c r="Q207" s="220"/>
      <c r="R207" s="220"/>
      <c r="S207" s="220"/>
      <c r="T207" s="221"/>
      <c r="AT207" s="222" t="s">
        <v>233</v>
      </c>
      <c r="AU207" s="222" t="s">
        <v>83</v>
      </c>
      <c r="AV207" s="13" t="s">
        <v>83</v>
      </c>
      <c r="AW207" s="13" t="s">
        <v>35</v>
      </c>
      <c r="AX207" s="13" t="s">
        <v>74</v>
      </c>
      <c r="AY207" s="222" t="s">
        <v>213</v>
      </c>
    </row>
    <row r="208" spans="1:65" s="14" customFormat="1">
      <c r="B208" s="223"/>
      <c r="C208" s="224"/>
      <c r="D208" s="208" t="s">
        <v>233</v>
      </c>
      <c r="E208" s="225" t="s">
        <v>19</v>
      </c>
      <c r="F208" s="226" t="s">
        <v>234</v>
      </c>
      <c r="G208" s="224"/>
      <c r="H208" s="227">
        <v>12.765000000000001</v>
      </c>
      <c r="I208" s="228"/>
      <c r="J208" s="224"/>
      <c r="K208" s="224"/>
      <c r="L208" s="229"/>
      <c r="M208" s="230"/>
      <c r="N208" s="231"/>
      <c r="O208" s="231"/>
      <c r="P208" s="231"/>
      <c r="Q208" s="231"/>
      <c r="R208" s="231"/>
      <c r="S208" s="231"/>
      <c r="T208" s="232"/>
      <c r="AT208" s="233" t="s">
        <v>233</v>
      </c>
      <c r="AU208" s="233" t="s">
        <v>83</v>
      </c>
      <c r="AV208" s="14" t="s">
        <v>220</v>
      </c>
      <c r="AW208" s="14" t="s">
        <v>35</v>
      </c>
      <c r="AX208" s="14" t="s">
        <v>81</v>
      </c>
      <c r="AY208" s="233" t="s">
        <v>213</v>
      </c>
    </row>
    <row r="209" spans="1:65" s="2" customFormat="1" ht="16.5" customHeight="1">
      <c r="A209" s="36"/>
      <c r="B209" s="37"/>
      <c r="C209" s="195" t="s">
        <v>346</v>
      </c>
      <c r="D209" s="195" t="s">
        <v>215</v>
      </c>
      <c r="E209" s="196" t="s">
        <v>313</v>
      </c>
      <c r="F209" s="197" t="s">
        <v>314</v>
      </c>
      <c r="G209" s="198" t="s">
        <v>253</v>
      </c>
      <c r="H209" s="199">
        <v>20.425000000000001</v>
      </c>
      <c r="I209" s="200"/>
      <c r="J209" s="201">
        <f>ROUND(I209*H209,2)</f>
        <v>0</v>
      </c>
      <c r="K209" s="197" t="s">
        <v>219</v>
      </c>
      <c r="L209" s="41"/>
      <c r="M209" s="202" t="s">
        <v>19</v>
      </c>
      <c r="N209" s="203" t="s">
        <v>45</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220</v>
      </c>
      <c r="AT209" s="206" t="s">
        <v>215</v>
      </c>
      <c r="AU209" s="206" t="s">
        <v>83</v>
      </c>
      <c r="AY209" s="19" t="s">
        <v>213</v>
      </c>
      <c r="BE209" s="207">
        <f>IF(N209="základní",J209,0)</f>
        <v>0</v>
      </c>
      <c r="BF209" s="207">
        <f>IF(N209="snížená",J209,0)</f>
        <v>0</v>
      </c>
      <c r="BG209" s="207">
        <f>IF(N209="zákl. přenesená",J209,0)</f>
        <v>0</v>
      </c>
      <c r="BH209" s="207">
        <f>IF(N209="sníž. přenesená",J209,0)</f>
        <v>0</v>
      </c>
      <c r="BI209" s="207">
        <f>IF(N209="nulová",J209,0)</f>
        <v>0</v>
      </c>
      <c r="BJ209" s="19" t="s">
        <v>81</v>
      </c>
      <c r="BK209" s="207">
        <f>ROUND(I209*H209,2)</f>
        <v>0</v>
      </c>
      <c r="BL209" s="19" t="s">
        <v>220</v>
      </c>
      <c r="BM209" s="206" t="s">
        <v>1324</v>
      </c>
    </row>
    <row r="210" spans="1:65" s="2" customFormat="1" ht="273">
      <c r="A210" s="36"/>
      <c r="B210" s="37"/>
      <c r="C210" s="38"/>
      <c r="D210" s="208" t="s">
        <v>222</v>
      </c>
      <c r="E210" s="38"/>
      <c r="F210" s="209" t="s">
        <v>316</v>
      </c>
      <c r="G210" s="38"/>
      <c r="H210" s="38"/>
      <c r="I210" s="118"/>
      <c r="J210" s="38"/>
      <c r="K210" s="38"/>
      <c r="L210" s="41"/>
      <c r="M210" s="210"/>
      <c r="N210" s="211"/>
      <c r="O210" s="66"/>
      <c r="P210" s="66"/>
      <c r="Q210" s="66"/>
      <c r="R210" s="66"/>
      <c r="S210" s="66"/>
      <c r="T210" s="67"/>
      <c r="U210" s="36"/>
      <c r="V210" s="36"/>
      <c r="W210" s="36"/>
      <c r="X210" s="36"/>
      <c r="Y210" s="36"/>
      <c r="Z210" s="36"/>
      <c r="AA210" s="36"/>
      <c r="AB210" s="36"/>
      <c r="AC210" s="36"/>
      <c r="AD210" s="36"/>
      <c r="AE210" s="36"/>
      <c r="AT210" s="19" t="s">
        <v>222</v>
      </c>
      <c r="AU210" s="19" t="s">
        <v>83</v>
      </c>
    </row>
    <row r="211" spans="1:65" s="13" customFormat="1">
      <c r="B211" s="212"/>
      <c r="C211" s="213"/>
      <c r="D211" s="208" t="s">
        <v>233</v>
      </c>
      <c r="E211" s="214" t="s">
        <v>19</v>
      </c>
      <c r="F211" s="215" t="s">
        <v>505</v>
      </c>
      <c r="G211" s="213"/>
      <c r="H211" s="216">
        <v>20.425000000000001</v>
      </c>
      <c r="I211" s="217"/>
      <c r="J211" s="213"/>
      <c r="K211" s="213"/>
      <c r="L211" s="218"/>
      <c r="M211" s="219"/>
      <c r="N211" s="220"/>
      <c r="O211" s="220"/>
      <c r="P211" s="220"/>
      <c r="Q211" s="220"/>
      <c r="R211" s="220"/>
      <c r="S211" s="220"/>
      <c r="T211" s="221"/>
      <c r="AT211" s="222" t="s">
        <v>233</v>
      </c>
      <c r="AU211" s="222" t="s">
        <v>83</v>
      </c>
      <c r="AV211" s="13" t="s">
        <v>83</v>
      </c>
      <c r="AW211" s="13" t="s">
        <v>35</v>
      </c>
      <c r="AX211" s="13" t="s">
        <v>74</v>
      </c>
      <c r="AY211" s="222" t="s">
        <v>213</v>
      </c>
    </row>
    <row r="212" spans="1:65" s="14" customFormat="1">
      <c r="B212" s="223"/>
      <c r="C212" s="224"/>
      <c r="D212" s="208" t="s">
        <v>233</v>
      </c>
      <c r="E212" s="225" t="s">
        <v>19</v>
      </c>
      <c r="F212" s="226" t="s">
        <v>234</v>
      </c>
      <c r="G212" s="224"/>
      <c r="H212" s="227">
        <v>20.425000000000001</v>
      </c>
      <c r="I212" s="228"/>
      <c r="J212" s="224"/>
      <c r="K212" s="224"/>
      <c r="L212" s="229"/>
      <c r="M212" s="230"/>
      <c r="N212" s="231"/>
      <c r="O212" s="231"/>
      <c r="P212" s="231"/>
      <c r="Q212" s="231"/>
      <c r="R212" s="231"/>
      <c r="S212" s="231"/>
      <c r="T212" s="232"/>
      <c r="AT212" s="233" t="s">
        <v>233</v>
      </c>
      <c r="AU212" s="233" t="s">
        <v>83</v>
      </c>
      <c r="AV212" s="14" t="s">
        <v>220</v>
      </c>
      <c r="AW212" s="14" t="s">
        <v>35</v>
      </c>
      <c r="AX212" s="14" t="s">
        <v>81</v>
      </c>
      <c r="AY212" s="233" t="s">
        <v>213</v>
      </c>
    </row>
    <row r="213" spans="1:65" s="2" customFormat="1" ht="16.5" customHeight="1">
      <c r="A213" s="36"/>
      <c r="B213" s="37"/>
      <c r="C213" s="195" t="s">
        <v>351</v>
      </c>
      <c r="D213" s="195" t="s">
        <v>215</v>
      </c>
      <c r="E213" s="196" t="s">
        <v>317</v>
      </c>
      <c r="F213" s="197" t="s">
        <v>318</v>
      </c>
      <c r="G213" s="198" t="s">
        <v>166</v>
      </c>
      <c r="H213" s="199">
        <v>36.765000000000001</v>
      </c>
      <c r="I213" s="200"/>
      <c r="J213" s="201">
        <f>ROUND(I213*H213,2)</f>
        <v>0</v>
      </c>
      <c r="K213" s="197" t="s">
        <v>219</v>
      </c>
      <c r="L213" s="41"/>
      <c r="M213" s="202" t="s">
        <v>19</v>
      </c>
      <c r="N213" s="203" t="s">
        <v>45</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220</v>
      </c>
      <c r="AT213" s="206" t="s">
        <v>215</v>
      </c>
      <c r="AU213" s="206" t="s">
        <v>83</v>
      </c>
      <c r="AY213" s="19" t="s">
        <v>213</v>
      </c>
      <c r="BE213" s="207">
        <f>IF(N213="základní",J213,0)</f>
        <v>0</v>
      </c>
      <c r="BF213" s="207">
        <f>IF(N213="snížená",J213,0)</f>
        <v>0</v>
      </c>
      <c r="BG213" s="207">
        <f>IF(N213="zákl. přenesená",J213,0)</f>
        <v>0</v>
      </c>
      <c r="BH213" s="207">
        <f>IF(N213="sníž. přenesená",J213,0)</f>
        <v>0</v>
      </c>
      <c r="BI213" s="207">
        <f>IF(N213="nulová",J213,0)</f>
        <v>0</v>
      </c>
      <c r="BJ213" s="19" t="s">
        <v>81</v>
      </c>
      <c r="BK213" s="207">
        <f>ROUND(I213*H213,2)</f>
        <v>0</v>
      </c>
      <c r="BL213" s="19" t="s">
        <v>220</v>
      </c>
      <c r="BM213" s="206" t="s">
        <v>1325</v>
      </c>
    </row>
    <row r="214" spans="1:65" s="2" customFormat="1" ht="273">
      <c r="A214" s="36"/>
      <c r="B214" s="37"/>
      <c r="C214" s="38"/>
      <c r="D214" s="208" t="s">
        <v>222</v>
      </c>
      <c r="E214" s="38"/>
      <c r="F214" s="209" t="s">
        <v>316</v>
      </c>
      <c r="G214" s="38"/>
      <c r="H214" s="38"/>
      <c r="I214" s="118"/>
      <c r="J214" s="38"/>
      <c r="K214" s="38"/>
      <c r="L214" s="41"/>
      <c r="M214" s="210"/>
      <c r="N214" s="211"/>
      <c r="O214" s="66"/>
      <c r="P214" s="66"/>
      <c r="Q214" s="66"/>
      <c r="R214" s="66"/>
      <c r="S214" s="66"/>
      <c r="T214" s="67"/>
      <c r="U214" s="36"/>
      <c r="V214" s="36"/>
      <c r="W214" s="36"/>
      <c r="X214" s="36"/>
      <c r="Y214" s="36"/>
      <c r="Z214" s="36"/>
      <c r="AA214" s="36"/>
      <c r="AB214" s="36"/>
      <c r="AC214" s="36"/>
      <c r="AD214" s="36"/>
      <c r="AE214" s="36"/>
      <c r="AT214" s="19" t="s">
        <v>222</v>
      </c>
      <c r="AU214" s="19" t="s">
        <v>83</v>
      </c>
    </row>
    <row r="215" spans="1:65" s="13" customFormat="1">
      <c r="B215" s="212"/>
      <c r="C215" s="213"/>
      <c r="D215" s="208" t="s">
        <v>233</v>
      </c>
      <c r="E215" s="214" t="s">
        <v>19</v>
      </c>
      <c r="F215" s="215" t="s">
        <v>799</v>
      </c>
      <c r="G215" s="213"/>
      <c r="H215" s="216">
        <v>36.765000000000001</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4" customFormat="1">
      <c r="B216" s="223"/>
      <c r="C216" s="224"/>
      <c r="D216" s="208" t="s">
        <v>233</v>
      </c>
      <c r="E216" s="225" t="s">
        <v>19</v>
      </c>
      <c r="F216" s="226" t="s">
        <v>234</v>
      </c>
      <c r="G216" s="224"/>
      <c r="H216" s="227">
        <v>36.765000000000001</v>
      </c>
      <c r="I216" s="228"/>
      <c r="J216" s="224"/>
      <c r="K216" s="224"/>
      <c r="L216" s="229"/>
      <c r="M216" s="230"/>
      <c r="N216" s="231"/>
      <c r="O216" s="231"/>
      <c r="P216" s="231"/>
      <c r="Q216" s="231"/>
      <c r="R216" s="231"/>
      <c r="S216" s="231"/>
      <c r="T216" s="232"/>
      <c r="AT216" s="233" t="s">
        <v>233</v>
      </c>
      <c r="AU216" s="233" t="s">
        <v>83</v>
      </c>
      <c r="AV216" s="14" t="s">
        <v>220</v>
      </c>
      <c r="AW216" s="14" t="s">
        <v>35</v>
      </c>
      <c r="AX216" s="14" t="s">
        <v>81</v>
      </c>
      <c r="AY216" s="233" t="s">
        <v>213</v>
      </c>
    </row>
    <row r="217" spans="1:65" s="2" customFormat="1" ht="21.75" customHeight="1">
      <c r="A217" s="36"/>
      <c r="B217" s="37"/>
      <c r="C217" s="195" t="s">
        <v>356</v>
      </c>
      <c r="D217" s="195" t="s">
        <v>215</v>
      </c>
      <c r="E217" s="196" t="s">
        <v>324</v>
      </c>
      <c r="F217" s="197" t="s">
        <v>325</v>
      </c>
      <c r="G217" s="198" t="s">
        <v>253</v>
      </c>
      <c r="H217" s="199">
        <v>9.4819999999999993</v>
      </c>
      <c r="I217" s="200"/>
      <c r="J217" s="201">
        <f>ROUND(I217*H217,2)</f>
        <v>0</v>
      </c>
      <c r="K217" s="197" t="s">
        <v>219</v>
      </c>
      <c r="L217" s="41"/>
      <c r="M217" s="202" t="s">
        <v>19</v>
      </c>
      <c r="N217" s="203" t="s">
        <v>45</v>
      </c>
      <c r="O217" s="66"/>
      <c r="P217" s="204">
        <f>O217*H217</f>
        <v>0</v>
      </c>
      <c r="Q217" s="204">
        <v>0</v>
      </c>
      <c r="R217" s="204">
        <f>Q217*H217</f>
        <v>0</v>
      </c>
      <c r="S217" s="204">
        <v>0</v>
      </c>
      <c r="T217" s="205">
        <f>S217*H217</f>
        <v>0</v>
      </c>
      <c r="U217" s="36"/>
      <c r="V217" s="36"/>
      <c r="W217" s="36"/>
      <c r="X217" s="36"/>
      <c r="Y217" s="36"/>
      <c r="Z217" s="36"/>
      <c r="AA217" s="36"/>
      <c r="AB217" s="36"/>
      <c r="AC217" s="36"/>
      <c r="AD217" s="36"/>
      <c r="AE217" s="36"/>
      <c r="AR217" s="206" t="s">
        <v>220</v>
      </c>
      <c r="AT217" s="206" t="s">
        <v>215</v>
      </c>
      <c r="AU217" s="206" t="s">
        <v>83</v>
      </c>
      <c r="AY217" s="19" t="s">
        <v>213</v>
      </c>
      <c r="BE217" s="207">
        <f>IF(N217="základní",J217,0)</f>
        <v>0</v>
      </c>
      <c r="BF217" s="207">
        <f>IF(N217="snížená",J217,0)</f>
        <v>0</v>
      </c>
      <c r="BG217" s="207">
        <f>IF(N217="zákl. přenesená",J217,0)</f>
        <v>0</v>
      </c>
      <c r="BH217" s="207">
        <f>IF(N217="sníž. přenesená",J217,0)</f>
        <v>0</v>
      </c>
      <c r="BI217" s="207">
        <f>IF(N217="nulová",J217,0)</f>
        <v>0</v>
      </c>
      <c r="BJ217" s="19" t="s">
        <v>81</v>
      </c>
      <c r="BK217" s="207">
        <f>ROUND(I217*H217,2)</f>
        <v>0</v>
      </c>
      <c r="BL217" s="19" t="s">
        <v>220</v>
      </c>
      <c r="BM217" s="206" t="s">
        <v>1326</v>
      </c>
    </row>
    <row r="218" spans="1:65" s="2" customFormat="1" ht="399.75">
      <c r="A218" s="36"/>
      <c r="B218" s="37"/>
      <c r="C218" s="38"/>
      <c r="D218" s="208" t="s">
        <v>222</v>
      </c>
      <c r="E218" s="38"/>
      <c r="F218" s="209" t="s">
        <v>327</v>
      </c>
      <c r="G218" s="38"/>
      <c r="H218" s="38"/>
      <c r="I218" s="118"/>
      <c r="J218" s="38"/>
      <c r="K218" s="38"/>
      <c r="L218" s="41"/>
      <c r="M218" s="210"/>
      <c r="N218" s="211"/>
      <c r="O218" s="66"/>
      <c r="P218" s="66"/>
      <c r="Q218" s="66"/>
      <c r="R218" s="66"/>
      <c r="S218" s="66"/>
      <c r="T218" s="67"/>
      <c r="U218" s="36"/>
      <c r="V218" s="36"/>
      <c r="W218" s="36"/>
      <c r="X218" s="36"/>
      <c r="Y218" s="36"/>
      <c r="Z218" s="36"/>
      <c r="AA218" s="36"/>
      <c r="AB218" s="36"/>
      <c r="AC218" s="36"/>
      <c r="AD218" s="36"/>
      <c r="AE218" s="36"/>
      <c r="AT218" s="19" t="s">
        <v>222</v>
      </c>
      <c r="AU218" s="19" t="s">
        <v>83</v>
      </c>
    </row>
    <row r="219" spans="1:65" s="13" customFormat="1">
      <c r="B219" s="212"/>
      <c r="C219" s="213"/>
      <c r="D219" s="208" t="s">
        <v>233</v>
      </c>
      <c r="E219" s="214" t="s">
        <v>19</v>
      </c>
      <c r="F219" s="215" t="s">
        <v>505</v>
      </c>
      <c r="G219" s="213"/>
      <c r="H219" s="216">
        <v>20.425000000000001</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65" s="13" customFormat="1">
      <c r="B220" s="212"/>
      <c r="C220" s="213"/>
      <c r="D220" s="208" t="s">
        <v>233</v>
      </c>
      <c r="E220" s="214" t="s">
        <v>19</v>
      </c>
      <c r="F220" s="215" t="s">
        <v>803</v>
      </c>
      <c r="G220" s="213"/>
      <c r="H220" s="216">
        <v>-5.1859999999999999</v>
      </c>
      <c r="I220" s="217"/>
      <c r="J220" s="213"/>
      <c r="K220" s="213"/>
      <c r="L220" s="218"/>
      <c r="M220" s="219"/>
      <c r="N220" s="220"/>
      <c r="O220" s="220"/>
      <c r="P220" s="220"/>
      <c r="Q220" s="220"/>
      <c r="R220" s="220"/>
      <c r="S220" s="220"/>
      <c r="T220" s="221"/>
      <c r="AT220" s="222" t="s">
        <v>233</v>
      </c>
      <c r="AU220" s="222" t="s">
        <v>83</v>
      </c>
      <c r="AV220" s="13" t="s">
        <v>83</v>
      </c>
      <c r="AW220" s="13" t="s">
        <v>35</v>
      </c>
      <c r="AX220" s="13" t="s">
        <v>74</v>
      </c>
      <c r="AY220" s="222" t="s">
        <v>213</v>
      </c>
    </row>
    <row r="221" spans="1:65" s="13" customFormat="1">
      <c r="B221" s="212"/>
      <c r="C221" s="213"/>
      <c r="D221" s="208" t="s">
        <v>233</v>
      </c>
      <c r="E221" s="214" t="s">
        <v>19</v>
      </c>
      <c r="F221" s="215" t="s">
        <v>1096</v>
      </c>
      <c r="G221" s="213"/>
      <c r="H221" s="216">
        <v>-1.0940000000000001</v>
      </c>
      <c r="I221" s="217"/>
      <c r="J221" s="213"/>
      <c r="K221" s="213"/>
      <c r="L221" s="218"/>
      <c r="M221" s="219"/>
      <c r="N221" s="220"/>
      <c r="O221" s="220"/>
      <c r="P221" s="220"/>
      <c r="Q221" s="220"/>
      <c r="R221" s="220"/>
      <c r="S221" s="220"/>
      <c r="T221" s="221"/>
      <c r="AT221" s="222" t="s">
        <v>233</v>
      </c>
      <c r="AU221" s="222" t="s">
        <v>83</v>
      </c>
      <c r="AV221" s="13" t="s">
        <v>83</v>
      </c>
      <c r="AW221" s="13" t="s">
        <v>35</v>
      </c>
      <c r="AX221" s="13" t="s">
        <v>74</v>
      </c>
      <c r="AY221" s="222" t="s">
        <v>213</v>
      </c>
    </row>
    <row r="222" spans="1:65" s="13" customFormat="1">
      <c r="B222" s="212"/>
      <c r="C222" s="213"/>
      <c r="D222" s="208" t="s">
        <v>233</v>
      </c>
      <c r="E222" s="214" t="s">
        <v>19</v>
      </c>
      <c r="F222" s="215" t="s">
        <v>1097</v>
      </c>
      <c r="G222" s="213"/>
      <c r="H222" s="216">
        <v>-1.0940000000000001</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3" customFormat="1">
      <c r="B223" s="212"/>
      <c r="C223" s="213"/>
      <c r="D223" s="208" t="s">
        <v>233</v>
      </c>
      <c r="E223" s="214" t="s">
        <v>19</v>
      </c>
      <c r="F223" s="215" t="s">
        <v>804</v>
      </c>
      <c r="G223" s="213"/>
      <c r="H223" s="216">
        <v>-3.2829999999999999</v>
      </c>
      <c r="I223" s="217"/>
      <c r="J223" s="213"/>
      <c r="K223" s="213"/>
      <c r="L223" s="218"/>
      <c r="M223" s="219"/>
      <c r="N223" s="220"/>
      <c r="O223" s="220"/>
      <c r="P223" s="220"/>
      <c r="Q223" s="220"/>
      <c r="R223" s="220"/>
      <c r="S223" s="220"/>
      <c r="T223" s="221"/>
      <c r="AT223" s="222" t="s">
        <v>233</v>
      </c>
      <c r="AU223" s="222" t="s">
        <v>83</v>
      </c>
      <c r="AV223" s="13" t="s">
        <v>83</v>
      </c>
      <c r="AW223" s="13" t="s">
        <v>35</v>
      </c>
      <c r="AX223" s="13" t="s">
        <v>74</v>
      </c>
      <c r="AY223" s="222" t="s">
        <v>213</v>
      </c>
    </row>
    <row r="224" spans="1:65" s="13" customFormat="1">
      <c r="B224" s="212"/>
      <c r="C224" s="213"/>
      <c r="D224" s="208" t="s">
        <v>233</v>
      </c>
      <c r="E224" s="214" t="s">
        <v>19</v>
      </c>
      <c r="F224" s="215" t="s">
        <v>1327</v>
      </c>
      <c r="G224" s="213"/>
      <c r="H224" s="216">
        <v>-0.28599999999999998</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3" customFormat="1">
      <c r="B225" s="212"/>
      <c r="C225" s="213"/>
      <c r="D225" s="208" t="s">
        <v>233</v>
      </c>
      <c r="E225" s="214" t="s">
        <v>19</v>
      </c>
      <c r="F225" s="215" t="s">
        <v>1328</v>
      </c>
      <c r="G225" s="213"/>
      <c r="H225" s="216">
        <v>-2.431</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3" customFormat="1">
      <c r="B226" s="212"/>
      <c r="C226" s="213"/>
      <c r="D226" s="208" t="s">
        <v>233</v>
      </c>
      <c r="E226" s="214" t="s">
        <v>19</v>
      </c>
      <c r="F226" s="215" t="s">
        <v>1329</v>
      </c>
      <c r="G226" s="213"/>
      <c r="H226" s="216">
        <v>2.431</v>
      </c>
      <c r="I226" s="217"/>
      <c r="J226" s="213"/>
      <c r="K226" s="213"/>
      <c r="L226" s="218"/>
      <c r="M226" s="219"/>
      <c r="N226" s="220"/>
      <c r="O226" s="220"/>
      <c r="P226" s="220"/>
      <c r="Q226" s="220"/>
      <c r="R226" s="220"/>
      <c r="S226" s="220"/>
      <c r="T226" s="221"/>
      <c r="AT226" s="222" t="s">
        <v>233</v>
      </c>
      <c r="AU226" s="222" t="s">
        <v>83</v>
      </c>
      <c r="AV226" s="13" t="s">
        <v>83</v>
      </c>
      <c r="AW226" s="13" t="s">
        <v>35</v>
      </c>
      <c r="AX226" s="13" t="s">
        <v>74</v>
      </c>
      <c r="AY226" s="222" t="s">
        <v>213</v>
      </c>
    </row>
    <row r="227" spans="1:65" s="14" customFormat="1">
      <c r="B227" s="223"/>
      <c r="C227" s="224"/>
      <c r="D227" s="208" t="s">
        <v>233</v>
      </c>
      <c r="E227" s="225" t="s">
        <v>577</v>
      </c>
      <c r="F227" s="226" t="s">
        <v>234</v>
      </c>
      <c r="G227" s="224"/>
      <c r="H227" s="227">
        <v>9.4819999999999993</v>
      </c>
      <c r="I227" s="228"/>
      <c r="J227" s="224"/>
      <c r="K227" s="224"/>
      <c r="L227" s="229"/>
      <c r="M227" s="230"/>
      <c r="N227" s="231"/>
      <c r="O227" s="231"/>
      <c r="P227" s="231"/>
      <c r="Q227" s="231"/>
      <c r="R227" s="231"/>
      <c r="S227" s="231"/>
      <c r="T227" s="232"/>
      <c r="AT227" s="233" t="s">
        <v>233</v>
      </c>
      <c r="AU227" s="233" t="s">
        <v>83</v>
      </c>
      <c r="AV227" s="14" t="s">
        <v>220</v>
      </c>
      <c r="AW227" s="14" t="s">
        <v>35</v>
      </c>
      <c r="AX227" s="14" t="s">
        <v>81</v>
      </c>
      <c r="AY227" s="233" t="s">
        <v>213</v>
      </c>
    </row>
    <row r="228" spans="1:65" s="2" customFormat="1" ht="16.5" customHeight="1">
      <c r="A228" s="36"/>
      <c r="B228" s="37"/>
      <c r="C228" s="244" t="s">
        <v>361</v>
      </c>
      <c r="D228" s="244" t="s">
        <v>329</v>
      </c>
      <c r="E228" s="245" t="s">
        <v>809</v>
      </c>
      <c r="F228" s="246" t="s">
        <v>810</v>
      </c>
      <c r="G228" s="247" t="s">
        <v>166</v>
      </c>
      <c r="H228" s="248">
        <v>19.059000000000001</v>
      </c>
      <c r="I228" s="249"/>
      <c r="J228" s="250">
        <f>ROUND(I228*H228,2)</f>
        <v>0</v>
      </c>
      <c r="K228" s="246" t="s">
        <v>219</v>
      </c>
      <c r="L228" s="251"/>
      <c r="M228" s="252" t="s">
        <v>19</v>
      </c>
      <c r="N228" s="253" t="s">
        <v>45</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257</v>
      </c>
      <c r="AT228" s="206" t="s">
        <v>329</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1330</v>
      </c>
    </row>
    <row r="229" spans="1:65" s="13" customFormat="1">
      <c r="B229" s="212"/>
      <c r="C229" s="213"/>
      <c r="D229" s="208" t="s">
        <v>233</v>
      </c>
      <c r="E229" s="214" t="s">
        <v>19</v>
      </c>
      <c r="F229" s="215" t="s">
        <v>812</v>
      </c>
      <c r="G229" s="213"/>
      <c r="H229" s="216">
        <v>19.059000000000001</v>
      </c>
      <c r="I229" s="217"/>
      <c r="J229" s="213"/>
      <c r="K229" s="213"/>
      <c r="L229" s="218"/>
      <c r="M229" s="219"/>
      <c r="N229" s="220"/>
      <c r="O229" s="220"/>
      <c r="P229" s="220"/>
      <c r="Q229" s="220"/>
      <c r="R229" s="220"/>
      <c r="S229" s="220"/>
      <c r="T229" s="221"/>
      <c r="AT229" s="222" t="s">
        <v>233</v>
      </c>
      <c r="AU229" s="222" t="s">
        <v>83</v>
      </c>
      <c r="AV229" s="13" t="s">
        <v>83</v>
      </c>
      <c r="AW229" s="13" t="s">
        <v>35</v>
      </c>
      <c r="AX229" s="13" t="s">
        <v>74</v>
      </c>
      <c r="AY229" s="222" t="s">
        <v>213</v>
      </c>
    </row>
    <row r="230" spans="1:65" s="14" customFormat="1">
      <c r="B230" s="223"/>
      <c r="C230" s="224"/>
      <c r="D230" s="208" t="s">
        <v>233</v>
      </c>
      <c r="E230" s="225" t="s">
        <v>19</v>
      </c>
      <c r="F230" s="226" t="s">
        <v>234</v>
      </c>
      <c r="G230" s="224"/>
      <c r="H230" s="227">
        <v>19.059000000000001</v>
      </c>
      <c r="I230" s="228"/>
      <c r="J230" s="224"/>
      <c r="K230" s="224"/>
      <c r="L230" s="229"/>
      <c r="M230" s="230"/>
      <c r="N230" s="231"/>
      <c r="O230" s="231"/>
      <c r="P230" s="231"/>
      <c r="Q230" s="231"/>
      <c r="R230" s="231"/>
      <c r="S230" s="231"/>
      <c r="T230" s="232"/>
      <c r="AT230" s="233" t="s">
        <v>233</v>
      </c>
      <c r="AU230" s="233" t="s">
        <v>83</v>
      </c>
      <c r="AV230" s="14" t="s">
        <v>220</v>
      </c>
      <c r="AW230" s="14" t="s">
        <v>35</v>
      </c>
      <c r="AX230" s="14" t="s">
        <v>81</v>
      </c>
      <c r="AY230" s="233" t="s">
        <v>213</v>
      </c>
    </row>
    <row r="231" spans="1:65" s="2" customFormat="1" ht="21.75" customHeight="1">
      <c r="A231" s="36"/>
      <c r="B231" s="37"/>
      <c r="C231" s="195" t="s">
        <v>366</v>
      </c>
      <c r="D231" s="195" t="s">
        <v>215</v>
      </c>
      <c r="E231" s="196" t="s">
        <v>813</v>
      </c>
      <c r="F231" s="197" t="s">
        <v>814</v>
      </c>
      <c r="G231" s="198" t="s">
        <v>253</v>
      </c>
      <c r="H231" s="199">
        <v>3.2829999999999999</v>
      </c>
      <c r="I231" s="200"/>
      <c r="J231" s="201">
        <f>ROUND(I231*H231,2)</f>
        <v>0</v>
      </c>
      <c r="K231" s="197" t="s">
        <v>219</v>
      </c>
      <c r="L231" s="41"/>
      <c r="M231" s="202" t="s">
        <v>19</v>
      </c>
      <c r="N231" s="203" t="s">
        <v>45</v>
      </c>
      <c r="O231" s="66"/>
      <c r="P231" s="204">
        <f>O231*H231</f>
        <v>0</v>
      </c>
      <c r="Q231" s="204">
        <v>0</v>
      </c>
      <c r="R231" s="204">
        <f>Q231*H231</f>
        <v>0</v>
      </c>
      <c r="S231" s="204">
        <v>0</v>
      </c>
      <c r="T231" s="205">
        <f>S231*H231</f>
        <v>0</v>
      </c>
      <c r="U231" s="36"/>
      <c r="V231" s="36"/>
      <c r="W231" s="36"/>
      <c r="X231" s="36"/>
      <c r="Y231" s="36"/>
      <c r="Z231" s="36"/>
      <c r="AA231" s="36"/>
      <c r="AB231" s="36"/>
      <c r="AC231" s="36"/>
      <c r="AD231" s="36"/>
      <c r="AE231" s="36"/>
      <c r="AR231" s="206" t="s">
        <v>220</v>
      </c>
      <c r="AT231" s="206" t="s">
        <v>215</v>
      </c>
      <c r="AU231" s="206" t="s">
        <v>83</v>
      </c>
      <c r="AY231" s="19" t="s">
        <v>213</v>
      </c>
      <c r="BE231" s="207">
        <f>IF(N231="základní",J231,0)</f>
        <v>0</v>
      </c>
      <c r="BF231" s="207">
        <f>IF(N231="snížená",J231,0)</f>
        <v>0</v>
      </c>
      <c r="BG231" s="207">
        <f>IF(N231="zákl. přenesená",J231,0)</f>
        <v>0</v>
      </c>
      <c r="BH231" s="207">
        <f>IF(N231="sníž. přenesená",J231,0)</f>
        <v>0</v>
      </c>
      <c r="BI231" s="207">
        <f>IF(N231="nulová",J231,0)</f>
        <v>0</v>
      </c>
      <c r="BJ231" s="19" t="s">
        <v>81</v>
      </c>
      <c r="BK231" s="207">
        <f>ROUND(I231*H231,2)</f>
        <v>0</v>
      </c>
      <c r="BL231" s="19" t="s">
        <v>220</v>
      </c>
      <c r="BM231" s="206" t="s">
        <v>1331</v>
      </c>
    </row>
    <row r="232" spans="1:65" s="2" customFormat="1" ht="97.5">
      <c r="A232" s="36"/>
      <c r="B232" s="37"/>
      <c r="C232" s="38"/>
      <c r="D232" s="208" t="s">
        <v>222</v>
      </c>
      <c r="E232" s="38"/>
      <c r="F232" s="209" t="s">
        <v>816</v>
      </c>
      <c r="G232" s="38"/>
      <c r="H232" s="38"/>
      <c r="I232" s="118"/>
      <c r="J232" s="38"/>
      <c r="K232" s="38"/>
      <c r="L232" s="41"/>
      <c r="M232" s="210"/>
      <c r="N232" s="211"/>
      <c r="O232" s="66"/>
      <c r="P232" s="66"/>
      <c r="Q232" s="66"/>
      <c r="R232" s="66"/>
      <c r="S232" s="66"/>
      <c r="T232" s="67"/>
      <c r="U232" s="36"/>
      <c r="V232" s="36"/>
      <c r="W232" s="36"/>
      <c r="X232" s="36"/>
      <c r="Y232" s="36"/>
      <c r="Z232" s="36"/>
      <c r="AA232" s="36"/>
      <c r="AB232" s="36"/>
      <c r="AC232" s="36"/>
      <c r="AD232" s="36"/>
      <c r="AE232" s="36"/>
      <c r="AT232" s="19" t="s">
        <v>222</v>
      </c>
      <c r="AU232" s="19" t="s">
        <v>83</v>
      </c>
    </row>
    <row r="233" spans="1:65" s="13" customFormat="1">
      <c r="B233" s="212"/>
      <c r="C233" s="213"/>
      <c r="D233" s="208" t="s">
        <v>233</v>
      </c>
      <c r="E233" s="214" t="s">
        <v>19</v>
      </c>
      <c r="F233" s="215" t="s">
        <v>1332</v>
      </c>
      <c r="G233" s="213"/>
      <c r="H233" s="216">
        <v>3.2829999999999999</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4" customFormat="1">
      <c r="B234" s="223"/>
      <c r="C234" s="224"/>
      <c r="D234" s="208" t="s">
        <v>233</v>
      </c>
      <c r="E234" s="225" t="s">
        <v>544</v>
      </c>
      <c r="F234" s="226" t="s">
        <v>234</v>
      </c>
      <c r="G234" s="224"/>
      <c r="H234" s="227">
        <v>3.2829999999999999</v>
      </c>
      <c r="I234" s="228"/>
      <c r="J234" s="224"/>
      <c r="K234" s="224"/>
      <c r="L234" s="229"/>
      <c r="M234" s="230"/>
      <c r="N234" s="231"/>
      <c r="O234" s="231"/>
      <c r="P234" s="231"/>
      <c r="Q234" s="231"/>
      <c r="R234" s="231"/>
      <c r="S234" s="231"/>
      <c r="T234" s="232"/>
      <c r="AT234" s="233" t="s">
        <v>233</v>
      </c>
      <c r="AU234" s="233" t="s">
        <v>83</v>
      </c>
      <c r="AV234" s="14" t="s">
        <v>220</v>
      </c>
      <c r="AW234" s="14" t="s">
        <v>35</v>
      </c>
      <c r="AX234" s="14" t="s">
        <v>81</v>
      </c>
      <c r="AY234" s="233" t="s">
        <v>213</v>
      </c>
    </row>
    <row r="235" spans="1:65" s="2" customFormat="1" ht="16.5" customHeight="1">
      <c r="A235" s="36"/>
      <c r="B235" s="37"/>
      <c r="C235" s="244" t="s">
        <v>370</v>
      </c>
      <c r="D235" s="244" t="s">
        <v>329</v>
      </c>
      <c r="E235" s="245" t="s">
        <v>822</v>
      </c>
      <c r="F235" s="246" t="s">
        <v>823</v>
      </c>
      <c r="G235" s="247" t="s">
        <v>166</v>
      </c>
      <c r="H235" s="248">
        <v>6.5990000000000002</v>
      </c>
      <c r="I235" s="249"/>
      <c r="J235" s="250">
        <f>ROUND(I235*H235,2)</f>
        <v>0</v>
      </c>
      <c r="K235" s="246" t="s">
        <v>19</v>
      </c>
      <c r="L235" s="251"/>
      <c r="M235" s="252" t="s">
        <v>19</v>
      </c>
      <c r="N235" s="253" t="s">
        <v>45</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257</v>
      </c>
      <c r="AT235" s="206" t="s">
        <v>329</v>
      </c>
      <c r="AU235" s="206" t="s">
        <v>83</v>
      </c>
      <c r="AY235" s="19" t="s">
        <v>213</v>
      </c>
      <c r="BE235" s="207">
        <f>IF(N235="základní",J235,0)</f>
        <v>0</v>
      </c>
      <c r="BF235" s="207">
        <f>IF(N235="snížená",J235,0)</f>
        <v>0</v>
      </c>
      <c r="BG235" s="207">
        <f>IF(N235="zákl. přenesená",J235,0)</f>
        <v>0</v>
      </c>
      <c r="BH235" s="207">
        <f>IF(N235="sníž. přenesená",J235,0)</f>
        <v>0</v>
      </c>
      <c r="BI235" s="207">
        <f>IF(N235="nulová",J235,0)</f>
        <v>0</v>
      </c>
      <c r="BJ235" s="19" t="s">
        <v>81</v>
      </c>
      <c r="BK235" s="207">
        <f>ROUND(I235*H235,2)</f>
        <v>0</v>
      </c>
      <c r="BL235" s="19" t="s">
        <v>220</v>
      </c>
      <c r="BM235" s="206" t="s">
        <v>1333</v>
      </c>
    </row>
    <row r="236" spans="1:65" s="13" customFormat="1">
      <c r="B236" s="212"/>
      <c r="C236" s="213"/>
      <c r="D236" s="208" t="s">
        <v>233</v>
      </c>
      <c r="E236" s="214" t="s">
        <v>19</v>
      </c>
      <c r="F236" s="215" t="s">
        <v>825</v>
      </c>
      <c r="G236" s="213"/>
      <c r="H236" s="216">
        <v>6.5990000000000002</v>
      </c>
      <c r="I236" s="217"/>
      <c r="J236" s="213"/>
      <c r="K236" s="213"/>
      <c r="L236" s="218"/>
      <c r="M236" s="219"/>
      <c r="N236" s="220"/>
      <c r="O236" s="220"/>
      <c r="P236" s="220"/>
      <c r="Q236" s="220"/>
      <c r="R236" s="220"/>
      <c r="S236" s="220"/>
      <c r="T236" s="221"/>
      <c r="AT236" s="222" t="s">
        <v>233</v>
      </c>
      <c r="AU236" s="222" t="s">
        <v>83</v>
      </c>
      <c r="AV236" s="13" t="s">
        <v>83</v>
      </c>
      <c r="AW236" s="13" t="s">
        <v>35</v>
      </c>
      <c r="AX236" s="13" t="s">
        <v>74</v>
      </c>
      <c r="AY236" s="222" t="s">
        <v>213</v>
      </c>
    </row>
    <row r="237" spans="1:65" s="14" customFormat="1">
      <c r="B237" s="223"/>
      <c r="C237" s="224"/>
      <c r="D237" s="208" t="s">
        <v>233</v>
      </c>
      <c r="E237" s="225" t="s">
        <v>19</v>
      </c>
      <c r="F237" s="226" t="s">
        <v>234</v>
      </c>
      <c r="G237" s="224"/>
      <c r="H237" s="227">
        <v>6.5990000000000002</v>
      </c>
      <c r="I237" s="228"/>
      <c r="J237" s="224"/>
      <c r="K237" s="224"/>
      <c r="L237" s="229"/>
      <c r="M237" s="230"/>
      <c r="N237" s="231"/>
      <c r="O237" s="231"/>
      <c r="P237" s="231"/>
      <c r="Q237" s="231"/>
      <c r="R237" s="231"/>
      <c r="S237" s="231"/>
      <c r="T237" s="232"/>
      <c r="AT237" s="233" t="s">
        <v>233</v>
      </c>
      <c r="AU237" s="233" t="s">
        <v>83</v>
      </c>
      <c r="AV237" s="14" t="s">
        <v>220</v>
      </c>
      <c r="AW237" s="14" t="s">
        <v>35</v>
      </c>
      <c r="AX237" s="14" t="s">
        <v>81</v>
      </c>
      <c r="AY237" s="233" t="s">
        <v>213</v>
      </c>
    </row>
    <row r="238" spans="1:65" s="12" customFormat="1" ht="22.9" customHeight="1">
      <c r="B238" s="179"/>
      <c r="C238" s="180"/>
      <c r="D238" s="181" t="s">
        <v>73</v>
      </c>
      <c r="E238" s="193" t="s">
        <v>220</v>
      </c>
      <c r="F238" s="193" t="s">
        <v>841</v>
      </c>
      <c r="G238" s="180"/>
      <c r="H238" s="180"/>
      <c r="I238" s="183"/>
      <c r="J238" s="194">
        <f>BK238</f>
        <v>0</v>
      </c>
      <c r="K238" s="180"/>
      <c r="L238" s="185"/>
      <c r="M238" s="186"/>
      <c r="N238" s="187"/>
      <c r="O238" s="187"/>
      <c r="P238" s="188">
        <f>SUM(P239:P248)</f>
        <v>0</v>
      </c>
      <c r="Q238" s="187"/>
      <c r="R238" s="188">
        <f>SUM(R239:R248)</f>
        <v>0</v>
      </c>
      <c r="S238" s="187"/>
      <c r="T238" s="189">
        <f>SUM(T239:T248)</f>
        <v>0</v>
      </c>
      <c r="AR238" s="190" t="s">
        <v>81</v>
      </c>
      <c r="AT238" s="191" t="s">
        <v>73</v>
      </c>
      <c r="AU238" s="191" t="s">
        <v>81</v>
      </c>
      <c r="AY238" s="190" t="s">
        <v>213</v>
      </c>
      <c r="BK238" s="192">
        <f>SUM(BK239:BK248)</f>
        <v>0</v>
      </c>
    </row>
    <row r="239" spans="1:65" s="2" customFormat="1" ht="16.5" customHeight="1">
      <c r="A239" s="36"/>
      <c r="B239" s="37"/>
      <c r="C239" s="195" t="s">
        <v>375</v>
      </c>
      <c r="D239" s="195" t="s">
        <v>215</v>
      </c>
      <c r="E239" s="196" t="s">
        <v>842</v>
      </c>
      <c r="F239" s="197" t="s">
        <v>843</v>
      </c>
      <c r="G239" s="198" t="s">
        <v>253</v>
      </c>
      <c r="H239" s="199">
        <v>1.0940000000000001</v>
      </c>
      <c r="I239" s="200"/>
      <c r="J239" s="201">
        <f>ROUND(I239*H239,2)</f>
        <v>0</v>
      </c>
      <c r="K239" s="197" t="s">
        <v>219</v>
      </c>
      <c r="L239" s="41"/>
      <c r="M239" s="202" t="s">
        <v>19</v>
      </c>
      <c r="N239" s="203" t="s">
        <v>45</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1334</v>
      </c>
    </row>
    <row r="240" spans="1:65" s="2" customFormat="1" ht="48.75">
      <c r="A240" s="36"/>
      <c r="B240" s="37"/>
      <c r="C240" s="38"/>
      <c r="D240" s="208" t="s">
        <v>222</v>
      </c>
      <c r="E240" s="38"/>
      <c r="F240" s="209" t="s">
        <v>845</v>
      </c>
      <c r="G240" s="38"/>
      <c r="H240" s="38"/>
      <c r="I240" s="118"/>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222</v>
      </c>
      <c r="AU240" s="19" t="s">
        <v>83</v>
      </c>
    </row>
    <row r="241" spans="1:65" s="13" customFormat="1">
      <c r="B241" s="212"/>
      <c r="C241" s="213"/>
      <c r="D241" s="208" t="s">
        <v>233</v>
      </c>
      <c r="E241" s="214" t="s">
        <v>19</v>
      </c>
      <c r="F241" s="215" t="s">
        <v>1335</v>
      </c>
      <c r="G241" s="213"/>
      <c r="H241" s="216">
        <v>0.44400000000000001</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3" customFormat="1">
      <c r="B242" s="212"/>
      <c r="C242" s="213"/>
      <c r="D242" s="208" t="s">
        <v>233</v>
      </c>
      <c r="E242" s="214" t="s">
        <v>19</v>
      </c>
      <c r="F242" s="215" t="s">
        <v>1336</v>
      </c>
      <c r="G242" s="213"/>
      <c r="H242" s="216">
        <v>0.65</v>
      </c>
      <c r="I242" s="217"/>
      <c r="J242" s="213"/>
      <c r="K242" s="213"/>
      <c r="L242" s="218"/>
      <c r="M242" s="219"/>
      <c r="N242" s="220"/>
      <c r="O242" s="220"/>
      <c r="P242" s="220"/>
      <c r="Q242" s="220"/>
      <c r="R242" s="220"/>
      <c r="S242" s="220"/>
      <c r="T242" s="221"/>
      <c r="AT242" s="222" t="s">
        <v>233</v>
      </c>
      <c r="AU242" s="222" t="s">
        <v>83</v>
      </c>
      <c r="AV242" s="13" t="s">
        <v>83</v>
      </c>
      <c r="AW242" s="13" t="s">
        <v>35</v>
      </c>
      <c r="AX242" s="13" t="s">
        <v>74</v>
      </c>
      <c r="AY242" s="222" t="s">
        <v>213</v>
      </c>
    </row>
    <row r="243" spans="1:65" s="14" customFormat="1">
      <c r="B243" s="223"/>
      <c r="C243" s="224"/>
      <c r="D243" s="208" t="s">
        <v>233</v>
      </c>
      <c r="E243" s="225" t="s">
        <v>1016</v>
      </c>
      <c r="F243" s="226" t="s">
        <v>234</v>
      </c>
      <c r="G243" s="224"/>
      <c r="H243" s="227">
        <v>1.0940000000000001</v>
      </c>
      <c r="I243" s="228"/>
      <c r="J243" s="224"/>
      <c r="K243" s="224"/>
      <c r="L243" s="229"/>
      <c r="M243" s="230"/>
      <c r="N243" s="231"/>
      <c r="O243" s="231"/>
      <c r="P243" s="231"/>
      <c r="Q243" s="231"/>
      <c r="R243" s="231"/>
      <c r="S243" s="231"/>
      <c r="T243" s="232"/>
      <c r="AT243" s="233" t="s">
        <v>233</v>
      </c>
      <c r="AU243" s="233" t="s">
        <v>83</v>
      </c>
      <c r="AV243" s="14" t="s">
        <v>220</v>
      </c>
      <c r="AW243" s="14" t="s">
        <v>35</v>
      </c>
      <c r="AX243" s="14" t="s">
        <v>81</v>
      </c>
      <c r="AY243" s="233" t="s">
        <v>213</v>
      </c>
    </row>
    <row r="244" spans="1:65" s="2" customFormat="1" ht="21.75" customHeight="1">
      <c r="A244" s="36"/>
      <c r="B244" s="37"/>
      <c r="C244" s="195" t="s">
        <v>380</v>
      </c>
      <c r="D244" s="195" t="s">
        <v>215</v>
      </c>
      <c r="E244" s="196" t="s">
        <v>863</v>
      </c>
      <c r="F244" s="197" t="s">
        <v>864</v>
      </c>
      <c r="G244" s="198" t="s">
        <v>253</v>
      </c>
      <c r="H244" s="199">
        <v>1.0940000000000001</v>
      </c>
      <c r="I244" s="200"/>
      <c r="J244" s="201">
        <f>ROUND(I244*H244,2)</f>
        <v>0</v>
      </c>
      <c r="K244" s="197" t="s">
        <v>219</v>
      </c>
      <c r="L244" s="41"/>
      <c r="M244" s="202" t="s">
        <v>19</v>
      </c>
      <c r="N244" s="203" t="s">
        <v>45</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220</v>
      </c>
      <c r="AT244" s="206" t="s">
        <v>215</v>
      </c>
      <c r="AU244" s="206" t="s">
        <v>83</v>
      </c>
      <c r="AY244" s="19" t="s">
        <v>213</v>
      </c>
      <c r="BE244" s="207">
        <f>IF(N244="základní",J244,0)</f>
        <v>0</v>
      </c>
      <c r="BF244" s="207">
        <f>IF(N244="snížená",J244,0)</f>
        <v>0</v>
      </c>
      <c r="BG244" s="207">
        <f>IF(N244="zákl. přenesená",J244,0)</f>
        <v>0</v>
      </c>
      <c r="BH244" s="207">
        <f>IF(N244="sníž. přenesená",J244,0)</f>
        <v>0</v>
      </c>
      <c r="BI244" s="207">
        <f>IF(N244="nulová",J244,0)</f>
        <v>0</v>
      </c>
      <c r="BJ244" s="19" t="s">
        <v>81</v>
      </c>
      <c r="BK244" s="207">
        <f>ROUND(I244*H244,2)</f>
        <v>0</v>
      </c>
      <c r="BL244" s="19" t="s">
        <v>220</v>
      </c>
      <c r="BM244" s="206" t="s">
        <v>1337</v>
      </c>
    </row>
    <row r="245" spans="1:65" s="2" customFormat="1" ht="39">
      <c r="A245" s="36"/>
      <c r="B245" s="37"/>
      <c r="C245" s="38"/>
      <c r="D245" s="208" t="s">
        <v>222</v>
      </c>
      <c r="E245" s="38"/>
      <c r="F245" s="209" t="s">
        <v>862</v>
      </c>
      <c r="G245" s="38"/>
      <c r="H245" s="38"/>
      <c r="I245" s="118"/>
      <c r="J245" s="38"/>
      <c r="K245" s="38"/>
      <c r="L245" s="41"/>
      <c r="M245" s="210"/>
      <c r="N245" s="211"/>
      <c r="O245" s="66"/>
      <c r="P245" s="66"/>
      <c r="Q245" s="66"/>
      <c r="R245" s="66"/>
      <c r="S245" s="66"/>
      <c r="T245" s="67"/>
      <c r="U245" s="36"/>
      <c r="V245" s="36"/>
      <c r="W245" s="36"/>
      <c r="X245" s="36"/>
      <c r="Y245" s="36"/>
      <c r="Z245" s="36"/>
      <c r="AA245" s="36"/>
      <c r="AB245" s="36"/>
      <c r="AC245" s="36"/>
      <c r="AD245" s="36"/>
      <c r="AE245" s="36"/>
      <c r="AT245" s="19" t="s">
        <v>222</v>
      </c>
      <c r="AU245" s="19" t="s">
        <v>83</v>
      </c>
    </row>
    <row r="246" spans="1:65" s="13" customFormat="1">
      <c r="B246" s="212"/>
      <c r="C246" s="213"/>
      <c r="D246" s="208" t="s">
        <v>233</v>
      </c>
      <c r="E246" s="214" t="s">
        <v>19</v>
      </c>
      <c r="F246" s="215" t="s">
        <v>1335</v>
      </c>
      <c r="G246" s="213"/>
      <c r="H246" s="216">
        <v>0.44400000000000001</v>
      </c>
      <c r="I246" s="217"/>
      <c r="J246" s="213"/>
      <c r="K246" s="213"/>
      <c r="L246" s="218"/>
      <c r="M246" s="219"/>
      <c r="N246" s="220"/>
      <c r="O246" s="220"/>
      <c r="P246" s="220"/>
      <c r="Q246" s="220"/>
      <c r="R246" s="220"/>
      <c r="S246" s="220"/>
      <c r="T246" s="221"/>
      <c r="AT246" s="222" t="s">
        <v>233</v>
      </c>
      <c r="AU246" s="222" t="s">
        <v>83</v>
      </c>
      <c r="AV246" s="13" t="s">
        <v>83</v>
      </c>
      <c r="AW246" s="13" t="s">
        <v>35</v>
      </c>
      <c r="AX246" s="13" t="s">
        <v>74</v>
      </c>
      <c r="AY246" s="222" t="s">
        <v>213</v>
      </c>
    </row>
    <row r="247" spans="1:65" s="13" customFormat="1">
      <c r="B247" s="212"/>
      <c r="C247" s="213"/>
      <c r="D247" s="208" t="s">
        <v>233</v>
      </c>
      <c r="E247" s="214" t="s">
        <v>19</v>
      </c>
      <c r="F247" s="215" t="s">
        <v>1336</v>
      </c>
      <c r="G247" s="213"/>
      <c r="H247" s="216">
        <v>0.65</v>
      </c>
      <c r="I247" s="217"/>
      <c r="J247" s="213"/>
      <c r="K247" s="213"/>
      <c r="L247" s="218"/>
      <c r="M247" s="219"/>
      <c r="N247" s="220"/>
      <c r="O247" s="220"/>
      <c r="P247" s="220"/>
      <c r="Q247" s="220"/>
      <c r="R247" s="220"/>
      <c r="S247" s="220"/>
      <c r="T247" s="221"/>
      <c r="AT247" s="222" t="s">
        <v>233</v>
      </c>
      <c r="AU247" s="222" t="s">
        <v>83</v>
      </c>
      <c r="AV247" s="13" t="s">
        <v>83</v>
      </c>
      <c r="AW247" s="13" t="s">
        <v>35</v>
      </c>
      <c r="AX247" s="13" t="s">
        <v>74</v>
      </c>
      <c r="AY247" s="222" t="s">
        <v>213</v>
      </c>
    </row>
    <row r="248" spans="1:65" s="14" customFormat="1">
      <c r="B248" s="223"/>
      <c r="C248" s="224"/>
      <c r="D248" s="208" t="s">
        <v>233</v>
      </c>
      <c r="E248" s="225" t="s">
        <v>1013</v>
      </c>
      <c r="F248" s="226" t="s">
        <v>234</v>
      </c>
      <c r="G248" s="224"/>
      <c r="H248" s="227">
        <v>1.0940000000000001</v>
      </c>
      <c r="I248" s="228"/>
      <c r="J248" s="224"/>
      <c r="K248" s="224"/>
      <c r="L248" s="229"/>
      <c r="M248" s="230"/>
      <c r="N248" s="231"/>
      <c r="O248" s="231"/>
      <c r="P248" s="231"/>
      <c r="Q248" s="231"/>
      <c r="R248" s="231"/>
      <c r="S248" s="231"/>
      <c r="T248" s="232"/>
      <c r="AT248" s="233" t="s">
        <v>233</v>
      </c>
      <c r="AU248" s="233" t="s">
        <v>83</v>
      </c>
      <c r="AV248" s="14" t="s">
        <v>220</v>
      </c>
      <c r="AW248" s="14" t="s">
        <v>35</v>
      </c>
      <c r="AX248" s="14" t="s">
        <v>81</v>
      </c>
      <c r="AY248" s="233" t="s">
        <v>213</v>
      </c>
    </row>
    <row r="249" spans="1:65" s="12" customFormat="1" ht="22.9" customHeight="1">
      <c r="B249" s="179"/>
      <c r="C249" s="180"/>
      <c r="D249" s="181" t="s">
        <v>73</v>
      </c>
      <c r="E249" s="193" t="s">
        <v>257</v>
      </c>
      <c r="F249" s="193" t="s">
        <v>866</v>
      </c>
      <c r="G249" s="180"/>
      <c r="H249" s="180"/>
      <c r="I249" s="183"/>
      <c r="J249" s="194">
        <f>BK249</f>
        <v>0</v>
      </c>
      <c r="K249" s="180"/>
      <c r="L249" s="185"/>
      <c r="M249" s="186"/>
      <c r="N249" s="187"/>
      <c r="O249" s="187"/>
      <c r="P249" s="188">
        <f>SUM(P250:P280)</f>
        <v>0</v>
      </c>
      <c r="Q249" s="187"/>
      <c r="R249" s="188">
        <f>SUM(R250:R280)</f>
        <v>4.1851725799999997</v>
      </c>
      <c r="S249" s="187"/>
      <c r="T249" s="189">
        <f>SUM(T250:T280)</f>
        <v>0</v>
      </c>
      <c r="AR249" s="190" t="s">
        <v>81</v>
      </c>
      <c r="AT249" s="191" t="s">
        <v>73</v>
      </c>
      <c r="AU249" s="191" t="s">
        <v>81</v>
      </c>
      <c r="AY249" s="190" t="s">
        <v>213</v>
      </c>
      <c r="BK249" s="192">
        <f>SUM(BK250:BK280)</f>
        <v>0</v>
      </c>
    </row>
    <row r="250" spans="1:65" s="2" customFormat="1" ht="21.75" customHeight="1">
      <c r="A250" s="36"/>
      <c r="B250" s="37"/>
      <c r="C250" s="195" t="s">
        <v>384</v>
      </c>
      <c r="D250" s="195" t="s">
        <v>215</v>
      </c>
      <c r="E250" s="196" t="s">
        <v>1116</v>
      </c>
      <c r="F250" s="197" t="s">
        <v>1117</v>
      </c>
      <c r="G250" s="198" t="s">
        <v>152</v>
      </c>
      <c r="H250" s="199">
        <v>9.1199999999999992</v>
      </c>
      <c r="I250" s="200"/>
      <c r="J250" s="201">
        <f>ROUND(I250*H250,2)</f>
        <v>0</v>
      </c>
      <c r="K250" s="197" t="s">
        <v>219</v>
      </c>
      <c r="L250" s="41"/>
      <c r="M250" s="202" t="s">
        <v>19</v>
      </c>
      <c r="N250" s="203" t="s">
        <v>45</v>
      </c>
      <c r="O250" s="66"/>
      <c r="P250" s="204">
        <f>O250*H250</f>
        <v>0</v>
      </c>
      <c r="Q250" s="204">
        <v>3.8000000000000002E-5</v>
      </c>
      <c r="R250" s="204">
        <f>Q250*H250</f>
        <v>3.4655999999999999E-4</v>
      </c>
      <c r="S250" s="204">
        <v>0</v>
      </c>
      <c r="T250" s="205">
        <f>S250*H250</f>
        <v>0</v>
      </c>
      <c r="U250" s="36"/>
      <c r="V250" s="36"/>
      <c r="W250" s="36"/>
      <c r="X250" s="36"/>
      <c r="Y250" s="36"/>
      <c r="Z250" s="36"/>
      <c r="AA250" s="36"/>
      <c r="AB250" s="36"/>
      <c r="AC250" s="36"/>
      <c r="AD250" s="36"/>
      <c r="AE250" s="36"/>
      <c r="AR250" s="206" t="s">
        <v>220</v>
      </c>
      <c r="AT250" s="206" t="s">
        <v>215</v>
      </c>
      <c r="AU250" s="206" t="s">
        <v>83</v>
      </c>
      <c r="AY250" s="19" t="s">
        <v>213</v>
      </c>
      <c r="BE250" s="207">
        <f>IF(N250="základní",J250,0)</f>
        <v>0</v>
      </c>
      <c r="BF250" s="207">
        <f>IF(N250="snížená",J250,0)</f>
        <v>0</v>
      </c>
      <c r="BG250" s="207">
        <f>IF(N250="zákl. přenesená",J250,0)</f>
        <v>0</v>
      </c>
      <c r="BH250" s="207">
        <f>IF(N250="sníž. přenesená",J250,0)</f>
        <v>0</v>
      </c>
      <c r="BI250" s="207">
        <f>IF(N250="nulová",J250,0)</f>
        <v>0</v>
      </c>
      <c r="BJ250" s="19" t="s">
        <v>81</v>
      </c>
      <c r="BK250" s="207">
        <f>ROUND(I250*H250,2)</f>
        <v>0</v>
      </c>
      <c r="BL250" s="19" t="s">
        <v>220</v>
      </c>
      <c r="BM250" s="206" t="s">
        <v>1338</v>
      </c>
    </row>
    <row r="251" spans="1:65" s="2" customFormat="1" ht="87.75">
      <c r="A251" s="36"/>
      <c r="B251" s="37"/>
      <c r="C251" s="38"/>
      <c r="D251" s="208" t="s">
        <v>222</v>
      </c>
      <c r="E251" s="38"/>
      <c r="F251" s="209" t="s">
        <v>871</v>
      </c>
      <c r="G251" s="38"/>
      <c r="H251" s="38"/>
      <c r="I251" s="118"/>
      <c r="J251" s="38"/>
      <c r="K251" s="38"/>
      <c r="L251" s="41"/>
      <c r="M251" s="210"/>
      <c r="N251" s="211"/>
      <c r="O251" s="66"/>
      <c r="P251" s="66"/>
      <c r="Q251" s="66"/>
      <c r="R251" s="66"/>
      <c r="S251" s="66"/>
      <c r="T251" s="67"/>
      <c r="U251" s="36"/>
      <c r="V251" s="36"/>
      <c r="W251" s="36"/>
      <c r="X251" s="36"/>
      <c r="Y251" s="36"/>
      <c r="Z251" s="36"/>
      <c r="AA251" s="36"/>
      <c r="AB251" s="36"/>
      <c r="AC251" s="36"/>
      <c r="AD251" s="36"/>
      <c r="AE251" s="36"/>
      <c r="AT251" s="19" t="s">
        <v>222</v>
      </c>
      <c r="AU251" s="19" t="s">
        <v>83</v>
      </c>
    </row>
    <row r="252" spans="1:65" s="13" customFormat="1">
      <c r="B252" s="212"/>
      <c r="C252" s="213"/>
      <c r="D252" s="208" t="s">
        <v>233</v>
      </c>
      <c r="E252" s="214" t="s">
        <v>19</v>
      </c>
      <c r="F252" s="215" t="s">
        <v>1339</v>
      </c>
      <c r="G252" s="213"/>
      <c r="H252" s="216">
        <v>3.7</v>
      </c>
      <c r="I252" s="217"/>
      <c r="J252" s="213"/>
      <c r="K252" s="213"/>
      <c r="L252" s="218"/>
      <c r="M252" s="219"/>
      <c r="N252" s="220"/>
      <c r="O252" s="220"/>
      <c r="P252" s="220"/>
      <c r="Q252" s="220"/>
      <c r="R252" s="220"/>
      <c r="S252" s="220"/>
      <c r="T252" s="221"/>
      <c r="AT252" s="222" t="s">
        <v>233</v>
      </c>
      <c r="AU252" s="222" t="s">
        <v>83</v>
      </c>
      <c r="AV252" s="13" t="s">
        <v>83</v>
      </c>
      <c r="AW252" s="13" t="s">
        <v>35</v>
      </c>
      <c r="AX252" s="13" t="s">
        <v>74</v>
      </c>
      <c r="AY252" s="222" t="s">
        <v>213</v>
      </c>
    </row>
    <row r="253" spans="1:65" s="13" customFormat="1">
      <c r="B253" s="212"/>
      <c r="C253" s="213"/>
      <c r="D253" s="208" t="s">
        <v>233</v>
      </c>
      <c r="E253" s="214" t="s">
        <v>19</v>
      </c>
      <c r="F253" s="215" t="s">
        <v>1340</v>
      </c>
      <c r="G253" s="213"/>
      <c r="H253" s="216">
        <v>5.42</v>
      </c>
      <c r="I253" s="217"/>
      <c r="J253" s="213"/>
      <c r="K253" s="213"/>
      <c r="L253" s="218"/>
      <c r="M253" s="219"/>
      <c r="N253" s="220"/>
      <c r="O253" s="220"/>
      <c r="P253" s="220"/>
      <c r="Q253" s="220"/>
      <c r="R253" s="220"/>
      <c r="S253" s="220"/>
      <c r="T253" s="221"/>
      <c r="AT253" s="222" t="s">
        <v>233</v>
      </c>
      <c r="AU253" s="222" t="s">
        <v>83</v>
      </c>
      <c r="AV253" s="13" t="s">
        <v>83</v>
      </c>
      <c r="AW253" s="13" t="s">
        <v>35</v>
      </c>
      <c r="AX253" s="13" t="s">
        <v>74</v>
      </c>
      <c r="AY253" s="222" t="s">
        <v>213</v>
      </c>
    </row>
    <row r="254" spans="1:65" s="14" customFormat="1">
      <c r="B254" s="223"/>
      <c r="C254" s="224"/>
      <c r="D254" s="208" t="s">
        <v>233</v>
      </c>
      <c r="E254" s="225" t="s">
        <v>19</v>
      </c>
      <c r="F254" s="226" t="s">
        <v>234</v>
      </c>
      <c r="G254" s="224"/>
      <c r="H254" s="227">
        <v>9.1199999999999992</v>
      </c>
      <c r="I254" s="228"/>
      <c r="J254" s="224"/>
      <c r="K254" s="224"/>
      <c r="L254" s="229"/>
      <c r="M254" s="230"/>
      <c r="N254" s="231"/>
      <c r="O254" s="231"/>
      <c r="P254" s="231"/>
      <c r="Q254" s="231"/>
      <c r="R254" s="231"/>
      <c r="S254" s="231"/>
      <c r="T254" s="232"/>
      <c r="AT254" s="233" t="s">
        <v>233</v>
      </c>
      <c r="AU254" s="233" t="s">
        <v>83</v>
      </c>
      <c r="AV254" s="14" t="s">
        <v>220</v>
      </c>
      <c r="AW254" s="14" t="s">
        <v>35</v>
      </c>
      <c r="AX254" s="14" t="s">
        <v>81</v>
      </c>
      <c r="AY254" s="233" t="s">
        <v>213</v>
      </c>
    </row>
    <row r="255" spans="1:65" s="2" customFormat="1" ht="16.5" customHeight="1">
      <c r="A255" s="36"/>
      <c r="B255" s="37"/>
      <c r="C255" s="244" t="s">
        <v>389</v>
      </c>
      <c r="D255" s="244" t="s">
        <v>329</v>
      </c>
      <c r="E255" s="245" t="s">
        <v>1120</v>
      </c>
      <c r="F255" s="246" t="s">
        <v>1121</v>
      </c>
      <c r="G255" s="247" t="s">
        <v>152</v>
      </c>
      <c r="H255" s="248">
        <v>9.2569999999999997</v>
      </c>
      <c r="I255" s="249"/>
      <c r="J255" s="250">
        <f>ROUND(I255*H255,2)</f>
        <v>0</v>
      </c>
      <c r="K255" s="246" t="s">
        <v>219</v>
      </c>
      <c r="L255" s="251"/>
      <c r="M255" s="252" t="s">
        <v>19</v>
      </c>
      <c r="N255" s="253" t="s">
        <v>45</v>
      </c>
      <c r="O255" s="66"/>
      <c r="P255" s="204">
        <f>O255*H255</f>
        <v>0</v>
      </c>
      <c r="Q255" s="204">
        <v>4.2999999999999997E-2</v>
      </c>
      <c r="R255" s="204">
        <f>Q255*H255</f>
        <v>0.39805099999999993</v>
      </c>
      <c r="S255" s="204">
        <v>0</v>
      </c>
      <c r="T255" s="205">
        <f>S255*H255</f>
        <v>0</v>
      </c>
      <c r="U255" s="36"/>
      <c r="V255" s="36"/>
      <c r="W255" s="36"/>
      <c r="X255" s="36"/>
      <c r="Y255" s="36"/>
      <c r="Z255" s="36"/>
      <c r="AA255" s="36"/>
      <c r="AB255" s="36"/>
      <c r="AC255" s="36"/>
      <c r="AD255" s="36"/>
      <c r="AE255" s="36"/>
      <c r="AR255" s="206" t="s">
        <v>257</v>
      </c>
      <c r="AT255" s="206" t="s">
        <v>329</v>
      </c>
      <c r="AU255" s="206" t="s">
        <v>83</v>
      </c>
      <c r="AY255" s="19" t="s">
        <v>213</v>
      </c>
      <c r="BE255" s="207">
        <f>IF(N255="základní",J255,0)</f>
        <v>0</v>
      </c>
      <c r="BF255" s="207">
        <f>IF(N255="snížená",J255,0)</f>
        <v>0</v>
      </c>
      <c r="BG255" s="207">
        <f>IF(N255="zákl. přenesená",J255,0)</f>
        <v>0</v>
      </c>
      <c r="BH255" s="207">
        <f>IF(N255="sníž. přenesená",J255,0)</f>
        <v>0</v>
      </c>
      <c r="BI255" s="207">
        <f>IF(N255="nulová",J255,0)</f>
        <v>0</v>
      </c>
      <c r="BJ255" s="19" t="s">
        <v>81</v>
      </c>
      <c r="BK255" s="207">
        <f>ROUND(I255*H255,2)</f>
        <v>0</v>
      </c>
      <c r="BL255" s="19" t="s">
        <v>220</v>
      </c>
      <c r="BM255" s="206" t="s">
        <v>1341</v>
      </c>
    </row>
    <row r="256" spans="1:65" s="13" customFormat="1">
      <c r="B256" s="212"/>
      <c r="C256" s="213"/>
      <c r="D256" s="208" t="s">
        <v>233</v>
      </c>
      <c r="E256" s="213"/>
      <c r="F256" s="215" t="s">
        <v>1342</v>
      </c>
      <c r="G256" s="213"/>
      <c r="H256" s="216">
        <v>9.2569999999999997</v>
      </c>
      <c r="I256" s="217"/>
      <c r="J256" s="213"/>
      <c r="K256" s="213"/>
      <c r="L256" s="218"/>
      <c r="M256" s="219"/>
      <c r="N256" s="220"/>
      <c r="O256" s="220"/>
      <c r="P256" s="220"/>
      <c r="Q256" s="220"/>
      <c r="R256" s="220"/>
      <c r="S256" s="220"/>
      <c r="T256" s="221"/>
      <c r="AT256" s="222" t="s">
        <v>233</v>
      </c>
      <c r="AU256" s="222" t="s">
        <v>83</v>
      </c>
      <c r="AV256" s="13" t="s">
        <v>83</v>
      </c>
      <c r="AW256" s="13" t="s">
        <v>4</v>
      </c>
      <c r="AX256" s="13" t="s">
        <v>81</v>
      </c>
      <c r="AY256" s="222" t="s">
        <v>213</v>
      </c>
    </row>
    <row r="257" spans="1:65" s="2" customFormat="1" ht="21.75" customHeight="1">
      <c r="A257" s="36"/>
      <c r="B257" s="37"/>
      <c r="C257" s="195" t="s">
        <v>393</v>
      </c>
      <c r="D257" s="195" t="s">
        <v>215</v>
      </c>
      <c r="E257" s="196" t="s">
        <v>1124</v>
      </c>
      <c r="F257" s="197" t="s">
        <v>1125</v>
      </c>
      <c r="G257" s="198" t="s">
        <v>218</v>
      </c>
      <c r="H257" s="199">
        <v>1</v>
      </c>
      <c r="I257" s="200"/>
      <c r="J257" s="201">
        <f>ROUND(I257*H257,2)</f>
        <v>0</v>
      </c>
      <c r="K257" s="197" t="s">
        <v>219</v>
      </c>
      <c r="L257" s="41"/>
      <c r="M257" s="202" t="s">
        <v>19</v>
      </c>
      <c r="N257" s="203" t="s">
        <v>45</v>
      </c>
      <c r="O257" s="66"/>
      <c r="P257" s="204">
        <f>O257*H257</f>
        <v>0</v>
      </c>
      <c r="Q257" s="204">
        <v>7.25E-5</v>
      </c>
      <c r="R257" s="204">
        <f>Q257*H257</f>
        <v>7.25E-5</v>
      </c>
      <c r="S257" s="204">
        <v>0</v>
      </c>
      <c r="T257" s="205">
        <f>S257*H257</f>
        <v>0</v>
      </c>
      <c r="U257" s="36"/>
      <c r="V257" s="36"/>
      <c r="W257" s="36"/>
      <c r="X257" s="36"/>
      <c r="Y257" s="36"/>
      <c r="Z257" s="36"/>
      <c r="AA257" s="36"/>
      <c r="AB257" s="36"/>
      <c r="AC257" s="36"/>
      <c r="AD257" s="36"/>
      <c r="AE257" s="36"/>
      <c r="AR257" s="206" t="s">
        <v>220</v>
      </c>
      <c r="AT257" s="206" t="s">
        <v>215</v>
      </c>
      <c r="AU257" s="206" t="s">
        <v>83</v>
      </c>
      <c r="AY257" s="19" t="s">
        <v>213</v>
      </c>
      <c r="BE257" s="207">
        <f>IF(N257="základní",J257,0)</f>
        <v>0</v>
      </c>
      <c r="BF257" s="207">
        <f>IF(N257="snížená",J257,0)</f>
        <v>0</v>
      </c>
      <c r="BG257" s="207">
        <f>IF(N257="zákl. přenesená",J257,0)</f>
        <v>0</v>
      </c>
      <c r="BH257" s="207">
        <f>IF(N257="sníž. přenesená",J257,0)</f>
        <v>0</v>
      </c>
      <c r="BI257" s="207">
        <f>IF(N257="nulová",J257,0)</f>
        <v>0</v>
      </c>
      <c r="BJ257" s="19" t="s">
        <v>81</v>
      </c>
      <c r="BK257" s="207">
        <f>ROUND(I257*H257,2)</f>
        <v>0</v>
      </c>
      <c r="BL257" s="19" t="s">
        <v>220</v>
      </c>
      <c r="BM257" s="206" t="s">
        <v>1343</v>
      </c>
    </row>
    <row r="258" spans="1:65" s="2" customFormat="1" ht="58.5">
      <c r="A258" s="36"/>
      <c r="B258" s="37"/>
      <c r="C258" s="38"/>
      <c r="D258" s="208" t="s">
        <v>222</v>
      </c>
      <c r="E258" s="38"/>
      <c r="F258" s="209" t="s">
        <v>890</v>
      </c>
      <c r="G258" s="38"/>
      <c r="H258" s="38"/>
      <c r="I258" s="118"/>
      <c r="J258" s="38"/>
      <c r="K258" s="38"/>
      <c r="L258" s="41"/>
      <c r="M258" s="210"/>
      <c r="N258" s="211"/>
      <c r="O258" s="66"/>
      <c r="P258" s="66"/>
      <c r="Q258" s="66"/>
      <c r="R258" s="66"/>
      <c r="S258" s="66"/>
      <c r="T258" s="67"/>
      <c r="U258" s="36"/>
      <c r="V258" s="36"/>
      <c r="W258" s="36"/>
      <c r="X258" s="36"/>
      <c r="Y258" s="36"/>
      <c r="Z258" s="36"/>
      <c r="AA258" s="36"/>
      <c r="AB258" s="36"/>
      <c r="AC258" s="36"/>
      <c r="AD258" s="36"/>
      <c r="AE258" s="36"/>
      <c r="AT258" s="19" t="s">
        <v>222</v>
      </c>
      <c r="AU258" s="19" t="s">
        <v>83</v>
      </c>
    </row>
    <row r="259" spans="1:65" s="2" customFormat="1" ht="16.5" customHeight="1">
      <c r="A259" s="36"/>
      <c r="B259" s="37"/>
      <c r="C259" s="244" t="s">
        <v>397</v>
      </c>
      <c r="D259" s="244" t="s">
        <v>329</v>
      </c>
      <c r="E259" s="245" t="s">
        <v>1127</v>
      </c>
      <c r="F259" s="246" t="s">
        <v>1128</v>
      </c>
      <c r="G259" s="247" t="s">
        <v>218</v>
      </c>
      <c r="H259" s="248">
        <v>1.0149999999999999</v>
      </c>
      <c r="I259" s="249"/>
      <c r="J259" s="250">
        <f>ROUND(I259*H259,2)</f>
        <v>0</v>
      </c>
      <c r="K259" s="246" t="s">
        <v>19</v>
      </c>
      <c r="L259" s="251"/>
      <c r="M259" s="252" t="s">
        <v>19</v>
      </c>
      <c r="N259" s="253" t="s">
        <v>45</v>
      </c>
      <c r="O259" s="66"/>
      <c r="P259" s="204">
        <f>O259*H259</f>
        <v>0</v>
      </c>
      <c r="Q259" s="204">
        <v>2.5000000000000001E-2</v>
      </c>
      <c r="R259" s="204">
        <f>Q259*H259</f>
        <v>2.5374999999999998E-2</v>
      </c>
      <c r="S259" s="204">
        <v>0</v>
      </c>
      <c r="T259" s="205">
        <f>S259*H259</f>
        <v>0</v>
      </c>
      <c r="U259" s="36"/>
      <c r="V259" s="36"/>
      <c r="W259" s="36"/>
      <c r="X259" s="36"/>
      <c r="Y259" s="36"/>
      <c r="Z259" s="36"/>
      <c r="AA259" s="36"/>
      <c r="AB259" s="36"/>
      <c r="AC259" s="36"/>
      <c r="AD259" s="36"/>
      <c r="AE259" s="36"/>
      <c r="AR259" s="206" t="s">
        <v>257</v>
      </c>
      <c r="AT259" s="206" t="s">
        <v>329</v>
      </c>
      <c r="AU259" s="206" t="s">
        <v>83</v>
      </c>
      <c r="AY259" s="19" t="s">
        <v>213</v>
      </c>
      <c r="BE259" s="207">
        <f>IF(N259="základní",J259,0)</f>
        <v>0</v>
      </c>
      <c r="BF259" s="207">
        <f>IF(N259="snížená",J259,0)</f>
        <v>0</v>
      </c>
      <c r="BG259" s="207">
        <f>IF(N259="zákl. přenesená",J259,0)</f>
        <v>0</v>
      </c>
      <c r="BH259" s="207">
        <f>IF(N259="sníž. přenesená",J259,0)</f>
        <v>0</v>
      </c>
      <c r="BI259" s="207">
        <f>IF(N259="nulová",J259,0)</f>
        <v>0</v>
      </c>
      <c r="BJ259" s="19" t="s">
        <v>81</v>
      </c>
      <c r="BK259" s="207">
        <f>ROUND(I259*H259,2)</f>
        <v>0</v>
      </c>
      <c r="BL259" s="19" t="s">
        <v>220</v>
      </c>
      <c r="BM259" s="206" t="s">
        <v>1344</v>
      </c>
    </row>
    <row r="260" spans="1:65" s="13" customFormat="1">
      <c r="B260" s="212"/>
      <c r="C260" s="213"/>
      <c r="D260" s="208" t="s">
        <v>233</v>
      </c>
      <c r="E260" s="213"/>
      <c r="F260" s="215" t="s">
        <v>1244</v>
      </c>
      <c r="G260" s="213"/>
      <c r="H260" s="216">
        <v>1.0149999999999999</v>
      </c>
      <c r="I260" s="217"/>
      <c r="J260" s="213"/>
      <c r="K260" s="213"/>
      <c r="L260" s="218"/>
      <c r="M260" s="219"/>
      <c r="N260" s="220"/>
      <c r="O260" s="220"/>
      <c r="P260" s="220"/>
      <c r="Q260" s="220"/>
      <c r="R260" s="220"/>
      <c r="S260" s="220"/>
      <c r="T260" s="221"/>
      <c r="AT260" s="222" t="s">
        <v>233</v>
      </c>
      <c r="AU260" s="222" t="s">
        <v>83</v>
      </c>
      <c r="AV260" s="13" t="s">
        <v>83</v>
      </c>
      <c r="AW260" s="13" t="s">
        <v>4</v>
      </c>
      <c r="AX260" s="13" t="s">
        <v>81</v>
      </c>
      <c r="AY260" s="222" t="s">
        <v>213</v>
      </c>
    </row>
    <row r="261" spans="1:65" s="2" customFormat="1" ht="16.5" customHeight="1">
      <c r="A261" s="36"/>
      <c r="B261" s="37"/>
      <c r="C261" s="195" t="s">
        <v>402</v>
      </c>
      <c r="D261" s="195" t="s">
        <v>215</v>
      </c>
      <c r="E261" s="196" t="s">
        <v>1134</v>
      </c>
      <c r="F261" s="197" t="s">
        <v>1135</v>
      </c>
      <c r="G261" s="198" t="s">
        <v>926</v>
      </c>
      <c r="H261" s="199">
        <v>2</v>
      </c>
      <c r="I261" s="200"/>
      <c r="J261" s="201">
        <f>ROUND(I261*H261,2)</f>
        <v>0</v>
      </c>
      <c r="K261" s="197" t="s">
        <v>219</v>
      </c>
      <c r="L261" s="41"/>
      <c r="M261" s="202" t="s">
        <v>19</v>
      </c>
      <c r="N261" s="203" t="s">
        <v>45</v>
      </c>
      <c r="O261" s="66"/>
      <c r="P261" s="204">
        <f>O261*H261</f>
        <v>0</v>
      </c>
      <c r="Q261" s="204">
        <v>1.7819999999999999E-4</v>
      </c>
      <c r="R261" s="204">
        <f>Q261*H261</f>
        <v>3.5639999999999999E-4</v>
      </c>
      <c r="S261" s="204">
        <v>0</v>
      </c>
      <c r="T261" s="205">
        <f>S261*H261</f>
        <v>0</v>
      </c>
      <c r="U261" s="36"/>
      <c r="V261" s="36"/>
      <c r="W261" s="36"/>
      <c r="X261" s="36"/>
      <c r="Y261" s="36"/>
      <c r="Z261" s="36"/>
      <c r="AA261" s="36"/>
      <c r="AB261" s="36"/>
      <c r="AC261" s="36"/>
      <c r="AD261" s="36"/>
      <c r="AE261" s="36"/>
      <c r="AR261" s="206" t="s">
        <v>220</v>
      </c>
      <c r="AT261" s="206" t="s">
        <v>215</v>
      </c>
      <c r="AU261" s="206" t="s">
        <v>83</v>
      </c>
      <c r="AY261" s="19" t="s">
        <v>213</v>
      </c>
      <c r="BE261" s="207">
        <f>IF(N261="základní",J261,0)</f>
        <v>0</v>
      </c>
      <c r="BF261" s="207">
        <f>IF(N261="snížená",J261,0)</f>
        <v>0</v>
      </c>
      <c r="BG261" s="207">
        <f>IF(N261="zákl. přenesená",J261,0)</f>
        <v>0</v>
      </c>
      <c r="BH261" s="207">
        <f>IF(N261="sníž. přenesená",J261,0)</f>
        <v>0</v>
      </c>
      <c r="BI261" s="207">
        <f>IF(N261="nulová",J261,0)</f>
        <v>0</v>
      </c>
      <c r="BJ261" s="19" t="s">
        <v>81</v>
      </c>
      <c r="BK261" s="207">
        <f>ROUND(I261*H261,2)</f>
        <v>0</v>
      </c>
      <c r="BL261" s="19" t="s">
        <v>220</v>
      </c>
      <c r="BM261" s="206" t="s">
        <v>1345</v>
      </c>
    </row>
    <row r="262" spans="1:65" s="2" customFormat="1" ht="97.5">
      <c r="A262" s="36"/>
      <c r="B262" s="37"/>
      <c r="C262" s="38"/>
      <c r="D262" s="208" t="s">
        <v>222</v>
      </c>
      <c r="E262" s="38"/>
      <c r="F262" s="209" t="s">
        <v>928</v>
      </c>
      <c r="G262" s="38"/>
      <c r="H262" s="38"/>
      <c r="I262" s="118"/>
      <c r="J262" s="38"/>
      <c r="K262" s="38"/>
      <c r="L262" s="41"/>
      <c r="M262" s="210"/>
      <c r="N262" s="211"/>
      <c r="O262" s="66"/>
      <c r="P262" s="66"/>
      <c r="Q262" s="66"/>
      <c r="R262" s="66"/>
      <c r="S262" s="66"/>
      <c r="T262" s="67"/>
      <c r="U262" s="36"/>
      <c r="V262" s="36"/>
      <c r="W262" s="36"/>
      <c r="X262" s="36"/>
      <c r="Y262" s="36"/>
      <c r="Z262" s="36"/>
      <c r="AA262" s="36"/>
      <c r="AB262" s="36"/>
      <c r="AC262" s="36"/>
      <c r="AD262" s="36"/>
      <c r="AE262" s="36"/>
      <c r="AT262" s="19" t="s">
        <v>222</v>
      </c>
      <c r="AU262" s="19" t="s">
        <v>83</v>
      </c>
    </row>
    <row r="263" spans="1:65" s="13" customFormat="1">
      <c r="B263" s="212"/>
      <c r="C263" s="213"/>
      <c r="D263" s="208" t="s">
        <v>233</v>
      </c>
      <c r="E263" s="214" t="s">
        <v>19</v>
      </c>
      <c r="F263" s="215" t="s">
        <v>1346</v>
      </c>
      <c r="G263" s="213"/>
      <c r="H263" s="216">
        <v>1</v>
      </c>
      <c r="I263" s="217"/>
      <c r="J263" s="213"/>
      <c r="K263" s="213"/>
      <c r="L263" s="218"/>
      <c r="M263" s="219"/>
      <c r="N263" s="220"/>
      <c r="O263" s="220"/>
      <c r="P263" s="220"/>
      <c r="Q263" s="220"/>
      <c r="R263" s="220"/>
      <c r="S263" s="220"/>
      <c r="T263" s="221"/>
      <c r="AT263" s="222" t="s">
        <v>233</v>
      </c>
      <c r="AU263" s="222" t="s">
        <v>83</v>
      </c>
      <c r="AV263" s="13" t="s">
        <v>83</v>
      </c>
      <c r="AW263" s="13" t="s">
        <v>35</v>
      </c>
      <c r="AX263" s="13" t="s">
        <v>74</v>
      </c>
      <c r="AY263" s="222" t="s">
        <v>213</v>
      </c>
    </row>
    <row r="264" spans="1:65" s="13" customFormat="1">
      <c r="B264" s="212"/>
      <c r="C264" s="213"/>
      <c r="D264" s="208" t="s">
        <v>233</v>
      </c>
      <c r="E264" s="214" t="s">
        <v>19</v>
      </c>
      <c r="F264" s="215" t="s">
        <v>1347</v>
      </c>
      <c r="G264" s="213"/>
      <c r="H264" s="216">
        <v>1</v>
      </c>
      <c r="I264" s="217"/>
      <c r="J264" s="213"/>
      <c r="K264" s="213"/>
      <c r="L264" s="218"/>
      <c r="M264" s="219"/>
      <c r="N264" s="220"/>
      <c r="O264" s="220"/>
      <c r="P264" s="220"/>
      <c r="Q264" s="220"/>
      <c r="R264" s="220"/>
      <c r="S264" s="220"/>
      <c r="T264" s="221"/>
      <c r="AT264" s="222" t="s">
        <v>233</v>
      </c>
      <c r="AU264" s="222" t="s">
        <v>83</v>
      </c>
      <c r="AV264" s="13" t="s">
        <v>83</v>
      </c>
      <c r="AW264" s="13" t="s">
        <v>35</v>
      </c>
      <c r="AX264" s="13" t="s">
        <v>74</v>
      </c>
      <c r="AY264" s="222" t="s">
        <v>213</v>
      </c>
    </row>
    <row r="265" spans="1:65" s="14" customFormat="1">
      <c r="B265" s="223"/>
      <c r="C265" s="224"/>
      <c r="D265" s="208" t="s">
        <v>233</v>
      </c>
      <c r="E265" s="225" t="s">
        <v>19</v>
      </c>
      <c r="F265" s="226" t="s">
        <v>234</v>
      </c>
      <c r="G265" s="224"/>
      <c r="H265" s="227">
        <v>2</v>
      </c>
      <c r="I265" s="228"/>
      <c r="J265" s="224"/>
      <c r="K265" s="224"/>
      <c r="L265" s="229"/>
      <c r="M265" s="230"/>
      <c r="N265" s="231"/>
      <c r="O265" s="231"/>
      <c r="P265" s="231"/>
      <c r="Q265" s="231"/>
      <c r="R265" s="231"/>
      <c r="S265" s="231"/>
      <c r="T265" s="232"/>
      <c r="AT265" s="233" t="s">
        <v>233</v>
      </c>
      <c r="AU265" s="233" t="s">
        <v>83</v>
      </c>
      <c r="AV265" s="14" t="s">
        <v>220</v>
      </c>
      <c r="AW265" s="14" t="s">
        <v>35</v>
      </c>
      <c r="AX265" s="14" t="s">
        <v>81</v>
      </c>
      <c r="AY265" s="233" t="s">
        <v>213</v>
      </c>
    </row>
    <row r="266" spans="1:65" s="2" customFormat="1" ht="16.5" customHeight="1">
      <c r="A266" s="36"/>
      <c r="B266" s="37"/>
      <c r="C266" s="195" t="s">
        <v>407</v>
      </c>
      <c r="D266" s="195" t="s">
        <v>215</v>
      </c>
      <c r="E266" s="196" t="s">
        <v>1348</v>
      </c>
      <c r="F266" s="197" t="s">
        <v>1349</v>
      </c>
      <c r="G266" s="198" t="s">
        <v>218</v>
      </c>
      <c r="H266" s="199">
        <v>1</v>
      </c>
      <c r="I266" s="200"/>
      <c r="J266" s="201">
        <f>ROUND(I266*H266,2)</f>
        <v>0</v>
      </c>
      <c r="K266" s="197" t="s">
        <v>19</v>
      </c>
      <c r="L266" s="41"/>
      <c r="M266" s="202" t="s">
        <v>19</v>
      </c>
      <c r="N266" s="203" t="s">
        <v>45</v>
      </c>
      <c r="O266" s="66"/>
      <c r="P266" s="204">
        <f>O266*H266</f>
        <v>0</v>
      </c>
      <c r="Q266" s="204">
        <v>3.6148799999999999</v>
      </c>
      <c r="R266" s="204">
        <f>Q266*H266</f>
        <v>3.6148799999999999</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1350</v>
      </c>
    </row>
    <row r="267" spans="1:65" s="2" customFormat="1" ht="97.5">
      <c r="A267" s="36"/>
      <c r="B267" s="37"/>
      <c r="C267" s="38"/>
      <c r="D267" s="208" t="s">
        <v>320</v>
      </c>
      <c r="E267" s="38"/>
      <c r="F267" s="209" t="s">
        <v>1351</v>
      </c>
      <c r="G267" s="38"/>
      <c r="H267" s="38"/>
      <c r="I267" s="118"/>
      <c r="J267" s="38"/>
      <c r="K267" s="38"/>
      <c r="L267" s="41"/>
      <c r="M267" s="210"/>
      <c r="N267" s="211"/>
      <c r="O267" s="66"/>
      <c r="P267" s="66"/>
      <c r="Q267" s="66"/>
      <c r="R267" s="66"/>
      <c r="S267" s="66"/>
      <c r="T267" s="67"/>
      <c r="U267" s="36"/>
      <c r="V267" s="36"/>
      <c r="W267" s="36"/>
      <c r="X267" s="36"/>
      <c r="Y267" s="36"/>
      <c r="Z267" s="36"/>
      <c r="AA267" s="36"/>
      <c r="AB267" s="36"/>
      <c r="AC267" s="36"/>
      <c r="AD267" s="36"/>
      <c r="AE267" s="36"/>
      <c r="AT267" s="19" t="s">
        <v>320</v>
      </c>
      <c r="AU267" s="19" t="s">
        <v>83</v>
      </c>
    </row>
    <row r="268" spans="1:65" s="2" customFormat="1" ht="16.5" customHeight="1">
      <c r="A268" s="36"/>
      <c r="B268" s="37"/>
      <c r="C268" s="195" t="s">
        <v>414</v>
      </c>
      <c r="D268" s="195" t="s">
        <v>215</v>
      </c>
      <c r="E268" s="196" t="s">
        <v>1352</v>
      </c>
      <c r="F268" s="197" t="s">
        <v>1353</v>
      </c>
      <c r="G268" s="198" t="s">
        <v>218</v>
      </c>
      <c r="H268" s="199">
        <v>1</v>
      </c>
      <c r="I268" s="200"/>
      <c r="J268" s="201">
        <f>ROUND(I268*H268,2)</f>
        <v>0</v>
      </c>
      <c r="K268" s="197" t="s">
        <v>19</v>
      </c>
      <c r="L268" s="41"/>
      <c r="M268" s="202" t="s">
        <v>19</v>
      </c>
      <c r="N268" s="203" t="s">
        <v>45</v>
      </c>
      <c r="O268" s="66"/>
      <c r="P268" s="204">
        <f>O268*H268</f>
        <v>0</v>
      </c>
      <c r="Q268" s="204">
        <v>0.14494199999999999</v>
      </c>
      <c r="R268" s="204">
        <f>Q268*H268</f>
        <v>0.14494199999999999</v>
      </c>
      <c r="S268" s="204">
        <v>0</v>
      </c>
      <c r="T268" s="205">
        <f>S268*H268</f>
        <v>0</v>
      </c>
      <c r="U268" s="36"/>
      <c r="V268" s="36"/>
      <c r="W268" s="36"/>
      <c r="X268" s="36"/>
      <c r="Y268" s="36"/>
      <c r="Z268" s="36"/>
      <c r="AA268" s="36"/>
      <c r="AB268" s="36"/>
      <c r="AC268" s="36"/>
      <c r="AD268" s="36"/>
      <c r="AE268" s="36"/>
      <c r="AR268" s="206" t="s">
        <v>220</v>
      </c>
      <c r="AT268" s="206" t="s">
        <v>215</v>
      </c>
      <c r="AU268" s="206" t="s">
        <v>83</v>
      </c>
      <c r="AY268" s="19" t="s">
        <v>213</v>
      </c>
      <c r="BE268" s="207">
        <f>IF(N268="základní",J268,0)</f>
        <v>0</v>
      </c>
      <c r="BF268" s="207">
        <f>IF(N268="snížená",J268,0)</f>
        <v>0</v>
      </c>
      <c r="BG268" s="207">
        <f>IF(N268="zákl. přenesená",J268,0)</f>
        <v>0</v>
      </c>
      <c r="BH268" s="207">
        <f>IF(N268="sníž. přenesená",J268,0)</f>
        <v>0</v>
      </c>
      <c r="BI268" s="207">
        <f>IF(N268="nulová",J268,0)</f>
        <v>0</v>
      </c>
      <c r="BJ268" s="19" t="s">
        <v>81</v>
      </c>
      <c r="BK268" s="207">
        <f>ROUND(I268*H268,2)</f>
        <v>0</v>
      </c>
      <c r="BL268" s="19" t="s">
        <v>220</v>
      </c>
      <c r="BM268" s="206" t="s">
        <v>1354</v>
      </c>
    </row>
    <row r="269" spans="1:65" s="2" customFormat="1" ht="29.25">
      <c r="A269" s="36"/>
      <c r="B269" s="37"/>
      <c r="C269" s="38"/>
      <c r="D269" s="208" t="s">
        <v>320</v>
      </c>
      <c r="E269" s="38"/>
      <c r="F269" s="209" t="s">
        <v>1355</v>
      </c>
      <c r="G269" s="38"/>
      <c r="H269" s="38"/>
      <c r="I269" s="118"/>
      <c r="J269" s="38"/>
      <c r="K269" s="38"/>
      <c r="L269" s="41"/>
      <c r="M269" s="210"/>
      <c r="N269" s="211"/>
      <c r="O269" s="66"/>
      <c r="P269" s="66"/>
      <c r="Q269" s="66"/>
      <c r="R269" s="66"/>
      <c r="S269" s="66"/>
      <c r="T269" s="67"/>
      <c r="U269" s="36"/>
      <c r="V269" s="36"/>
      <c r="W269" s="36"/>
      <c r="X269" s="36"/>
      <c r="Y269" s="36"/>
      <c r="Z269" s="36"/>
      <c r="AA269" s="36"/>
      <c r="AB269" s="36"/>
      <c r="AC269" s="36"/>
      <c r="AD269" s="36"/>
      <c r="AE269" s="36"/>
      <c r="AT269" s="19" t="s">
        <v>320</v>
      </c>
      <c r="AU269" s="19" t="s">
        <v>83</v>
      </c>
    </row>
    <row r="270" spans="1:65" s="2" customFormat="1" ht="16.5" customHeight="1">
      <c r="A270" s="36"/>
      <c r="B270" s="37"/>
      <c r="C270" s="195" t="s">
        <v>419</v>
      </c>
      <c r="D270" s="195" t="s">
        <v>215</v>
      </c>
      <c r="E270" s="196" t="s">
        <v>1150</v>
      </c>
      <c r="F270" s="197" t="s">
        <v>1151</v>
      </c>
      <c r="G270" s="198" t="s">
        <v>253</v>
      </c>
      <c r="H270" s="199">
        <v>5.1859999999999999</v>
      </c>
      <c r="I270" s="200"/>
      <c r="J270" s="201">
        <f>ROUND(I270*H270,2)</f>
        <v>0</v>
      </c>
      <c r="K270" s="197" t="s">
        <v>219</v>
      </c>
      <c r="L270" s="41"/>
      <c r="M270" s="202" t="s">
        <v>19</v>
      </c>
      <c r="N270" s="203" t="s">
        <v>45</v>
      </c>
      <c r="O270" s="66"/>
      <c r="P270" s="204">
        <f>O270*H270</f>
        <v>0</v>
      </c>
      <c r="Q270" s="204">
        <v>0</v>
      </c>
      <c r="R270" s="204">
        <f>Q270*H270</f>
        <v>0</v>
      </c>
      <c r="S270" s="204">
        <v>0</v>
      </c>
      <c r="T270" s="205">
        <f>S270*H270</f>
        <v>0</v>
      </c>
      <c r="U270" s="36"/>
      <c r="V270" s="36"/>
      <c r="W270" s="36"/>
      <c r="X270" s="36"/>
      <c r="Y270" s="36"/>
      <c r="Z270" s="36"/>
      <c r="AA270" s="36"/>
      <c r="AB270" s="36"/>
      <c r="AC270" s="36"/>
      <c r="AD270" s="36"/>
      <c r="AE270" s="36"/>
      <c r="AR270" s="206" t="s">
        <v>220</v>
      </c>
      <c r="AT270" s="206" t="s">
        <v>215</v>
      </c>
      <c r="AU270" s="206" t="s">
        <v>83</v>
      </c>
      <c r="AY270" s="19" t="s">
        <v>213</v>
      </c>
      <c r="BE270" s="207">
        <f>IF(N270="základní",J270,0)</f>
        <v>0</v>
      </c>
      <c r="BF270" s="207">
        <f>IF(N270="snížená",J270,0)</f>
        <v>0</v>
      </c>
      <c r="BG270" s="207">
        <f>IF(N270="zákl. přenesená",J270,0)</f>
        <v>0</v>
      </c>
      <c r="BH270" s="207">
        <f>IF(N270="sníž. přenesená",J270,0)</f>
        <v>0</v>
      </c>
      <c r="BI270" s="207">
        <f>IF(N270="nulová",J270,0)</f>
        <v>0</v>
      </c>
      <c r="BJ270" s="19" t="s">
        <v>81</v>
      </c>
      <c r="BK270" s="207">
        <f>ROUND(I270*H270,2)</f>
        <v>0</v>
      </c>
      <c r="BL270" s="19" t="s">
        <v>220</v>
      </c>
      <c r="BM270" s="206" t="s">
        <v>1356</v>
      </c>
    </row>
    <row r="271" spans="1:65" s="2" customFormat="1" ht="39">
      <c r="A271" s="36"/>
      <c r="B271" s="37"/>
      <c r="C271" s="38"/>
      <c r="D271" s="208" t="s">
        <v>222</v>
      </c>
      <c r="E271" s="38"/>
      <c r="F271" s="209" t="s">
        <v>966</v>
      </c>
      <c r="G271" s="38"/>
      <c r="H271" s="38"/>
      <c r="I271" s="118"/>
      <c r="J271" s="38"/>
      <c r="K271" s="38"/>
      <c r="L271" s="41"/>
      <c r="M271" s="210"/>
      <c r="N271" s="211"/>
      <c r="O271" s="66"/>
      <c r="P271" s="66"/>
      <c r="Q271" s="66"/>
      <c r="R271" s="66"/>
      <c r="S271" s="66"/>
      <c r="T271" s="67"/>
      <c r="U271" s="36"/>
      <c r="V271" s="36"/>
      <c r="W271" s="36"/>
      <c r="X271" s="36"/>
      <c r="Y271" s="36"/>
      <c r="Z271" s="36"/>
      <c r="AA271" s="36"/>
      <c r="AB271" s="36"/>
      <c r="AC271" s="36"/>
      <c r="AD271" s="36"/>
      <c r="AE271" s="36"/>
      <c r="AT271" s="19" t="s">
        <v>222</v>
      </c>
      <c r="AU271" s="19" t="s">
        <v>83</v>
      </c>
    </row>
    <row r="272" spans="1:65" s="13" customFormat="1">
      <c r="B272" s="212"/>
      <c r="C272" s="213"/>
      <c r="D272" s="208" t="s">
        <v>233</v>
      </c>
      <c r="E272" s="214" t="s">
        <v>19</v>
      </c>
      <c r="F272" s="215" t="s">
        <v>1357</v>
      </c>
      <c r="G272" s="213"/>
      <c r="H272" s="216">
        <v>2.2200000000000002</v>
      </c>
      <c r="I272" s="217"/>
      <c r="J272" s="213"/>
      <c r="K272" s="213"/>
      <c r="L272" s="218"/>
      <c r="M272" s="219"/>
      <c r="N272" s="220"/>
      <c r="O272" s="220"/>
      <c r="P272" s="220"/>
      <c r="Q272" s="220"/>
      <c r="R272" s="220"/>
      <c r="S272" s="220"/>
      <c r="T272" s="221"/>
      <c r="AT272" s="222" t="s">
        <v>233</v>
      </c>
      <c r="AU272" s="222" t="s">
        <v>83</v>
      </c>
      <c r="AV272" s="13" t="s">
        <v>83</v>
      </c>
      <c r="AW272" s="13" t="s">
        <v>35</v>
      </c>
      <c r="AX272" s="13" t="s">
        <v>74</v>
      </c>
      <c r="AY272" s="222" t="s">
        <v>213</v>
      </c>
    </row>
    <row r="273" spans="1:65" s="13" customFormat="1">
      <c r="B273" s="212"/>
      <c r="C273" s="213"/>
      <c r="D273" s="208" t="s">
        <v>233</v>
      </c>
      <c r="E273" s="214" t="s">
        <v>19</v>
      </c>
      <c r="F273" s="215" t="s">
        <v>1358</v>
      </c>
      <c r="G273" s="213"/>
      <c r="H273" s="216">
        <v>3.2519999999999998</v>
      </c>
      <c r="I273" s="217"/>
      <c r="J273" s="213"/>
      <c r="K273" s="213"/>
      <c r="L273" s="218"/>
      <c r="M273" s="219"/>
      <c r="N273" s="220"/>
      <c r="O273" s="220"/>
      <c r="P273" s="220"/>
      <c r="Q273" s="220"/>
      <c r="R273" s="220"/>
      <c r="S273" s="220"/>
      <c r="T273" s="221"/>
      <c r="AT273" s="222" t="s">
        <v>233</v>
      </c>
      <c r="AU273" s="222" t="s">
        <v>83</v>
      </c>
      <c r="AV273" s="13" t="s">
        <v>83</v>
      </c>
      <c r="AW273" s="13" t="s">
        <v>35</v>
      </c>
      <c r="AX273" s="13" t="s">
        <v>74</v>
      </c>
      <c r="AY273" s="222" t="s">
        <v>213</v>
      </c>
    </row>
    <row r="274" spans="1:65" s="13" customFormat="1">
      <c r="B274" s="212"/>
      <c r="C274" s="213"/>
      <c r="D274" s="208" t="s">
        <v>233</v>
      </c>
      <c r="E274" s="214" t="s">
        <v>19</v>
      </c>
      <c r="F274" s="215" t="s">
        <v>1359</v>
      </c>
      <c r="G274" s="213"/>
      <c r="H274" s="216">
        <v>-0.11600000000000001</v>
      </c>
      <c r="I274" s="217"/>
      <c r="J274" s="213"/>
      <c r="K274" s="213"/>
      <c r="L274" s="218"/>
      <c r="M274" s="219"/>
      <c r="N274" s="220"/>
      <c r="O274" s="220"/>
      <c r="P274" s="220"/>
      <c r="Q274" s="220"/>
      <c r="R274" s="220"/>
      <c r="S274" s="220"/>
      <c r="T274" s="221"/>
      <c r="AT274" s="222" t="s">
        <v>233</v>
      </c>
      <c r="AU274" s="222" t="s">
        <v>83</v>
      </c>
      <c r="AV274" s="13" t="s">
        <v>83</v>
      </c>
      <c r="AW274" s="13" t="s">
        <v>35</v>
      </c>
      <c r="AX274" s="13" t="s">
        <v>74</v>
      </c>
      <c r="AY274" s="222" t="s">
        <v>213</v>
      </c>
    </row>
    <row r="275" spans="1:65" s="13" customFormat="1">
      <c r="B275" s="212"/>
      <c r="C275" s="213"/>
      <c r="D275" s="208" t="s">
        <v>233</v>
      </c>
      <c r="E275" s="214" t="s">
        <v>19</v>
      </c>
      <c r="F275" s="215" t="s">
        <v>1360</v>
      </c>
      <c r="G275" s="213"/>
      <c r="H275" s="216">
        <v>-0.17</v>
      </c>
      <c r="I275" s="217"/>
      <c r="J275" s="213"/>
      <c r="K275" s="213"/>
      <c r="L275" s="218"/>
      <c r="M275" s="219"/>
      <c r="N275" s="220"/>
      <c r="O275" s="220"/>
      <c r="P275" s="220"/>
      <c r="Q275" s="220"/>
      <c r="R275" s="220"/>
      <c r="S275" s="220"/>
      <c r="T275" s="221"/>
      <c r="AT275" s="222" t="s">
        <v>233</v>
      </c>
      <c r="AU275" s="222" t="s">
        <v>83</v>
      </c>
      <c r="AV275" s="13" t="s">
        <v>83</v>
      </c>
      <c r="AW275" s="13" t="s">
        <v>35</v>
      </c>
      <c r="AX275" s="13" t="s">
        <v>74</v>
      </c>
      <c r="AY275" s="222" t="s">
        <v>213</v>
      </c>
    </row>
    <row r="276" spans="1:65" s="14" customFormat="1">
      <c r="B276" s="223"/>
      <c r="C276" s="224"/>
      <c r="D276" s="208" t="s">
        <v>233</v>
      </c>
      <c r="E276" s="225" t="s">
        <v>541</v>
      </c>
      <c r="F276" s="226" t="s">
        <v>234</v>
      </c>
      <c r="G276" s="224"/>
      <c r="H276" s="227">
        <v>5.1859999999999999</v>
      </c>
      <c r="I276" s="228"/>
      <c r="J276" s="224"/>
      <c r="K276" s="224"/>
      <c r="L276" s="229"/>
      <c r="M276" s="230"/>
      <c r="N276" s="231"/>
      <c r="O276" s="231"/>
      <c r="P276" s="231"/>
      <c r="Q276" s="231"/>
      <c r="R276" s="231"/>
      <c r="S276" s="231"/>
      <c r="T276" s="232"/>
      <c r="AT276" s="233" t="s">
        <v>233</v>
      </c>
      <c r="AU276" s="233" t="s">
        <v>83</v>
      </c>
      <c r="AV276" s="14" t="s">
        <v>220</v>
      </c>
      <c r="AW276" s="14" t="s">
        <v>35</v>
      </c>
      <c r="AX276" s="14" t="s">
        <v>81</v>
      </c>
      <c r="AY276" s="233" t="s">
        <v>213</v>
      </c>
    </row>
    <row r="277" spans="1:65" s="2" customFormat="1" ht="16.5" customHeight="1">
      <c r="A277" s="36"/>
      <c r="B277" s="37"/>
      <c r="C277" s="195" t="s">
        <v>425</v>
      </c>
      <c r="D277" s="195" t="s">
        <v>215</v>
      </c>
      <c r="E277" s="196" t="s">
        <v>981</v>
      </c>
      <c r="F277" s="197" t="s">
        <v>982</v>
      </c>
      <c r="G277" s="198" t="s">
        <v>152</v>
      </c>
      <c r="H277" s="199">
        <v>9.1199999999999992</v>
      </c>
      <c r="I277" s="200"/>
      <c r="J277" s="201">
        <f>ROUND(I277*H277,2)</f>
        <v>0</v>
      </c>
      <c r="K277" s="197" t="s">
        <v>219</v>
      </c>
      <c r="L277" s="41"/>
      <c r="M277" s="202" t="s">
        <v>19</v>
      </c>
      <c r="N277" s="203" t="s">
        <v>45</v>
      </c>
      <c r="O277" s="66"/>
      <c r="P277" s="204">
        <f>O277*H277</f>
        <v>0</v>
      </c>
      <c r="Q277" s="204">
        <v>1.26E-4</v>
      </c>
      <c r="R277" s="204">
        <f>Q277*H277</f>
        <v>1.14912E-3</v>
      </c>
      <c r="S277" s="204">
        <v>0</v>
      </c>
      <c r="T277" s="205">
        <f>S277*H277</f>
        <v>0</v>
      </c>
      <c r="U277" s="36"/>
      <c r="V277" s="36"/>
      <c r="W277" s="36"/>
      <c r="X277" s="36"/>
      <c r="Y277" s="36"/>
      <c r="Z277" s="36"/>
      <c r="AA277" s="36"/>
      <c r="AB277" s="36"/>
      <c r="AC277" s="36"/>
      <c r="AD277" s="36"/>
      <c r="AE277" s="36"/>
      <c r="AR277" s="206" t="s">
        <v>220</v>
      </c>
      <c r="AT277" s="206" t="s">
        <v>215</v>
      </c>
      <c r="AU277" s="206" t="s">
        <v>83</v>
      </c>
      <c r="AY277" s="19" t="s">
        <v>213</v>
      </c>
      <c r="BE277" s="207">
        <f>IF(N277="základní",J277,0)</f>
        <v>0</v>
      </c>
      <c r="BF277" s="207">
        <f>IF(N277="snížená",J277,0)</f>
        <v>0</v>
      </c>
      <c r="BG277" s="207">
        <f>IF(N277="zákl. přenesená",J277,0)</f>
        <v>0</v>
      </c>
      <c r="BH277" s="207">
        <f>IF(N277="sníž. přenesená",J277,0)</f>
        <v>0</v>
      </c>
      <c r="BI277" s="207">
        <f>IF(N277="nulová",J277,0)</f>
        <v>0</v>
      </c>
      <c r="BJ277" s="19" t="s">
        <v>81</v>
      </c>
      <c r="BK277" s="207">
        <f>ROUND(I277*H277,2)</f>
        <v>0</v>
      </c>
      <c r="BL277" s="19" t="s">
        <v>220</v>
      </c>
      <c r="BM277" s="206" t="s">
        <v>1361</v>
      </c>
    </row>
    <row r="278" spans="1:65" s="13" customFormat="1">
      <c r="B278" s="212"/>
      <c r="C278" s="213"/>
      <c r="D278" s="208" t="s">
        <v>233</v>
      </c>
      <c r="E278" s="214" t="s">
        <v>19</v>
      </c>
      <c r="F278" s="215" t="s">
        <v>1339</v>
      </c>
      <c r="G278" s="213"/>
      <c r="H278" s="216">
        <v>3.7</v>
      </c>
      <c r="I278" s="217"/>
      <c r="J278" s="213"/>
      <c r="K278" s="213"/>
      <c r="L278" s="218"/>
      <c r="M278" s="219"/>
      <c r="N278" s="220"/>
      <c r="O278" s="220"/>
      <c r="P278" s="220"/>
      <c r="Q278" s="220"/>
      <c r="R278" s="220"/>
      <c r="S278" s="220"/>
      <c r="T278" s="221"/>
      <c r="AT278" s="222" t="s">
        <v>233</v>
      </c>
      <c r="AU278" s="222" t="s">
        <v>83</v>
      </c>
      <c r="AV278" s="13" t="s">
        <v>83</v>
      </c>
      <c r="AW278" s="13" t="s">
        <v>35</v>
      </c>
      <c r="AX278" s="13" t="s">
        <v>74</v>
      </c>
      <c r="AY278" s="222" t="s">
        <v>213</v>
      </c>
    </row>
    <row r="279" spans="1:65" s="13" customFormat="1">
      <c r="B279" s="212"/>
      <c r="C279" s="213"/>
      <c r="D279" s="208" t="s">
        <v>233</v>
      </c>
      <c r="E279" s="214" t="s">
        <v>19</v>
      </c>
      <c r="F279" s="215" t="s">
        <v>1340</v>
      </c>
      <c r="G279" s="213"/>
      <c r="H279" s="216">
        <v>5.42</v>
      </c>
      <c r="I279" s="217"/>
      <c r="J279" s="213"/>
      <c r="K279" s="213"/>
      <c r="L279" s="218"/>
      <c r="M279" s="219"/>
      <c r="N279" s="220"/>
      <c r="O279" s="220"/>
      <c r="P279" s="220"/>
      <c r="Q279" s="220"/>
      <c r="R279" s="220"/>
      <c r="S279" s="220"/>
      <c r="T279" s="221"/>
      <c r="AT279" s="222" t="s">
        <v>233</v>
      </c>
      <c r="AU279" s="222" t="s">
        <v>83</v>
      </c>
      <c r="AV279" s="13" t="s">
        <v>83</v>
      </c>
      <c r="AW279" s="13" t="s">
        <v>35</v>
      </c>
      <c r="AX279" s="13" t="s">
        <v>74</v>
      </c>
      <c r="AY279" s="222" t="s">
        <v>213</v>
      </c>
    </row>
    <row r="280" spans="1:65" s="14" customFormat="1">
      <c r="B280" s="223"/>
      <c r="C280" s="224"/>
      <c r="D280" s="208" t="s">
        <v>233</v>
      </c>
      <c r="E280" s="225" t="s">
        <v>19</v>
      </c>
      <c r="F280" s="226" t="s">
        <v>234</v>
      </c>
      <c r="G280" s="224"/>
      <c r="H280" s="227">
        <v>9.1199999999999992</v>
      </c>
      <c r="I280" s="228"/>
      <c r="J280" s="224"/>
      <c r="K280" s="224"/>
      <c r="L280" s="229"/>
      <c r="M280" s="230"/>
      <c r="N280" s="231"/>
      <c r="O280" s="231"/>
      <c r="P280" s="231"/>
      <c r="Q280" s="231"/>
      <c r="R280" s="231"/>
      <c r="S280" s="231"/>
      <c r="T280" s="232"/>
      <c r="AT280" s="233" t="s">
        <v>233</v>
      </c>
      <c r="AU280" s="233" t="s">
        <v>83</v>
      </c>
      <c r="AV280" s="14" t="s">
        <v>220</v>
      </c>
      <c r="AW280" s="14" t="s">
        <v>35</v>
      </c>
      <c r="AX280" s="14" t="s">
        <v>81</v>
      </c>
      <c r="AY280" s="233" t="s">
        <v>213</v>
      </c>
    </row>
    <row r="281" spans="1:65" s="12" customFormat="1" ht="22.9" customHeight="1">
      <c r="B281" s="179"/>
      <c r="C281" s="180"/>
      <c r="D281" s="181" t="s">
        <v>73</v>
      </c>
      <c r="E281" s="193" t="s">
        <v>262</v>
      </c>
      <c r="F281" s="193" t="s">
        <v>424</v>
      </c>
      <c r="G281" s="180"/>
      <c r="H281" s="180"/>
      <c r="I281" s="183"/>
      <c r="J281" s="194">
        <f>BK281</f>
        <v>0</v>
      </c>
      <c r="K281" s="180"/>
      <c r="L281" s="185"/>
      <c r="M281" s="186"/>
      <c r="N281" s="187"/>
      <c r="O281" s="187"/>
      <c r="P281" s="188">
        <f>P282</f>
        <v>0</v>
      </c>
      <c r="Q281" s="187"/>
      <c r="R281" s="188">
        <f>R282</f>
        <v>0</v>
      </c>
      <c r="S281" s="187"/>
      <c r="T281" s="189">
        <f>T282</f>
        <v>0</v>
      </c>
      <c r="AR281" s="190" t="s">
        <v>81</v>
      </c>
      <c r="AT281" s="191" t="s">
        <v>73</v>
      </c>
      <c r="AU281" s="191" t="s">
        <v>81</v>
      </c>
      <c r="AY281" s="190" t="s">
        <v>213</v>
      </c>
      <c r="BK281" s="192">
        <f>BK282</f>
        <v>0</v>
      </c>
    </row>
    <row r="282" spans="1:65" s="2" customFormat="1" ht="16.5" customHeight="1">
      <c r="A282" s="36"/>
      <c r="B282" s="37"/>
      <c r="C282" s="195" t="s">
        <v>430</v>
      </c>
      <c r="D282" s="195" t="s">
        <v>215</v>
      </c>
      <c r="E282" s="196" t="s">
        <v>1362</v>
      </c>
      <c r="F282" s="197" t="s">
        <v>1363</v>
      </c>
      <c r="G282" s="198" t="s">
        <v>417</v>
      </c>
      <c r="H282" s="199">
        <v>1</v>
      </c>
      <c r="I282" s="200"/>
      <c r="J282" s="201">
        <f>ROUND(I282*H282,2)</f>
        <v>0</v>
      </c>
      <c r="K282" s="197" t="s">
        <v>19</v>
      </c>
      <c r="L282" s="41"/>
      <c r="M282" s="202" t="s">
        <v>19</v>
      </c>
      <c r="N282" s="203" t="s">
        <v>45</v>
      </c>
      <c r="O282" s="66"/>
      <c r="P282" s="204">
        <f>O282*H282</f>
        <v>0</v>
      </c>
      <c r="Q282" s="204">
        <v>0</v>
      </c>
      <c r="R282" s="204">
        <f>Q282*H282</f>
        <v>0</v>
      </c>
      <c r="S282" s="204">
        <v>0</v>
      </c>
      <c r="T282" s="205">
        <f>S282*H282</f>
        <v>0</v>
      </c>
      <c r="U282" s="36"/>
      <c r="V282" s="36"/>
      <c r="W282" s="36"/>
      <c r="X282" s="36"/>
      <c r="Y282" s="36"/>
      <c r="Z282" s="36"/>
      <c r="AA282" s="36"/>
      <c r="AB282" s="36"/>
      <c r="AC282" s="36"/>
      <c r="AD282" s="36"/>
      <c r="AE282" s="36"/>
      <c r="AR282" s="206" t="s">
        <v>220</v>
      </c>
      <c r="AT282" s="206" t="s">
        <v>215</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220</v>
      </c>
      <c r="BM282" s="206" t="s">
        <v>1364</v>
      </c>
    </row>
    <row r="283" spans="1:65" s="12" customFormat="1" ht="22.9" customHeight="1">
      <c r="B283" s="179"/>
      <c r="C283" s="180"/>
      <c r="D283" s="181" t="s">
        <v>73</v>
      </c>
      <c r="E283" s="193" t="s">
        <v>490</v>
      </c>
      <c r="F283" s="193" t="s">
        <v>491</v>
      </c>
      <c r="G283" s="180"/>
      <c r="H283" s="180"/>
      <c r="I283" s="183"/>
      <c r="J283" s="194">
        <f>BK283</f>
        <v>0</v>
      </c>
      <c r="K283" s="180"/>
      <c r="L283" s="185"/>
      <c r="M283" s="186"/>
      <c r="N283" s="187"/>
      <c r="O283" s="187"/>
      <c r="P283" s="188">
        <f>SUM(P284:P287)</f>
        <v>0</v>
      </c>
      <c r="Q283" s="187"/>
      <c r="R283" s="188">
        <f>SUM(R284:R287)</f>
        <v>0</v>
      </c>
      <c r="S283" s="187"/>
      <c r="T283" s="189">
        <f>SUM(T284:T287)</f>
        <v>0</v>
      </c>
      <c r="AR283" s="190" t="s">
        <v>81</v>
      </c>
      <c r="AT283" s="191" t="s">
        <v>73</v>
      </c>
      <c r="AU283" s="191" t="s">
        <v>81</v>
      </c>
      <c r="AY283" s="190" t="s">
        <v>213</v>
      </c>
      <c r="BK283" s="192">
        <f>SUM(BK284:BK287)</f>
        <v>0</v>
      </c>
    </row>
    <row r="284" spans="1:65" s="2" customFormat="1" ht="21.75" customHeight="1">
      <c r="A284" s="36"/>
      <c r="B284" s="37"/>
      <c r="C284" s="195" t="s">
        <v>435</v>
      </c>
      <c r="D284" s="195" t="s">
        <v>215</v>
      </c>
      <c r="E284" s="196" t="s">
        <v>997</v>
      </c>
      <c r="F284" s="197" t="s">
        <v>998</v>
      </c>
      <c r="G284" s="198" t="s">
        <v>166</v>
      </c>
      <c r="H284" s="199">
        <v>4.5670000000000002</v>
      </c>
      <c r="I284" s="200"/>
      <c r="J284" s="201">
        <f>ROUND(I284*H284,2)</f>
        <v>0</v>
      </c>
      <c r="K284" s="197" t="s">
        <v>219</v>
      </c>
      <c r="L284" s="41"/>
      <c r="M284" s="202" t="s">
        <v>19</v>
      </c>
      <c r="N284" s="203" t="s">
        <v>45</v>
      </c>
      <c r="O284" s="66"/>
      <c r="P284" s="204">
        <f>O284*H284</f>
        <v>0</v>
      </c>
      <c r="Q284" s="204">
        <v>0</v>
      </c>
      <c r="R284" s="204">
        <f>Q284*H284</f>
        <v>0</v>
      </c>
      <c r="S284" s="204">
        <v>0</v>
      </c>
      <c r="T284" s="205">
        <f>S284*H284</f>
        <v>0</v>
      </c>
      <c r="U284" s="36"/>
      <c r="V284" s="36"/>
      <c r="W284" s="36"/>
      <c r="X284" s="36"/>
      <c r="Y284" s="36"/>
      <c r="Z284" s="36"/>
      <c r="AA284" s="36"/>
      <c r="AB284" s="36"/>
      <c r="AC284" s="36"/>
      <c r="AD284" s="36"/>
      <c r="AE284" s="36"/>
      <c r="AR284" s="206" t="s">
        <v>220</v>
      </c>
      <c r="AT284" s="206" t="s">
        <v>215</v>
      </c>
      <c r="AU284" s="206" t="s">
        <v>83</v>
      </c>
      <c r="AY284" s="19" t="s">
        <v>213</v>
      </c>
      <c r="BE284" s="207">
        <f>IF(N284="základní",J284,0)</f>
        <v>0</v>
      </c>
      <c r="BF284" s="207">
        <f>IF(N284="snížená",J284,0)</f>
        <v>0</v>
      </c>
      <c r="BG284" s="207">
        <f>IF(N284="zákl. přenesená",J284,0)</f>
        <v>0</v>
      </c>
      <c r="BH284" s="207">
        <f>IF(N284="sníž. přenesená",J284,0)</f>
        <v>0</v>
      </c>
      <c r="BI284" s="207">
        <f>IF(N284="nulová",J284,0)</f>
        <v>0</v>
      </c>
      <c r="BJ284" s="19" t="s">
        <v>81</v>
      </c>
      <c r="BK284" s="207">
        <f>ROUND(I284*H284,2)</f>
        <v>0</v>
      </c>
      <c r="BL284" s="19" t="s">
        <v>220</v>
      </c>
      <c r="BM284" s="206" t="s">
        <v>1365</v>
      </c>
    </row>
    <row r="285" spans="1:65" s="2" customFormat="1" ht="48.75">
      <c r="A285" s="36"/>
      <c r="B285" s="37"/>
      <c r="C285" s="38"/>
      <c r="D285" s="208" t="s">
        <v>222</v>
      </c>
      <c r="E285" s="38"/>
      <c r="F285" s="209" t="s">
        <v>1000</v>
      </c>
      <c r="G285" s="38"/>
      <c r="H285" s="38"/>
      <c r="I285" s="118"/>
      <c r="J285" s="38"/>
      <c r="K285" s="38"/>
      <c r="L285" s="41"/>
      <c r="M285" s="210"/>
      <c r="N285" s="211"/>
      <c r="O285" s="66"/>
      <c r="P285" s="66"/>
      <c r="Q285" s="66"/>
      <c r="R285" s="66"/>
      <c r="S285" s="66"/>
      <c r="T285" s="67"/>
      <c r="U285" s="36"/>
      <c r="V285" s="36"/>
      <c r="W285" s="36"/>
      <c r="X285" s="36"/>
      <c r="Y285" s="36"/>
      <c r="Z285" s="36"/>
      <c r="AA285" s="36"/>
      <c r="AB285" s="36"/>
      <c r="AC285" s="36"/>
      <c r="AD285" s="36"/>
      <c r="AE285" s="36"/>
      <c r="AT285" s="19" t="s">
        <v>222</v>
      </c>
      <c r="AU285" s="19" t="s">
        <v>83</v>
      </c>
    </row>
    <row r="286" spans="1:65" s="2" customFormat="1" ht="21.75" customHeight="1">
      <c r="A286" s="36"/>
      <c r="B286" s="37"/>
      <c r="C286" s="195" t="s">
        <v>442</v>
      </c>
      <c r="D286" s="195" t="s">
        <v>215</v>
      </c>
      <c r="E286" s="196" t="s">
        <v>1002</v>
      </c>
      <c r="F286" s="197" t="s">
        <v>1003</v>
      </c>
      <c r="G286" s="198" t="s">
        <v>166</v>
      </c>
      <c r="H286" s="199">
        <v>4.5670000000000002</v>
      </c>
      <c r="I286" s="200"/>
      <c r="J286" s="201">
        <f>ROUND(I286*H286,2)</f>
        <v>0</v>
      </c>
      <c r="K286" s="197" t="s">
        <v>219</v>
      </c>
      <c r="L286" s="41"/>
      <c r="M286" s="202" t="s">
        <v>19</v>
      </c>
      <c r="N286" s="203" t="s">
        <v>45</v>
      </c>
      <c r="O286" s="66"/>
      <c r="P286" s="204">
        <f>O286*H286</f>
        <v>0</v>
      </c>
      <c r="Q286" s="204">
        <v>0</v>
      </c>
      <c r="R286" s="204">
        <f>Q286*H286</f>
        <v>0</v>
      </c>
      <c r="S286" s="204">
        <v>0</v>
      </c>
      <c r="T286" s="205">
        <f>S286*H286</f>
        <v>0</v>
      </c>
      <c r="U286" s="36"/>
      <c r="V286" s="36"/>
      <c r="W286" s="36"/>
      <c r="X286" s="36"/>
      <c r="Y286" s="36"/>
      <c r="Z286" s="36"/>
      <c r="AA286" s="36"/>
      <c r="AB286" s="36"/>
      <c r="AC286" s="36"/>
      <c r="AD286" s="36"/>
      <c r="AE286" s="36"/>
      <c r="AR286" s="206" t="s">
        <v>220</v>
      </c>
      <c r="AT286" s="206" t="s">
        <v>215</v>
      </c>
      <c r="AU286" s="206" t="s">
        <v>83</v>
      </c>
      <c r="AY286" s="19" t="s">
        <v>213</v>
      </c>
      <c r="BE286" s="207">
        <f>IF(N286="základní",J286,0)</f>
        <v>0</v>
      </c>
      <c r="BF286" s="207">
        <f>IF(N286="snížená",J286,0)</f>
        <v>0</v>
      </c>
      <c r="BG286" s="207">
        <f>IF(N286="zákl. přenesená",J286,0)</f>
        <v>0</v>
      </c>
      <c r="BH286" s="207">
        <f>IF(N286="sníž. přenesená",J286,0)</f>
        <v>0</v>
      </c>
      <c r="BI286" s="207">
        <f>IF(N286="nulová",J286,0)</f>
        <v>0</v>
      </c>
      <c r="BJ286" s="19" t="s">
        <v>81</v>
      </c>
      <c r="BK286" s="207">
        <f>ROUND(I286*H286,2)</f>
        <v>0</v>
      </c>
      <c r="BL286" s="19" t="s">
        <v>220</v>
      </c>
      <c r="BM286" s="206" t="s">
        <v>1366</v>
      </c>
    </row>
    <row r="287" spans="1:65" s="2" customFormat="1" ht="39">
      <c r="A287" s="36"/>
      <c r="B287" s="37"/>
      <c r="C287" s="38"/>
      <c r="D287" s="208" t="s">
        <v>222</v>
      </c>
      <c r="E287" s="38"/>
      <c r="F287" s="209" t="s">
        <v>1005</v>
      </c>
      <c r="G287" s="38"/>
      <c r="H287" s="38"/>
      <c r="I287" s="118"/>
      <c r="J287" s="38"/>
      <c r="K287" s="38"/>
      <c r="L287" s="41"/>
      <c r="M287" s="254"/>
      <c r="N287" s="255"/>
      <c r="O287" s="256"/>
      <c r="P287" s="256"/>
      <c r="Q287" s="256"/>
      <c r="R287" s="256"/>
      <c r="S287" s="256"/>
      <c r="T287" s="257"/>
      <c r="U287" s="36"/>
      <c r="V287" s="36"/>
      <c r="W287" s="36"/>
      <c r="X287" s="36"/>
      <c r="Y287" s="36"/>
      <c r="Z287" s="36"/>
      <c r="AA287" s="36"/>
      <c r="AB287" s="36"/>
      <c r="AC287" s="36"/>
      <c r="AD287" s="36"/>
      <c r="AE287" s="36"/>
      <c r="AT287" s="19" t="s">
        <v>222</v>
      </c>
      <c r="AU287" s="19" t="s">
        <v>83</v>
      </c>
    </row>
    <row r="288" spans="1:65" s="2" customFormat="1" ht="6.95" customHeight="1">
      <c r="A288" s="36"/>
      <c r="B288" s="49"/>
      <c r="C288" s="50"/>
      <c r="D288" s="50"/>
      <c r="E288" s="50"/>
      <c r="F288" s="50"/>
      <c r="G288" s="50"/>
      <c r="H288" s="50"/>
      <c r="I288" s="145"/>
      <c r="J288" s="50"/>
      <c r="K288" s="50"/>
      <c r="L288" s="41"/>
      <c r="M288" s="36"/>
      <c r="O288" s="36"/>
      <c r="P288" s="36"/>
      <c r="Q288" s="36"/>
      <c r="R288" s="36"/>
      <c r="S288" s="36"/>
      <c r="T288" s="36"/>
      <c r="U288" s="36"/>
      <c r="V288" s="36"/>
      <c r="W288" s="36"/>
      <c r="X288" s="36"/>
      <c r="Y288" s="36"/>
      <c r="Z288" s="36"/>
      <c r="AA288" s="36"/>
      <c r="AB288" s="36"/>
      <c r="AC288" s="36"/>
      <c r="AD288" s="36"/>
      <c r="AE288" s="36"/>
    </row>
  </sheetData>
  <sheetProtection password="CC3F" sheet="1" objects="1" scenarios="1" formatColumns="0" formatRows="0" autoFilter="0"/>
  <autoFilter ref="C90:K28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103</v>
      </c>
      <c r="AZ2" s="111" t="s">
        <v>505</v>
      </c>
      <c r="BA2" s="111" t="s">
        <v>506</v>
      </c>
      <c r="BB2" s="111" t="s">
        <v>253</v>
      </c>
      <c r="BC2" s="111" t="s">
        <v>1367</v>
      </c>
      <c r="BD2" s="111" t="s">
        <v>83</v>
      </c>
    </row>
    <row r="3" spans="1:56" s="1" customFormat="1" ht="6.95" customHeight="1">
      <c r="B3" s="112"/>
      <c r="C3" s="113"/>
      <c r="D3" s="113"/>
      <c r="E3" s="113"/>
      <c r="F3" s="113"/>
      <c r="G3" s="113"/>
      <c r="H3" s="113"/>
      <c r="I3" s="114"/>
      <c r="J3" s="113"/>
      <c r="K3" s="113"/>
      <c r="L3" s="22"/>
      <c r="AT3" s="19" t="s">
        <v>83</v>
      </c>
      <c r="AZ3" s="111" t="s">
        <v>508</v>
      </c>
      <c r="BA3" s="111" t="s">
        <v>509</v>
      </c>
      <c r="BB3" s="111" t="s">
        <v>253</v>
      </c>
      <c r="BC3" s="111" t="s">
        <v>1368</v>
      </c>
      <c r="BD3" s="111" t="s">
        <v>83</v>
      </c>
    </row>
    <row r="4" spans="1:56" s="1" customFormat="1" ht="24.95" customHeight="1">
      <c r="B4" s="22"/>
      <c r="D4" s="115" t="s">
        <v>158</v>
      </c>
      <c r="I4" s="110"/>
      <c r="L4" s="22"/>
      <c r="M4" s="116" t="s">
        <v>10</v>
      </c>
      <c r="AT4" s="19" t="s">
        <v>4</v>
      </c>
      <c r="AZ4" s="111" t="s">
        <v>511</v>
      </c>
      <c r="BA4" s="111" t="s">
        <v>512</v>
      </c>
      <c r="BB4" s="111" t="s">
        <v>253</v>
      </c>
      <c r="BC4" s="111" t="s">
        <v>1369</v>
      </c>
      <c r="BD4" s="111" t="s">
        <v>83</v>
      </c>
    </row>
    <row r="5" spans="1:56" s="1" customFormat="1" ht="6.95" customHeight="1">
      <c r="B5" s="22"/>
      <c r="I5" s="110"/>
      <c r="L5" s="22"/>
      <c r="AZ5" s="111" t="s">
        <v>514</v>
      </c>
      <c r="BA5" s="111" t="s">
        <v>515</v>
      </c>
      <c r="BB5" s="111" t="s">
        <v>253</v>
      </c>
      <c r="BC5" s="111" t="s">
        <v>1370</v>
      </c>
      <c r="BD5" s="111" t="s">
        <v>83</v>
      </c>
    </row>
    <row r="6" spans="1:56" s="1" customFormat="1" ht="12" customHeight="1">
      <c r="B6" s="22"/>
      <c r="D6" s="117" t="s">
        <v>16</v>
      </c>
      <c r="I6" s="110"/>
      <c r="L6" s="22"/>
      <c r="AZ6" s="111" t="s">
        <v>538</v>
      </c>
      <c r="BA6" s="111" t="s">
        <v>1371</v>
      </c>
      <c r="BB6" s="111" t="s">
        <v>253</v>
      </c>
      <c r="BC6" s="111" t="s">
        <v>1372</v>
      </c>
      <c r="BD6" s="111" t="s">
        <v>83</v>
      </c>
    </row>
    <row r="7" spans="1:56" s="1" customFormat="1" ht="16.5" customHeight="1">
      <c r="B7" s="22"/>
      <c r="E7" s="412" t="str">
        <f>'Rekapitulace stavby'!K6</f>
        <v>PROJEKT REKONSTRUKCE I.S. A BUĎÁNKA II. ETAPA</v>
      </c>
      <c r="F7" s="413"/>
      <c r="G7" s="413"/>
      <c r="H7" s="413"/>
      <c r="I7" s="110"/>
      <c r="L7" s="22"/>
      <c r="AZ7" s="111" t="s">
        <v>544</v>
      </c>
      <c r="BA7" s="111" t="s">
        <v>545</v>
      </c>
      <c r="BB7" s="111" t="s">
        <v>253</v>
      </c>
      <c r="BC7" s="111" t="s">
        <v>1373</v>
      </c>
      <c r="BD7" s="111" t="s">
        <v>83</v>
      </c>
    </row>
    <row r="8" spans="1:56" s="1" customFormat="1" ht="12" customHeight="1">
      <c r="B8" s="22"/>
      <c r="D8" s="117" t="s">
        <v>171</v>
      </c>
      <c r="I8" s="110"/>
      <c r="L8" s="22"/>
      <c r="AZ8" s="111" t="s">
        <v>550</v>
      </c>
      <c r="BA8" s="111" t="s">
        <v>551</v>
      </c>
      <c r="BB8" s="111" t="s">
        <v>156</v>
      </c>
      <c r="BC8" s="111" t="s">
        <v>1374</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1276</v>
      </c>
      <c r="BA9" s="111" t="s">
        <v>1277</v>
      </c>
      <c r="BB9" s="111" t="s">
        <v>156</v>
      </c>
      <c r="BC9" s="111" t="s">
        <v>1375</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1376</v>
      </c>
      <c r="BA10" s="111" t="s">
        <v>1377</v>
      </c>
      <c r="BB10" s="111" t="s">
        <v>253</v>
      </c>
      <c r="BC10" s="111" t="s">
        <v>281</v>
      </c>
      <c r="BD10" s="111" t="s">
        <v>83</v>
      </c>
    </row>
    <row r="11" spans="1:56" s="2" customFormat="1" ht="16.5" customHeight="1">
      <c r="A11" s="36"/>
      <c r="B11" s="41"/>
      <c r="C11" s="36"/>
      <c r="D11" s="36"/>
      <c r="E11" s="415" t="s">
        <v>1378</v>
      </c>
      <c r="F11" s="414"/>
      <c r="G11" s="414"/>
      <c r="H11" s="414"/>
      <c r="I11" s="118"/>
      <c r="J11" s="36"/>
      <c r="K11" s="36"/>
      <c r="L11" s="119"/>
      <c r="S11" s="36"/>
      <c r="T11" s="36"/>
      <c r="U11" s="36"/>
      <c r="V11" s="36"/>
      <c r="W11" s="36"/>
      <c r="X11" s="36"/>
      <c r="Y11" s="36"/>
      <c r="Z11" s="36"/>
      <c r="AA11" s="36"/>
      <c r="AB11" s="36"/>
      <c r="AC11" s="36"/>
      <c r="AD11" s="36"/>
      <c r="AE11" s="36"/>
      <c r="AZ11" s="111" t="s">
        <v>1379</v>
      </c>
      <c r="BA11" s="111" t="s">
        <v>1380</v>
      </c>
      <c r="BB11" s="111" t="s">
        <v>152</v>
      </c>
      <c r="BC11" s="111" t="s">
        <v>1381</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1382</v>
      </c>
      <c r="BA12" s="111" t="s">
        <v>1383</v>
      </c>
      <c r="BB12" s="111" t="s">
        <v>152</v>
      </c>
      <c r="BC12" s="111" t="s">
        <v>1384</v>
      </c>
      <c r="BD12" s="111" t="s">
        <v>83</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c r="AZ13" s="111" t="s">
        <v>577</v>
      </c>
      <c r="BA13" s="111" t="s">
        <v>578</v>
      </c>
      <c r="BB13" s="111" t="s">
        <v>253</v>
      </c>
      <c r="BC13" s="111" t="s">
        <v>1385</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ROUND((SUM(BE91:BE368)),  2)</f>
        <v>0</v>
      </c>
      <c r="G35" s="36"/>
      <c r="H35" s="36"/>
      <c r="I35" s="134">
        <v>0.21</v>
      </c>
      <c r="J35" s="133">
        <f>ROUND(((SUM(BE91:BE368))*I35),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ROUND((SUM(BF91:BF368)),  2)</f>
        <v>0</v>
      </c>
      <c r="G36" s="36"/>
      <c r="H36" s="36"/>
      <c r="I36" s="134">
        <v>0.15</v>
      </c>
      <c r="J36" s="133">
        <f>ROUND(((SUM(BF91:BF368))*I36),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ROUND((SUM(BG91:BG368)),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ROUND((SUM(BH91:BH368)),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ROUND((SUM(BI91:BI368)),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06 - Vodovod</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J247</f>
        <v>0</v>
      </c>
      <c r="K66" s="99"/>
      <c r="L66" s="166"/>
    </row>
    <row r="67" spans="1:31" s="10" customFormat="1" ht="19.899999999999999" customHeight="1">
      <c r="B67" s="161"/>
      <c r="C67" s="99"/>
      <c r="D67" s="162" t="s">
        <v>583</v>
      </c>
      <c r="E67" s="163"/>
      <c r="F67" s="163"/>
      <c r="G67" s="163"/>
      <c r="H67" s="163"/>
      <c r="I67" s="164"/>
      <c r="J67" s="165">
        <f>J257</f>
        <v>0</v>
      </c>
      <c r="K67" s="99"/>
      <c r="L67" s="166"/>
    </row>
    <row r="68" spans="1:31" s="10" customFormat="1" ht="19.899999999999999" customHeight="1">
      <c r="B68" s="161"/>
      <c r="C68" s="99"/>
      <c r="D68" s="162" t="s">
        <v>195</v>
      </c>
      <c r="E68" s="163"/>
      <c r="F68" s="163"/>
      <c r="G68" s="163"/>
      <c r="H68" s="163"/>
      <c r="I68" s="164"/>
      <c r="J68" s="165">
        <f>J362</f>
        <v>0</v>
      </c>
      <c r="K68" s="99"/>
      <c r="L68" s="166"/>
    </row>
    <row r="69" spans="1:31" s="10" customFormat="1" ht="19.899999999999999" customHeight="1">
      <c r="B69" s="161"/>
      <c r="C69" s="99"/>
      <c r="D69" s="162" t="s">
        <v>197</v>
      </c>
      <c r="E69" s="163"/>
      <c r="F69" s="163"/>
      <c r="G69" s="163"/>
      <c r="H69" s="163"/>
      <c r="I69" s="164"/>
      <c r="J69" s="165">
        <f>J364</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06 - Vodovod</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19.384937121419995</v>
      </c>
      <c r="S91" s="74"/>
      <c r="T91" s="177">
        <f>T92</f>
        <v>0</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P93+P247+P257+P362+P364</f>
        <v>0</v>
      </c>
      <c r="Q92" s="187"/>
      <c r="R92" s="188">
        <f>R93+R247+R257+R362+R364</f>
        <v>19.384937121419995</v>
      </c>
      <c r="S92" s="187"/>
      <c r="T92" s="189">
        <f>T93+T247+T257+T362+T364</f>
        <v>0</v>
      </c>
      <c r="AR92" s="190" t="s">
        <v>81</v>
      </c>
      <c r="AT92" s="191" t="s">
        <v>73</v>
      </c>
      <c r="AU92" s="191" t="s">
        <v>74</v>
      </c>
      <c r="AY92" s="190" t="s">
        <v>213</v>
      </c>
      <c r="BK92" s="192">
        <f>BK93+BK247+BK257+BK362+BK364</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SUM(P94:P246)</f>
        <v>0</v>
      </c>
      <c r="Q93" s="187"/>
      <c r="R93" s="188">
        <f>SUM(R94:R246)</f>
        <v>2.4211671427199999</v>
      </c>
      <c r="S93" s="187"/>
      <c r="T93" s="189">
        <f>SUM(T94:T246)</f>
        <v>0</v>
      </c>
      <c r="AR93" s="190" t="s">
        <v>81</v>
      </c>
      <c r="AT93" s="191" t="s">
        <v>73</v>
      </c>
      <c r="AU93" s="191" t="s">
        <v>81</v>
      </c>
      <c r="AY93" s="190" t="s">
        <v>213</v>
      </c>
      <c r="BK93" s="192">
        <f>SUM(BK94:BK246)</f>
        <v>0</v>
      </c>
    </row>
    <row r="94" spans="1:65" s="2" customFormat="1" ht="16.5" customHeight="1">
      <c r="A94" s="36"/>
      <c r="B94" s="37"/>
      <c r="C94" s="195" t="s">
        <v>81</v>
      </c>
      <c r="D94" s="195" t="s">
        <v>215</v>
      </c>
      <c r="E94" s="196" t="s">
        <v>584</v>
      </c>
      <c r="F94" s="197" t="s">
        <v>585</v>
      </c>
      <c r="G94" s="198" t="s">
        <v>586</v>
      </c>
      <c r="H94" s="199">
        <v>140</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1386</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1387</v>
      </c>
      <c r="G96" s="213"/>
      <c r="H96" s="216">
        <v>140</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140</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35</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1388</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389</v>
      </c>
      <c r="G100" s="213"/>
      <c r="H100" s="216">
        <v>35</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35</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595</v>
      </c>
      <c r="F102" s="197" t="s">
        <v>596</v>
      </c>
      <c r="G102" s="198" t="s">
        <v>152</v>
      </c>
      <c r="H102" s="199">
        <v>7.5</v>
      </c>
      <c r="I102" s="200"/>
      <c r="J102" s="201">
        <f>ROUND(I102*H102,2)</f>
        <v>0</v>
      </c>
      <c r="K102" s="197" t="s">
        <v>219</v>
      </c>
      <c r="L102" s="41"/>
      <c r="M102" s="202" t="s">
        <v>19</v>
      </c>
      <c r="N102" s="203" t="s">
        <v>45</v>
      </c>
      <c r="O102" s="66"/>
      <c r="P102" s="204">
        <f>O102*H102</f>
        <v>0</v>
      </c>
      <c r="Q102" s="204">
        <v>8.6767000000000007E-3</v>
      </c>
      <c r="R102" s="204">
        <f>Q102*H102</f>
        <v>6.5075250000000001E-2</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1389</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603</v>
      </c>
      <c r="G104" s="213"/>
      <c r="H104" s="216">
        <v>7.5</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7.5</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44.25" customHeight="1">
      <c r="A106" s="36"/>
      <c r="B106" s="37"/>
      <c r="C106" s="195" t="s">
        <v>220</v>
      </c>
      <c r="D106" s="195" t="s">
        <v>215</v>
      </c>
      <c r="E106" s="196" t="s">
        <v>600</v>
      </c>
      <c r="F106" s="197" t="s">
        <v>601</v>
      </c>
      <c r="G106" s="198" t="s">
        <v>152</v>
      </c>
      <c r="H106" s="199">
        <v>7.5</v>
      </c>
      <c r="I106" s="200"/>
      <c r="J106" s="201">
        <f>ROUND(I106*H106,2)</f>
        <v>0</v>
      </c>
      <c r="K106" s="197" t="s">
        <v>219</v>
      </c>
      <c r="L106" s="41"/>
      <c r="M106" s="202" t="s">
        <v>19</v>
      </c>
      <c r="N106" s="203" t="s">
        <v>45</v>
      </c>
      <c r="O106" s="66"/>
      <c r="P106" s="204">
        <f>O106*H106</f>
        <v>0</v>
      </c>
      <c r="Q106" s="204">
        <v>1.06826E-2</v>
      </c>
      <c r="R106" s="204">
        <f>Q106*H106</f>
        <v>8.011950000000001E-2</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1390</v>
      </c>
    </row>
    <row r="107" spans="1:65" s="2" customFormat="1" ht="68.25">
      <c r="A107" s="36"/>
      <c r="B107" s="37"/>
      <c r="C107" s="38"/>
      <c r="D107" s="208" t="s">
        <v>222</v>
      </c>
      <c r="E107" s="38"/>
      <c r="F107" s="209" t="s">
        <v>598</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603</v>
      </c>
      <c r="G108" s="213"/>
      <c r="H108" s="216">
        <v>7.5</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7.5</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44.25" customHeight="1">
      <c r="A110" s="36"/>
      <c r="B110" s="37"/>
      <c r="C110" s="195" t="s">
        <v>238</v>
      </c>
      <c r="D110" s="195" t="s">
        <v>215</v>
      </c>
      <c r="E110" s="196" t="s">
        <v>604</v>
      </c>
      <c r="F110" s="197" t="s">
        <v>605</v>
      </c>
      <c r="G110" s="198" t="s">
        <v>152</v>
      </c>
      <c r="H110" s="199">
        <v>28.5</v>
      </c>
      <c r="I110" s="200"/>
      <c r="J110" s="201">
        <f>ROUND(I110*H110,2)</f>
        <v>0</v>
      </c>
      <c r="K110" s="197" t="s">
        <v>219</v>
      </c>
      <c r="L110" s="41"/>
      <c r="M110" s="202" t="s">
        <v>19</v>
      </c>
      <c r="N110" s="203" t="s">
        <v>45</v>
      </c>
      <c r="O110" s="66"/>
      <c r="P110" s="204">
        <f>O110*H110</f>
        <v>0</v>
      </c>
      <c r="Q110" s="204">
        <v>6.0526700000000003E-2</v>
      </c>
      <c r="R110" s="204">
        <f>Q110*H110</f>
        <v>1.7250109500000002</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1391</v>
      </c>
    </row>
    <row r="111" spans="1:65" s="2" customFormat="1" ht="68.25">
      <c r="A111" s="36"/>
      <c r="B111" s="37"/>
      <c r="C111" s="38"/>
      <c r="D111" s="208" t="s">
        <v>222</v>
      </c>
      <c r="E111" s="38"/>
      <c r="F111" s="209" t="s">
        <v>598</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1392</v>
      </c>
      <c r="G112" s="213"/>
      <c r="H112" s="216">
        <v>28.5</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4" customFormat="1">
      <c r="B113" s="223"/>
      <c r="C113" s="224"/>
      <c r="D113" s="208" t="s">
        <v>233</v>
      </c>
      <c r="E113" s="225" t="s">
        <v>19</v>
      </c>
      <c r="F113" s="226" t="s">
        <v>234</v>
      </c>
      <c r="G113" s="224"/>
      <c r="H113" s="227">
        <v>28.5</v>
      </c>
      <c r="I113" s="228"/>
      <c r="J113" s="224"/>
      <c r="K113" s="224"/>
      <c r="L113" s="229"/>
      <c r="M113" s="230"/>
      <c r="N113" s="231"/>
      <c r="O113" s="231"/>
      <c r="P113" s="231"/>
      <c r="Q113" s="231"/>
      <c r="R113" s="231"/>
      <c r="S113" s="231"/>
      <c r="T113" s="232"/>
      <c r="AT113" s="233" t="s">
        <v>233</v>
      </c>
      <c r="AU113" s="233" t="s">
        <v>83</v>
      </c>
      <c r="AV113" s="14" t="s">
        <v>220</v>
      </c>
      <c r="AW113" s="14" t="s">
        <v>35</v>
      </c>
      <c r="AX113" s="14" t="s">
        <v>81</v>
      </c>
      <c r="AY113" s="233" t="s">
        <v>213</v>
      </c>
    </row>
    <row r="114" spans="1:65" s="2" customFormat="1" ht="21.75" customHeight="1">
      <c r="A114" s="36"/>
      <c r="B114" s="37"/>
      <c r="C114" s="195" t="s">
        <v>244</v>
      </c>
      <c r="D114" s="195" t="s">
        <v>215</v>
      </c>
      <c r="E114" s="196" t="s">
        <v>608</v>
      </c>
      <c r="F114" s="197" t="s">
        <v>609</v>
      </c>
      <c r="G114" s="198" t="s">
        <v>253</v>
      </c>
      <c r="H114" s="199">
        <v>165.52600000000001</v>
      </c>
      <c r="I114" s="200"/>
      <c r="J114" s="201">
        <f>ROUND(I114*H114,2)</f>
        <v>0</v>
      </c>
      <c r="K114" s="197" t="s">
        <v>219</v>
      </c>
      <c r="L114" s="41"/>
      <c r="M114" s="202" t="s">
        <v>19</v>
      </c>
      <c r="N114" s="203" t="s">
        <v>45</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220</v>
      </c>
      <c r="AT114" s="206" t="s">
        <v>215</v>
      </c>
      <c r="AU114" s="206" t="s">
        <v>83</v>
      </c>
      <c r="AY114" s="19" t="s">
        <v>213</v>
      </c>
      <c r="BE114" s="207">
        <f>IF(N114="základní",J114,0)</f>
        <v>0</v>
      </c>
      <c r="BF114" s="207">
        <f>IF(N114="snížená",J114,0)</f>
        <v>0</v>
      </c>
      <c r="BG114" s="207">
        <f>IF(N114="zákl. přenesená",J114,0)</f>
        <v>0</v>
      </c>
      <c r="BH114" s="207">
        <f>IF(N114="sníž. přenesená",J114,0)</f>
        <v>0</v>
      </c>
      <c r="BI114" s="207">
        <f>IF(N114="nulová",J114,0)</f>
        <v>0</v>
      </c>
      <c r="BJ114" s="19" t="s">
        <v>81</v>
      </c>
      <c r="BK114" s="207">
        <f>ROUND(I114*H114,2)</f>
        <v>0</v>
      </c>
      <c r="BL114" s="19" t="s">
        <v>220</v>
      </c>
      <c r="BM114" s="206" t="s">
        <v>1393</v>
      </c>
    </row>
    <row r="115" spans="1:65" s="2" customFormat="1" ht="341.25">
      <c r="A115" s="36"/>
      <c r="B115" s="37"/>
      <c r="C115" s="38"/>
      <c r="D115" s="208" t="s">
        <v>222</v>
      </c>
      <c r="E115" s="38"/>
      <c r="F115" s="209" t="s">
        <v>611</v>
      </c>
      <c r="G115" s="38"/>
      <c r="H115" s="38"/>
      <c r="I115" s="118"/>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222</v>
      </c>
      <c r="AU115" s="19" t="s">
        <v>83</v>
      </c>
    </row>
    <row r="116" spans="1:65" s="13" customFormat="1">
      <c r="B116" s="212"/>
      <c r="C116" s="213"/>
      <c r="D116" s="208" t="s">
        <v>233</v>
      </c>
      <c r="E116" s="214" t="s">
        <v>19</v>
      </c>
      <c r="F116" s="215" t="s">
        <v>1033</v>
      </c>
      <c r="G116" s="213"/>
      <c r="H116" s="216">
        <v>165.52600000000001</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4" customFormat="1">
      <c r="B117" s="223"/>
      <c r="C117" s="224"/>
      <c r="D117" s="208" t="s">
        <v>233</v>
      </c>
      <c r="E117" s="225" t="s">
        <v>19</v>
      </c>
      <c r="F117" s="226" t="s">
        <v>234</v>
      </c>
      <c r="G117" s="224"/>
      <c r="H117" s="227">
        <v>165.52600000000001</v>
      </c>
      <c r="I117" s="228"/>
      <c r="J117" s="224"/>
      <c r="K117" s="224"/>
      <c r="L117" s="229"/>
      <c r="M117" s="230"/>
      <c r="N117" s="231"/>
      <c r="O117" s="231"/>
      <c r="P117" s="231"/>
      <c r="Q117" s="231"/>
      <c r="R117" s="231"/>
      <c r="S117" s="231"/>
      <c r="T117" s="232"/>
      <c r="AT117" s="233" t="s">
        <v>233</v>
      </c>
      <c r="AU117" s="233" t="s">
        <v>83</v>
      </c>
      <c r="AV117" s="14" t="s">
        <v>220</v>
      </c>
      <c r="AW117" s="14" t="s">
        <v>35</v>
      </c>
      <c r="AX117" s="14" t="s">
        <v>81</v>
      </c>
      <c r="AY117" s="233" t="s">
        <v>213</v>
      </c>
    </row>
    <row r="118" spans="1:65" s="2" customFormat="1" ht="21.75" customHeight="1">
      <c r="A118" s="36"/>
      <c r="B118" s="37"/>
      <c r="C118" s="195" t="s">
        <v>250</v>
      </c>
      <c r="D118" s="195" t="s">
        <v>215</v>
      </c>
      <c r="E118" s="196" t="s">
        <v>1034</v>
      </c>
      <c r="F118" s="197" t="s">
        <v>1035</v>
      </c>
      <c r="G118" s="198" t="s">
        <v>253</v>
      </c>
      <c r="H118" s="199">
        <v>39.725999999999999</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220</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220</v>
      </c>
      <c r="BM118" s="206" t="s">
        <v>1394</v>
      </c>
    </row>
    <row r="119" spans="1:65" s="2" customFormat="1" ht="185.25">
      <c r="A119" s="36"/>
      <c r="B119" s="37"/>
      <c r="C119" s="38"/>
      <c r="D119" s="208" t="s">
        <v>222</v>
      </c>
      <c r="E119" s="38"/>
      <c r="F119" s="209" t="s">
        <v>616</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15" customFormat="1">
      <c r="B120" s="234"/>
      <c r="C120" s="235"/>
      <c r="D120" s="208" t="s">
        <v>233</v>
      </c>
      <c r="E120" s="236" t="s">
        <v>19</v>
      </c>
      <c r="F120" s="237" t="s">
        <v>1395</v>
      </c>
      <c r="G120" s="235"/>
      <c r="H120" s="236" t="s">
        <v>19</v>
      </c>
      <c r="I120" s="238"/>
      <c r="J120" s="235"/>
      <c r="K120" s="235"/>
      <c r="L120" s="239"/>
      <c r="M120" s="240"/>
      <c r="N120" s="241"/>
      <c r="O120" s="241"/>
      <c r="P120" s="241"/>
      <c r="Q120" s="241"/>
      <c r="R120" s="241"/>
      <c r="S120" s="241"/>
      <c r="T120" s="242"/>
      <c r="AT120" s="243" t="s">
        <v>233</v>
      </c>
      <c r="AU120" s="243" t="s">
        <v>83</v>
      </c>
      <c r="AV120" s="15" t="s">
        <v>81</v>
      </c>
      <c r="AW120" s="15" t="s">
        <v>35</v>
      </c>
      <c r="AX120" s="15" t="s">
        <v>74</v>
      </c>
      <c r="AY120" s="243" t="s">
        <v>213</v>
      </c>
    </row>
    <row r="121" spans="1:65" s="13" customFormat="1">
      <c r="B121" s="212"/>
      <c r="C121" s="213"/>
      <c r="D121" s="208" t="s">
        <v>233</v>
      </c>
      <c r="E121" s="214" t="s">
        <v>19</v>
      </c>
      <c r="F121" s="215" t="s">
        <v>1396</v>
      </c>
      <c r="G121" s="213"/>
      <c r="H121" s="216">
        <v>158.072</v>
      </c>
      <c r="I121" s="217"/>
      <c r="J121" s="213"/>
      <c r="K121" s="213"/>
      <c r="L121" s="218"/>
      <c r="M121" s="219"/>
      <c r="N121" s="220"/>
      <c r="O121" s="220"/>
      <c r="P121" s="220"/>
      <c r="Q121" s="220"/>
      <c r="R121" s="220"/>
      <c r="S121" s="220"/>
      <c r="T121" s="221"/>
      <c r="AT121" s="222" t="s">
        <v>233</v>
      </c>
      <c r="AU121" s="222" t="s">
        <v>83</v>
      </c>
      <c r="AV121" s="13" t="s">
        <v>83</v>
      </c>
      <c r="AW121" s="13" t="s">
        <v>35</v>
      </c>
      <c r="AX121" s="13" t="s">
        <v>74</v>
      </c>
      <c r="AY121" s="222" t="s">
        <v>213</v>
      </c>
    </row>
    <row r="122" spans="1:65" s="13" customFormat="1">
      <c r="B122" s="212"/>
      <c r="C122" s="213"/>
      <c r="D122" s="208" t="s">
        <v>233</v>
      </c>
      <c r="E122" s="214" t="s">
        <v>19</v>
      </c>
      <c r="F122" s="215" t="s">
        <v>1397</v>
      </c>
      <c r="G122" s="213"/>
      <c r="H122" s="216">
        <v>82.256</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5" customFormat="1">
      <c r="B123" s="234"/>
      <c r="C123" s="235"/>
      <c r="D123" s="208" t="s">
        <v>233</v>
      </c>
      <c r="E123" s="236" t="s">
        <v>19</v>
      </c>
      <c r="F123" s="237" t="s">
        <v>1398</v>
      </c>
      <c r="G123" s="235"/>
      <c r="H123" s="236" t="s">
        <v>19</v>
      </c>
      <c r="I123" s="238"/>
      <c r="J123" s="235"/>
      <c r="K123" s="235"/>
      <c r="L123" s="239"/>
      <c r="M123" s="240"/>
      <c r="N123" s="241"/>
      <c r="O123" s="241"/>
      <c r="P123" s="241"/>
      <c r="Q123" s="241"/>
      <c r="R123" s="241"/>
      <c r="S123" s="241"/>
      <c r="T123" s="242"/>
      <c r="AT123" s="243" t="s">
        <v>233</v>
      </c>
      <c r="AU123" s="243" t="s">
        <v>83</v>
      </c>
      <c r="AV123" s="15" t="s">
        <v>81</v>
      </c>
      <c r="AW123" s="15" t="s">
        <v>35</v>
      </c>
      <c r="AX123" s="15" t="s">
        <v>74</v>
      </c>
      <c r="AY123" s="243" t="s">
        <v>213</v>
      </c>
    </row>
    <row r="124" spans="1:65" s="13" customFormat="1">
      <c r="B124" s="212"/>
      <c r="C124" s="213"/>
      <c r="D124" s="208" t="s">
        <v>233</v>
      </c>
      <c r="E124" s="214" t="s">
        <v>19</v>
      </c>
      <c r="F124" s="215" t="s">
        <v>1399</v>
      </c>
      <c r="G124" s="213"/>
      <c r="H124" s="216">
        <v>84.424000000000007</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5" customFormat="1">
      <c r="B125" s="234"/>
      <c r="C125" s="235"/>
      <c r="D125" s="208" t="s">
        <v>233</v>
      </c>
      <c r="E125" s="236" t="s">
        <v>19</v>
      </c>
      <c r="F125" s="237" t="s">
        <v>1400</v>
      </c>
      <c r="G125" s="235"/>
      <c r="H125" s="236" t="s">
        <v>19</v>
      </c>
      <c r="I125" s="238"/>
      <c r="J125" s="235"/>
      <c r="K125" s="235"/>
      <c r="L125" s="239"/>
      <c r="M125" s="240"/>
      <c r="N125" s="241"/>
      <c r="O125" s="241"/>
      <c r="P125" s="241"/>
      <c r="Q125" s="241"/>
      <c r="R125" s="241"/>
      <c r="S125" s="241"/>
      <c r="T125" s="242"/>
      <c r="AT125" s="243" t="s">
        <v>233</v>
      </c>
      <c r="AU125" s="243" t="s">
        <v>83</v>
      </c>
      <c r="AV125" s="15" t="s">
        <v>81</v>
      </c>
      <c r="AW125" s="15" t="s">
        <v>35</v>
      </c>
      <c r="AX125" s="15" t="s">
        <v>74</v>
      </c>
      <c r="AY125" s="243" t="s">
        <v>213</v>
      </c>
    </row>
    <row r="126" spans="1:65" s="13" customFormat="1">
      <c r="B126" s="212"/>
      <c r="C126" s="213"/>
      <c r="D126" s="208" t="s">
        <v>233</v>
      </c>
      <c r="E126" s="214" t="s">
        <v>19</v>
      </c>
      <c r="F126" s="215" t="s">
        <v>1401</v>
      </c>
      <c r="G126" s="213"/>
      <c r="H126" s="216">
        <v>6.3</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4" customFormat="1">
      <c r="B127" s="223"/>
      <c r="C127" s="224"/>
      <c r="D127" s="208" t="s">
        <v>233</v>
      </c>
      <c r="E127" s="225" t="s">
        <v>505</v>
      </c>
      <c r="F127" s="226" t="s">
        <v>234</v>
      </c>
      <c r="G127" s="224"/>
      <c r="H127" s="227">
        <v>331.05200000000002</v>
      </c>
      <c r="I127" s="228"/>
      <c r="J127" s="224"/>
      <c r="K127" s="224"/>
      <c r="L127" s="229"/>
      <c r="M127" s="230"/>
      <c r="N127" s="231"/>
      <c r="O127" s="231"/>
      <c r="P127" s="231"/>
      <c r="Q127" s="231"/>
      <c r="R127" s="231"/>
      <c r="S127" s="231"/>
      <c r="T127" s="232"/>
      <c r="AT127" s="233" t="s">
        <v>233</v>
      </c>
      <c r="AU127" s="233" t="s">
        <v>83</v>
      </c>
      <c r="AV127" s="14" t="s">
        <v>220</v>
      </c>
      <c r="AW127" s="14" t="s">
        <v>35</v>
      </c>
      <c r="AX127" s="14" t="s">
        <v>74</v>
      </c>
      <c r="AY127" s="233" t="s">
        <v>213</v>
      </c>
    </row>
    <row r="128" spans="1:65" s="13" customFormat="1">
      <c r="B128" s="212"/>
      <c r="C128" s="213"/>
      <c r="D128" s="208" t="s">
        <v>233</v>
      </c>
      <c r="E128" s="214" t="s">
        <v>508</v>
      </c>
      <c r="F128" s="215" t="s">
        <v>1044</v>
      </c>
      <c r="G128" s="213"/>
      <c r="H128" s="216">
        <v>99.316000000000003</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3" customFormat="1">
      <c r="B129" s="212"/>
      <c r="C129" s="213"/>
      <c r="D129" s="208" t="s">
        <v>233</v>
      </c>
      <c r="E129" s="214" t="s">
        <v>511</v>
      </c>
      <c r="F129" s="215" t="s">
        <v>1045</v>
      </c>
      <c r="G129" s="213"/>
      <c r="H129" s="216">
        <v>148.97300000000001</v>
      </c>
      <c r="I129" s="217"/>
      <c r="J129" s="213"/>
      <c r="K129" s="213"/>
      <c r="L129" s="218"/>
      <c r="M129" s="219"/>
      <c r="N129" s="220"/>
      <c r="O129" s="220"/>
      <c r="P129" s="220"/>
      <c r="Q129" s="220"/>
      <c r="R129" s="220"/>
      <c r="S129" s="220"/>
      <c r="T129" s="221"/>
      <c r="AT129" s="222" t="s">
        <v>233</v>
      </c>
      <c r="AU129" s="222" t="s">
        <v>83</v>
      </c>
      <c r="AV129" s="13" t="s">
        <v>83</v>
      </c>
      <c r="AW129" s="13" t="s">
        <v>35</v>
      </c>
      <c r="AX129" s="13" t="s">
        <v>74</v>
      </c>
      <c r="AY129" s="222" t="s">
        <v>213</v>
      </c>
    </row>
    <row r="130" spans="1:65" s="13" customFormat="1">
      <c r="B130" s="212"/>
      <c r="C130" s="213"/>
      <c r="D130" s="208" t="s">
        <v>233</v>
      </c>
      <c r="E130" s="214" t="s">
        <v>514</v>
      </c>
      <c r="F130" s="215" t="s">
        <v>1046</v>
      </c>
      <c r="G130" s="213"/>
      <c r="H130" s="216">
        <v>82.763000000000005</v>
      </c>
      <c r="I130" s="217"/>
      <c r="J130" s="213"/>
      <c r="K130" s="213"/>
      <c r="L130" s="218"/>
      <c r="M130" s="219"/>
      <c r="N130" s="220"/>
      <c r="O130" s="220"/>
      <c r="P130" s="220"/>
      <c r="Q130" s="220"/>
      <c r="R130" s="220"/>
      <c r="S130" s="220"/>
      <c r="T130" s="221"/>
      <c r="AT130" s="222" t="s">
        <v>233</v>
      </c>
      <c r="AU130" s="222" t="s">
        <v>83</v>
      </c>
      <c r="AV130" s="13" t="s">
        <v>83</v>
      </c>
      <c r="AW130" s="13" t="s">
        <v>35</v>
      </c>
      <c r="AX130" s="13" t="s">
        <v>74</v>
      </c>
      <c r="AY130" s="222" t="s">
        <v>213</v>
      </c>
    </row>
    <row r="131" spans="1:65" s="14" customFormat="1">
      <c r="B131" s="223"/>
      <c r="C131" s="224"/>
      <c r="D131" s="208" t="s">
        <v>233</v>
      </c>
      <c r="E131" s="225" t="s">
        <v>19</v>
      </c>
      <c r="F131" s="226" t="s">
        <v>234</v>
      </c>
      <c r="G131" s="224"/>
      <c r="H131" s="227">
        <v>331.05200000000002</v>
      </c>
      <c r="I131" s="228"/>
      <c r="J131" s="224"/>
      <c r="K131" s="224"/>
      <c r="L131" s="229"/>
      <c r="M131" s="230"/>
      <c r="N131" s="231"/>
      <c r="O131" s="231"/>
      <c r="P131" s="231"/>
      <c r="Q131" s="231"/>
      <c r="R131" s="231"/>
      <c r="S131" s="231"/>
      <c r="T131" s="232"/>
      <c r="AT131" s="233" t="s">
        <v>233</v>
      </c>
      <c r="AU131" s="233" t="s">
        <v>83</v>
      </c>
      <c r="AV131" s="14" t="s">
        <v>220</v>
      </c>
      <c r="AW131" s="14" t="s">
        <v>35</v>
      </c>
      <c r="AX131" s="14" t="s">
        <v>74</v>
      </c>
      <c r="AY131" s="233" t="s">
        <v>213</v>
      </c>
    </row>
    <row r="132" spans="1:65" s="13" customFormat="1">
      <c r="B132" s="212"/>
      <c r="C132" s="213"/>
      <c r="D132" s="208" t="s">
        <v>233</v>
      </c>
      <c r="E132" s="214" t="s">
        <v>19</v>
      </c>
      <c r="F132" s="215" t="s">
        <v>640</v>
      </c>
      <c r="G132" s="213"/>
      <c r="H132" s="216">
        <v>39.725999999999999</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39.725999999999999</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257</v>
      </c>
      <c r="D134" s="195" t="s">
        <v>215</v>
      </c>
      <c r="E134" s="196" t="s">
        <v>632</v>
      </c>
      <c r="F134" s="197" t="s">
        <v>633</v>
      </c>
      <c r="G134" s="198" t="s">
        <v>253</v>
      </c>
      <c r="H134" s="199">
        <v>19.863</v>
      </c>
      <c r="I134" s="200"/>
      <c r="J134" s="201">
        <f>ROUND(I134*H134,2)</f>
        <v>0</v>
      </c>
      <c r="K134" s="197" t="s">
        <v>219</v>
      </c>
      <c r="L134" s="41"/>
      <c r="M134" s="202" t="s">
        <v>19</v>
      </c>
      <c r="N134" s="203" t="s">
        <v>45</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220</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220</v>
      </c>
      <c r="BM134" s="206" t="s">
        <v>1402</v>
      </c>
    </row>
    <row r="135" spans="1:65" s="2" customFormat="1" ht="185.25">
      <c r="A135" s="36"/>
      <c r="B135" s="37"/>
      <c r="C135" s="38"/>
      <c r="D135" s="208" t="s">
        <v>222</v>
      </c>
      <c r="E135" s="38"/>
      <c r="F135" s="209" t="s">
        <v>616</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13" customFormat="1">
      <c r="B136" s="212"/>
      <c r="C136" s="213"/>
      <c r="D136" s="208" t="s">
        <v>233</v>
      </c>
      <c r="E136" s="214" t="s">
        <v>19</v>
      </c>
      <c r="F136" s="215" t="s">
        <v>644</v>
      </c>
      <c r="G136" s="213"/>
      <c r="H136" s="216">
        <v>19.863</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4" customFormat="1">
      <c r="B137" s="223"/>
      <c r="C137" s="224"/>
      <c r="D137" s="208" t="s">
        <v>233</v>
      </c>
      <c r="E137" s="225" t="s">
        <v>19</v>
      </c>
      <c r="F137" s="226" t="s">
        <v>234</v>
      </c>
      <c r="G137" s="224"/>
      <c r="H137" s="227">
        <v>19.863</v>
      </c>
      <c r="I137" s="228"/>
      <c r="J137" s="224"/>
      <c r="K137" s="224"/>
      <c r="L137" s="229"/>
      <c r="M137" s="230"/>
      <c r="N137" s="231"/>
      <c r="O137" s="231"/>
      <c r="P137" s="231"/>
      <c r="Q137" s="231"/>
      <c r="R137" s="231"/>
      <c r="S137" s="231"/>
      <c r="T137" s="232"/>
      <c r="AT137" s="233" t="s">
        <v>233</v>
      </c>
      <c r="AU137" s="233" t="s">
        <v>83</v>
      </c>
      <c r="AV137" s="14" t="s">
        <v>220</v>
      </c>
      <c r="AW137" s="14" t="s">
        <v>35</v>
      </c>
      <c r="AX137" s="14" t="s">
        <v>81</v>
      </c>
      <c r="AY137" s="233" t="s">
        <v>213</v>
      </c>
    </row>
    <row r="138" spans="1:65" s="2" customFormat="1" ht="21.75" customHeight="1">
      <c r="A138" s="36"/>
      <c r="B138" s="37"/>
      <c r="C138" s="195" t="s">
        <v>262</v>
      </c>
      <c r="D138" s="195" t="s">
        <v>215</v>
      </c>
      <c r="E138" s="196" t="s">
        <v>636</v>
      </c>
      <c r="F138" s="197" t="s">
        <v>637</v>
      </c>
      <c r="G138" s="198" t="s">
        <v>253</v>
      </c>
      <c r="H138" s="199">
        <v>59.59</v>
      </c>
      <c r="I138" s="200"/>
      <c r="J138" s="201">
        <f>ROUND(I138*H138,2)</f>
        <v>0</v>
      </c>
      <c r="K138" s="197" t="s">
        <v>219</v>
      </c>
      <c r="L138" s="41"/>
      <c r="M138" s="202" t="s">
        <v>19</v>
      </c>
      <c r="N138" s="203" t="s">
        <v>45</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220</v>
      </c>
      <c r="AT138" s="206" t="s">
        <v>215</v>
      </c>
      <c r="AU138" s="206" t="s">
        <v>83</v>
      </c>
      <c r="AY138" s="19" t="s">
        <v>213</v>
      </c>
      <c r="BE138" s="207">
        <f>IF(N138="základní",J138,0)</f>
        <v>0</v>
      </c>
      <c r="BF138" s="207">
        <f>IF(N138="snížená",J138,0)</f>
        <v>0</v>
      </c>
      <c r="BG138" s="207">
        <f>IF(N138="zákl. přenesená",J138,0)</f>
        <v>0</v>
      </c>
      <c r="BH138" s="207">
        <f>IF(N138="sníž. přenesená",J138,0)</f>
        <v>0</v>
      </c>
      <c r="BI138" s="207">
        <f>IF(N138="nulová",J138,0)</f>
        <v>0</v>
      </c>
      <c r="BJ138" s="19" t="s">
        <v>81</v>
      </c>
      <c r="BK138" s="207">
        <f>ROUND(I138*H138,2)</f>
        <v>0</v>
      </c>
      <c r="BL138" s="19" t="s">
        <v>220</v>
      </c>
      <c r="BM138" s="206" t="s">
        <v>1403</v>
      </c>
    </row>
    <row r="139" spans="1:65" s="2" customFormat="1" ht="48.75">
      <c r="A139" s="36"/>
      <c r="B139" s="37"/>
      <c r="C139" s="38"/>
      <c r="D139" s="208" t="s">
        <v>222</v>
      </c>
      <c r="E139" s="38"/>
      <c r="F139" s="209" t="s">
        <v>639</v>
      </c>
      <c r="G139" s="38"/>
      <c r="H139" s="38"/>
      <c r="I139" s="118"/>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222</v>
      </c>
      <c r="AU139" s="19" t="s">
        <v>83</v>
      </c>
    </row>
    <row r="140" spans="1:65" s="13" customFormat="1">
      <c r="B140" s="212"/>
      <c r="C140" s="213"/>
      <c r="D140" s="208" t="s">
        <v>233</v>
      </c>
      <c r="E140" s="214" t="s">
        <v>19</v>
      </c>
      <c r="F140" s="215" t="s">
        <v>631</v>
      </c>
      <c r="G140" s="213"/>
      <c r="H140" s="216">
        <v>59.59</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4" customFormat="1">
      <c r="B141" s="223"/>
      <c r="C141" s="224"/>
      <c r="D141" s="208" t="s">
        <v>233</v>
      </c>
      <c r="E141" s="225" t="s">
        <v>19</v>
      </c>
      <c r="F141" s="226" t="s">
        <v>234</v>
      </c>
      <c r="G141" s="224"/>
      <c r="H141" s="227">
        <v>59.59</v>
      </c>
      <c r="I141" s="228"/>
      <c r="J141" s="224"/>
      <c r="K141" s="224"/>
      <c r="L141" s="229"/>
      <c r="M141" s="230"/>
      <c r="N141" s="231"/>
      <c r="O141" s="231"/>
      <c r="P141" s="231"/>
      <c r="Q141" s="231"/>
      <c r="R141" s="231"/>
      <c r="S141" s="231"/>
      <c r="T141" s="232"/>
      <c r="AT141" s="233" t="s">
        <v>233</v>
      </c>
      <c r="AU141" s="233" t="s">
        <v>83</v>
      </c>
      <c r="AV141" s="14" t="s">
        <v>220</v>
      </c>
      <c r="AW141" s="14" t="s">
        <v>35</v>
      </c>
      <c r="AX141" s="14" t="s">
        <v>81</v>
      </c>
      <c r="AY141" s="233" t="s">
        <v>213</v>
      </c>
    </row>
    <row r="142" spans="1:65" s="2" customFormat="1" ht="21.75" customHeight="1">
      <c r="A142" s="36"/>
      <c r="B142" s="37"/>
      <c r="C142" s="195" t="s">
        <v>267</v>
      </c>
      <c r="D142" s="195" t="s">
        <v>215</v>
      </c>
      <c r="E142" s="196" t="s">
        <v>641</v>
      </c>
      <c r="F142" s="197" t="s">
        <v>642</v>
      </c>
      <c r="G142" s="198" t="s">
        <v>253</v>
      </c>
      <c r="H142" s="199">
        <v>29.795000000000002</v>
      </c>
      <c r="I142" s="200"/>
      <c r="J142" s="201">
        <f>ROUND(I142*H142,2)</f>
        <v>0</v>
      </c>
      <c r="K142" s="197" t="s">
        <v>219</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1404</v>
      </c>
    </row>
    <row r="143" spans="1:65" s="2" customFormat="1" ht="48.75">
      <c r="A143" s="36"/>
      <c r="B143" s="37"/>
      <c r="C143" s="38"/>
      <c r="D143" s="208" t="s">
        <v>222</v>
      </c>
      <c r="E143" s="38"/>
      <c r="F143" s="209" t="s">
        <v>639</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3" customFormat="1">
      <c r="B144" s="212"/>
      <c r="C144" s="213"/>
      <c r="D144" s="208" t="s">
        <v>233</v>
      </c>
      <c r="E144" s="214" t="s">
        <v>19</v>
      </c>
      <c r="F144" s="215" t="s">
        <v>635</v>
      </c>
      <c r="G144" s="213"/>
      <c r="H144" s="216">
        <v>29.795000000000002</v>
      </c>
      <c r="I144" s="217"/>
      <c r="J144" s="213"/>
      <c r="K144" s="213"/>
      <c r="L144" s="218"/>
      <c r="M144" s="219"/>
      <c r="N144" s="220"/>
      <c r="O144" s="220"/>
      <c r="P144" s="220"/>
      <c r="Q144" s="220"/>
      <c r="R144" s="220"/>
      <c r="S144" s="220"/>
      <c r="T144" s="221"/>
      <c r="AT144" s="222" t="s">
        <v>233</v>
      </c>
      <c r="AU144" s="222" t="s">
        <v>83</v>
      </c>
      <c r="AV144" s="13" t="s">
        <v>83</v>
      </c>
      <c r="AW144" s="13" t="s">
        <v>35</v>
      </c>
      <c r="AX144" s="13" t="s">
        <v>74</v>
      </c>
      <c r="AY144" s="222" t="s">
        <v>213</v>
      </c>
    </row>
    <row r="145" spans="1:65" s="14" customFormat="1">
      <c r="B145" s="223"/>
      <c r="C145" s="224"/>
      <c r="D145" s="208" t="s">
        <v>233</v>
      </c>
      <c r="E145" s="225" t="s">
        <v>19</v>
      </c>
      <c r="F145" s="226" t="s">
        <v>234</v>
      </c>
      <c r="G145" s="224"/>
      <c r="H145" s="227">
        <v>29.795000000000002</v>
      </c>
      <c r="I145" s="228"/>
      <c r="J145" s="224"/>
      <c r="K145" s="224"/>
      <c r="L145" s="229"/>
      <c r="M145" s="230"/>
      <c r="N145" s="231"/>
      <c r="O145" s="231"/>
      <c r="P145" s="231"/>
      <c r="Q145" s="231"/>
      <c r="R145" s="231"/>
      <c r="S145" s="231"/>
      <c r="T145" s="232"/>
      <c r="AT145" s="233" t="s">
        <v>233</v>
      </c>
      <c r="AU145" s="233" t="s">
        <v>83</v>
      </c>
      <c r="AV145" s="14" t="s">
        <v>220</v>
      </c>
      <c r="AW145" s="14" t="s">
        <v>35</v>
      </c>
      <c r="AX145" s="14" t="s">
        <v>81</v>
      </c>
      <c r="AY145" s="233" t="s">
        <v>213</v>
      </c>
    </row>
    <row r="146" spans="1:65" s="2" customFormat="1" ht="21.75" customHeight="1">
      <c r="A146" s="36"/>
      <c r="B146" s="37"/>
      <c r="C146" s="195" t="s">
        <v>272</v>
      </c>
      <c r="D146" s="195" t="s">
        <v>215</v>
      </c>
      <c r="E146" s="196" t="s">
        <v>1050</v>
      </c>
      <c r="F146" s="197" t="s">
        <v>1051</v>
      </c>
      <c r="G146" s="198" t="s">
        <v>253</v>
      </c>
      <c r="H146" s="199">
        <v>59.588999999999999</v>
      </c>
      <c r="I146" s="200"/>
      <c r="J146" s="201">
        <f>ROUND(I146*H146,2)</f>
        <v>0</v>
      </c>
      <c r="K146" s="197" t="s">
        <v>219</v>
      </c>
      <c r="L146" s="41"/>
      <c r="M146" s="202" t="s">
        <v>19</v>
      </c>
      <c r="N146" s="203" t="s">
        <v>45</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220</v>
      </c>
      <c r="AT146" s="206" t="s">
        <v>215</v>
      </c>
      <c r="AU146" s="206" t="s">
        <v>83</v>
      </c>
      <c r="AY146" s="19" t="s">
        <v>213</v>
      </c>
      <c r="BE146" s="207">
        <f>IF(N146="základní",J146,0)</f>
        <v>0</v>
      </c>
      <c r="BF146" s="207">
        <f>IF(N146="snížená",J146,0)</f>
        <v>0</v>
      </c>
      <c r="BG146" s="207">
        <f>IF(N146="zákl. přenesená",J146,0)</f>
        <v>0</v>
      </c>
      <c r="BH146" s="207">
        <f>IF(N146="sníž. přenesená",J146,0)</f>
        <v>0</v>
      </c>
      <c r="BI146" s="207">
        <f>IF(N146="nulová",J146,0)</f>
        <v>0</v>
      </c>
      <c r="BJ146" s="19" t="s">
        <v>81</v>
      </c>
      <c r="BK146" s="207">
        <f>ROUND(I146*H146,2)</f>
        <v>0</v>
      </c>
      <c r="BL146" s="19" t="s">
        <v>220</v>
      </c>
      <c r="BM146" s="206" t="s">
        <v>1405</v>
      </c>
    </row>
    <row r="147" spans="1:65" s="2" customFormat="1" ht="146.25">
      <c r="A147" s="36"/>
      <c r="B147" s="37"/>
      <c r="C147" s="38"/>
      <c r="D147" s="208" t="s">
        <v>222</v>
      </c>
      <c r="E147" s="38"/>
      <c r="F147" s="209" t="s">
        <v>1406</v>
      </c>
      <c r="G147" s="38"/>
      <c r="H147" s="38"/>
      <c r="I147" s="118"/>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222</v>
      </c>
      <c r="AU147" s="19" t="s">
        <v>83</v>
      </c>
    </row>
    <row r="148" spans="1:65" s="13" customFormat="1">
      <c r="B148" s="212"/>
      <c r="C148" s="213"/>
      <c r="D148" s="208" t="s">
        <v>233</v>
      </c>
      <c r="E148" s="214" t="s">
        <v>19</v>
      </c>
      <c r="F148" s="215" t="s">
        <v>656</v>
      </c>
      <c r="G148" s="213"/>
      <c r="H148" s="216">
        <v>59.588999999999999</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59.588999999999999</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21.75" customHeight="1">
      <c r="A150" s="36"/>
      <c r="B150" s="37"/>
      <c r="C150" s="195" t="s">
        <v>277</v>
      </c>
      <c r="D150" s="195" t="s">
        <v>215</v>
      </c>
      <c r="E150" s="196" t="s">
        <v>649</v>
      </c>
      <c r="F150" s="197" t="s">
        <v>650</v>
      </c>
      <c r="G150" s="198" t="s">
        <v>253</v>
      </c>
      <c r="H150" s="199">
        <v>29.795000000000002</v>
      </c>
      <c r="I150" s="200"/>
      <c r="J150" s="201">
        <f>ROUND(I150*H150,2)</f>
        <v>0</v>
      </c>
      <c r="K150" s="197" t="s">
        <v>219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1407</v>
      </c>
    </row>
    <row r="151" spans="1:65" s="2" customFormat="1" ht="185.25">
      <c r="A151" s="36"/>
      <c r="B151" s="37"/>
      <c r="C151" s="38"/>
      <c r="D151" s="208" t="s">
        <v>222</v>
      </c>
      <c r="E151" s="38"/>
      <c r="F151" s="209" t="s">
        <v>616</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3" customFormat="1">
      <c r="B152" s="212"/>
      <c r="C152" s="213"/>
      <c r="D152" s="208" t="s">
        <v>233</v>
      </c>
      <c r="E152" s="214" t="s">
        <v>19</v>
      </c>
      <c r="F152" s="215" t="s">
        <v>660</v>
      </c>
      <c r="G152" s="213"/>
      <c r="H152" s="216">
        <v>29.795000000000002</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4" customFormat="1">
      <c r="B153" s="223"/>
      <c r="C153" s="224"/>
      <c r="D153" s="208" t="s">
        <v>233</v>
      </c>
      <c r="E153" s="225" t="s">
        <v>19</v>
      </c>
      <c r="F153" s="226" t="s">
        <v>234</v>
      </c>
      <c r="G153" s="224"/>
      <c r="H153" s="227">
        <v>29.795000000000002</v>
      </c>
      <c r="I153" s="228"/>
      <c r="J153" s="224"/>
      <c r="K153" s="224"/>
      <c r="L153" s="229"/>
      <c r="M153" s="230"/>
      <c r="N153" s="231"/>
      <c r="O153" s="231"/>
      <c r="P153" s="231"/>
      <c r="Q153" s="231"/>
      <c r="R153" s="231"/>
      <c r="S153" s="231"/>
      <c r="T153" s="232"/>
      <c r="AT153" s="233" t="s">
        <v>233</v>
      </c>
      <c r="AU153" s="233" t="s">
        <v>83</v>
      </c>
      <c r="AV153" s="14" t="s">
        <v>220</v>
      </c>
      <c r="AW153" s="14" t="s">
        <v>35</v>
      </c>
      <c r="AX153" s="14" t="s">
        <v>81</v>
      </c>
      <c r="AY153" s="233" t="s">
        <v>213</v>
      </c>
    </row>
    <row r="154" spans="1:65" s="2" customFormat="1" ht="21.75" customHeight="1">
      <c r="A154" s="36"/>
      <c r="B154" s="37"/>
      <c r="C154" s="195" t="s">
        <v>281</v>
      </c>
      <c r="D154" s="195" t="s">
        <v>215</v>
      </c>
      <c r="E154" s="196" t="s">
        <v>653</v>
      </c>
      <c r="F154" s="197" t="s">
        <v>654</v>
      </c>
      <c r="G154" s="198" t="s">
        <v>253</v>
      </c>
      <c r="H154" s="199">
        <v>89.384</v>
      </c>
      <c r="I154" s="200"/>
      <c r="J154" s="201">
        <f>ROUND(I154*H154,2)</f>
        <v>0</v>
      </c>
      <c r="K154" s="197" t="s">
        <v>219</v>
      </c>
      <c r="L154" s="41"/>
      <c r="M154" s="202" t="s">
        <v>19</v>
      </c>
      <c r="N154" s="203" t="s">
        <v>45</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220</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1408</v>
      </c>
    </row>
    <row r="155" spans="1:65" s="2" customFormat="1" ht="48.75">
      <c r="A155" s="36"/>
      <c r="B155" s="37"/>
      <c r="C155" s="38"/>
      <c r="D155" s="208" t="s">
        <v>222</v>
      </c>
      <c r="E155" s="38"/>
      <c r="F155" s="209" t="s">
        <v>639</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13" customFormat="1">
      <c r="B156" s="212"/>
      <c r="C156" s="213"/>
      <c r="D156" s="208" t="s">
        <v>233</v>
      </c>
      <c r="E156" s="214" t="s">
        <v>19</v>
      </c>
      <c r="F156" s="215" t="s">
        <v>648</v>
      </c>
      <c r="G156" s="213"/>
      <c r="H156" s="216">
        <v>89.384</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4" customFormat="1">
      <c r="B157" s="223"/>
      <c r="C157" s="224"/>
      <c r="D157" s="208" t="s">
        <v>233</v>
      </c>
      <c r="E157" s="225" t="s">
        <v>19</v>
      </c>
      <c r="F157" s="226" t="s">
        <v>234</v>
      </c>
      <c r="G157" s="224"/>
      <c r="H157" s="227">
        <v>89.384</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285</v>
      </c>
      <c r="D158" s="195" t="s">
        <v>215</v>
      </c>
      <c r="E158" s="196" t="s">
        <v>657</v>
      </c>
      <c r="F158" s="197" t="s">
        <v>658</v>
      </c>
      <c r="G158" s="198" t="s">
        <v>253</v>
      </c>
      <c r="H158" s="199">
        <v>44.692</v>
      </c>
      <c r="I158" s="200"/>
      <c r="J158" s="201">
        <f>ROUND(I158*H158,2)</f>
        <v>0</v>
      </c>
      <c r="K158" s="197" t="s">
        <v>219</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1409</v>
      </c>
    </row>
    <row r="159" spans="1:65" s="2" customFormat="1" ht="48.75">
      <c r="A159" s="36"/>
      <c r="B159" s="37"/>
      <c r="C159" s="38"/>
      <c r="D159" s="208" t="s">
        <v>222</v>
      </c>
      <c r="E159" s="38"/>
      <c r="F159" s="209" t="s">
        <v>639</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3" customFormat="1">
      <c r="B160" s="212"/>
      <c r="C160" s="213"/>
      <c r="D160" s="208" t="s">
        <v>233</v>
      </c>
      <c r="E160" s="214" t="s">
        <v>19</v>
      </c>
      <c r="F160" s="215" t="s">
        <v>652</v>
      </c>
      <c r="G160" s="213"/>
      <c r="H160" s="216">
        <v>44.692</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1:65" s="14" customFormat="1">
      <c r="B161" s="223"/>
      <c r="C161" s="224"/>
      <c r="D161" s="208" t="s">
        <v>233</v>
      </c>
      <c r="E161" s="225" t="s">
        <v>19</v>
      </c>
      <c r="F161" s="226" t="s">
        <v>234</v>
      </c>
      <c r="G161" s="224"/>
      <c r="H161" s="227">
        <v>44.692</v>
      </c>
      <c r="I161" s="228"/>
      <c r="J161" s="224"/>
      <c r="K161" s="224"/>
      <c r="L161" s="229"/>
      <c r="M161" s="230"/>
      <c r="N161" s="231"/>
      <c r="O161" s="231"/>
      <c r="P161" s="231"/>
      <c r="Q161" s="231"/>
      <c r="R161" s="231"/>
      <c r="S161" s="231"/>
      <c r="T161" s="232"/>
      <c r="AT161" s="233" t="s">
        <v>233</v>
      </c>
      <c r="AU161" s="233" t="s">
        <v>83</v>
      </c>
      <c r="AV161" s="14" t="s">
        <v>220</v>
      </c>
      <c r="AW161" s="14" t="s">
        <v>35</v>
      </c>
      <c r="AX161" s="14" t="s">
        <v>81</v>
      </c>
      <c r="AY161" s="233" t="s">
        <v>213</v>
      </c>
    </row>
    <row r="162" spans="1:65" s="2" customFormat="1" ht="21.75" customHeight="1">
      <c r="A162" s="36"/>
      <c r="B162" s="37"/>
      <c r="C162" s="195" t="s">
        <v>8</v>
      </c>
      <c r="D162" s="195" t="s">
        <v>215</v>
      </c>
      <c r="E162" s="196" t="s">
        <v>681</v>
      </c>
      <c r="F162" s="197" t="s">
        <v>682</v>
      </c>
      <c r="G162" s="198" t="s">
        <v>253</v>
      </c>
      <c r="H162" s="199">
        <v>82.763000000000005</v>
      </c>
      <c r="I162" s="200"/>
      <c r="J162" s="201">
        <f>ROUND(I162*H162,2)</f>
        <v>0</v>
      </c>
      <c r="K162" s="197" t="s">
        <v>219</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1410</v>
      </c>
    </row>
    <row r="163" spans="1:65" s="2" customFormat="1" ht="97.5">
      <c r="A163" s="36"/>
      <c r="B163" s="37"/>
      <c r="C163" s="38"/>
      <c r="D163" s="208" t="s">
        <v>222</v>
      </c>
      <c r="E163" s="38"/>
      <c r="F163" s="209" t="s">
        <v>684</v>
      </c>
      <c r="G163" s="38"/>
      <c r="H163" s="38"/>
      <c r="I163" s="118"/>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222</v>
      </c>
      <c r="AU163" s="19" t="s">
        <v>83</v>
      </c>
    </row>
    <row r="164" spans="1:65" s="13" customFormat="1">
      <c r="B164" s="212"/>
      <c r="C164" s="213"/>
      <c r="D164" s="208" t="s">
        <v>233</v>
      </c>
      <c r="E164" s="214" t="s">
        <v>19</v>
      </c>
      <c r="F164" s="215" t="s">
        <v>514</v>
      </c>
      <c r="G164" s="213"/>
      <c r="H164" s="216">
        <v>82.763000000000005</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4" customFormat="1">
      <c r="B165" s="223"/>
      <c r="C165" s="224"/>
      <c r="D165" s="208" t="s">
        <v>233</v>
      </c>
      <c r="E165" s="225" t="s">
        <v>19</v>
      </c>
      <c r="F165" s="226" t="s">
        <v>234</v>
      </c>
      <c r="G165" s="224"/>
      <c r="H165" s="227">
        <v>82.763000000000005</v>
      </c>
      <c r="I165" s="228"/>
      <c r="J165" s="224"/>
      <c r="K165" s="224"/>
      <c r="L165" s="229"/>
      <c r="M165" s="230"/>
      <c r="N165" s="231"/>
      <c r="O165" s="231"/>
      <c r="P165" s="231"/>
      <c r="Q165" s="231"/>
      <c r="R165" s="231"/>
      <c r="S165" s="231"/>
      <c r="T165" s="232"/>
      <c r="AT165" s="233" t="s">
        <v>233</v>
      </c>
      <c r="AU165" s="233" t="s">
        <v>83</v>
      </c>
      <c r="AV165" s="14" t="s">
        <v>220</v>
      </c>
      <c r="AW165" s="14" t="s">
        <v>35</v>
      </c>
      <c r="AX165" s="14" t="s">
        <v>81</v>
      </c>
      <c r="AY165" s="233" t="s">
        <v>213</v>
      </c>
    </row>
    <row r="166" spans="1:65" s="2" customFormat="1" ht="21.75" customHeight="1">
      <c r="A166" s="36"/>
      <c r="B166" s="37"/>
      <c r="C166" s="195" t="s">
        <v>293</v>
      </c>
      <c r="D166" s="195" t="s">
        <v>215</v>
      </c>
      <c r="E166" s="196" t="s">
        <v>1304</v>
      </c>
      <c r="F166" s="197" t="s">
        <v>1305</v>
      </c>
      <c r="G166" s="198" t="s">
        <v>156</v>
      </c>
      <c r="H166" s="199">
        <v>657.072</v>
      </c>
      <c r="I166" s="200"/>
      <c r="J166" s="201">
        <f>ROUND(I166*H166,2)</f>
        <v>0</v>
      </c>
      <c r="K166" s="197" t="s">
        <v>219</v>
      </c>
      <c r="L166" s="41"/>
      <c r="M166" s="202" t="s">
        <v>19</v>
      </c>
      <c r="N166" s="203" t="s">
        <v>45</v>
      </c>
      <c r="O166" s="66"/>
      <c r="P166" s="204">
        <f>O166*H166</f>
        <v>0</v>
      </c>
      <c r="Q166" s="204">
        <v>8.3850999999999999E-4</v>
      </c>
      <c r="R166" s="204">
        <f>Q166*H166</f>
        <v>0.55096144272000003</v>
      </c>
      <c r="S166" s="204">
        <v>0</v>
      </c>
      <c r="T166" s="205">
        <f>S166*H166</f>
        <v>0</v>
      </c>
      <c r="U166" s="36"/>
      <c r="V166" s="36"/>
      <c r="W166" s="36"/>
      <c r="X166" s="36"/>
      <c r="Y166" s="36"/>
      <c r="Z166" s="36"/>
      <c r="AA166" s="36"/>
      <c r="AB166" s="36"/>
      <c r="AC166" s="36"/>
      <c r="AD166" s="36"/>
      <c r="AE166" s="36"/>
      <c r="AR166" s="206" t="s">
        <v>220</v>
      </c>
      <c r="AT166" s="206" t="s">
        <v>215</v>
      </c>
      <c r="AU166" s="206" t="s">
        <v>83</v>
      </c>
      <c r="AY166" s="19" t="s">
        <v>213</v>
      </c>
      <c r="BE166" s="207">
        <f>IF(N166="základní",J166,0)</f>
        <v>0</v>
      </c>
      <c r="BF166" s="207">
        <f>IF(N166="snížená",J166,0)</f>
        <v>0</v>
      </c>
      <c r="BG166" s="207">
        <f>IF(N166="zákl. přenesená",J166,0)</f>
        <v>0</v>
      </c>
      <c r="BH166" s="207">
        <f>IF(N166="sníž. přenesená",J166,0)</f>
        <v>0</v>
      </c>
      <c r="BI166" s="207">
        <f>IF(N166="nulová",J166,0)</f>
        <v>0</v>
      </c>
      <c r="BJ166" s="19" t="s">
        <v>81</v>
      </c>
      <c r="BK166" s="207">
        <f>ROUND(I166*H166,2)</f>
        <v>0</v>
      </c>
      <c r="BL166" s="19" t="s">
        <v>220</v>
      </c>
      <c r="BM166" s="206" t="s">
        <v>1411</v>
      </c>
    </row>
    <row r="167" spans="1:65" s="2" customFormat="1" ht="136.5">
      <c r="A167" s="36"/>
      <c r="B167" s="37"/>
      <c r="C167" s="38"/>
      <c r="D167" s="208" t="s">
        <v>222</v>
      </c>
      <c r="E167" s="38"/>
      <c r="F167" s="209" t="s">
        <v>1307</v>
      </c>
      <c r="G167" s="38"/>
      <c r="H167" s="38"/>
      <c r="I167" s="118"/>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222</v>
      </c>
      <c r="AU167" s="19" t="s">
        <v>83</v>
      </c>
    </row>
    <row r="168" spans="1:65" s="15" customFormat="1">
      <c r="B168" s="234"/>
      <c r="C168" s="235"/>
      <c r="D168" s="208" t="s">
        <v>233</v>
      </c>
      <c r="E168" s="236" t="s">
        <v>19</v>
      </c>
      <c r="F168" s="237" t="s">
        <v>1395</v>
      </c>
      <c r="G168" s="235"/>
      <c r="H168" s="236" t="s">
        <v>19</v>
      </c>
      <c r="I168" s="238"/>
      <c r="J168" s="235"/>
      <c r="K168" s="235"/>
      <c r="L168" s="239"/>
      <c r="M168" s="240"/>
      <c r="N168" s="241"/>
      <c r="O168" s="241"/>
      <c r="P168" s="241"/>
      <c r="Q168" s="241"/>
      <c r="R168" s="241"/>
      <c r="S168" s="241"/>
      <c r="T168" s="242"/>
      <c r="AT168" s="243" t="s">
        <v>233</v>
      </c>
      <c r="AU168" s="243" t="s">
        <v>83</v>
      </c>
      <c r="AV168" s="15" t="s">
        <v>81</v>
      </c>
      <c r="AW168" s="15" t="s">
        <v>35</v>
      </c>
      <c r="AX168" s="15" t="s">
        <v>74</v>
      </c>
      <c r="AY168" s="243" t="s">
        <v>213</v>
      </c>
    </row>
    <row r="169" spans="1:65" s="13" customFormat="1">
      <c r="B169" s="212"/>
      <c r="C169" s="213"/>
      <c r="D169" s="208" t="s">
        <v>233</v>
      </c>
      <c r="E169" s="214" t="s">
        <v>19</v>
      </c>
      <c r="F169" s="215" t="s">
        <v>1412</v>
      </c>
      <c r="G169" s="213"/>
      <c r="H169" s="216">
        <v>421.524</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3" customFormat="1">
      <c r="B170" s="212"/>
      <c r="C170" s="213"/>
      <c r="D170" s="208" t="s">
        <v>233</v>
      </c>
      <c r="E170" s="214" t="s">
        <v>19</v>
      </c>
      <c r="F170" s="215" t="s">
        <v>1413</v>
      </c>
      <c r="G170" s="213"/>
      <c r="H170" s="216">
        <v>219.34800000000001</v>
      </c>
      <c r="I170" s="217"/>
      <c r="J170" s="213"/>
      <c r="K170" s="213"/>
      <c r="L170" s="218"/>
      <c r="M170" s="219"/>
      <c r="N170" s="220"/>
      <c r="O170" s="220"/>
      <c r="P170" s="220"/>
      <c r="Q170" s="220"/>
      <c r="R170" s="220"/>
      <c r="S170" s="220"/>
      <c r="T170" s="221"/>
      <c r="AT170" s="222" t="s">
        <v>233</v>
      </c>
      <c r="AU170" s="222" t="s">
        <v>83</v>
      </c>
      <c r="AV170" s="13" t="s">
        <v>83</v>
      </c>
      <c r="AW170" s="13" t="s">
        <v>35</v>
      </c>
      <c r="AX170" s="13" t="s">
        <v>74</v>
      </c>
      <c r="AY170" s="222" t="s">
        <v>213</v>
      </c>
    </row>
    <row r="171" spans="1:65" s="15" customFormat="1">
      <c r="B171" s="234"/>
      <c r="C171" s="235"/>
      <c r="D171" s="208" t="s">
        <v>233</v>
      </c>
      <c r="E171" s="236" t="s">
        <v>19</v>
      </c>
      <c r="F171" s="237" t="s">
        <v>1414</v>
      </c>
      <c r="G171" s="235"/>
      <c r="H171" s="236" t="s">
        <v>19</v>
      </c>
      <c r="I171" s="238"/>
      <c r="J171" s="235"/>
      <c r="K171" s="235"/>
      <c r="L171" s="239"/>
      <c r="M171" s="240"/>
      <c r="N171" s="241"/>
      <c r="O171" s="241"/>
      <c r="P171" s="241"/>
      <c r="Q171" s="241"/>
      <c r="R171" s="241"/>
      <c r="S171" s="241"/>
      <c r="T171" s="242"/>
      <c r="AT171" s="243" t="s">
        <v>233</v>
      </c>
      <c r="AU171" s="243" t="s">
        <v>83</v>
      </c>
      <c r="AV171" s="15" t="s">
        <v>81</v>
      </c>
      <c r="AW171" s="15" t="s">
        <v>35</v>
      </c>
      <c r="AX171" s="15" t="s">
        <v>74</v>
      </c>
      <c r="AY171" s="243" t="s">
        <v>213</v>
      </c>
    </row>
    <row r="172" spans="1:65" s="13" customFormat="1">
      <c r="B172" s="212"/>
      <c r="C172" s="213"/>
      <c r="D172" s="208" t="s">
        <v>233</v>
      </c>
      <c r="E172" s="214" t="s">
        <v>19</v>
      </c>
      <c r="F172" s="215" t="s">
        <v>1415</v>
      </c>
      <c r="G172" s="213"/>
      <c r="H172" s="216">
        <v>16.2</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4" customFormat="1">
      <c r="B173" s="223"/>
      <c r="C173" s="224"/>
      <c r="D173" s="208" t="s">
        <v>233</v>
      </c>
      <c r="E173" s="225" t="s">
        <v>1276</v>
      </c>
      <c r="F173" s="226" t="s">
        <v>234</v>
      </c>
      <c r="G173" s="224"/>
      <c r="H173" s="227">
        <v>657.072</v>
      </c>
      <c r="I173" s="228"/>
      <c r="J173" s="224"/>
      <c r="K173" s="224"/>
      <c r="L173" s="229"/>
      <c r="M173" s="230"/>
      <c r="N173" s="231"/>
      <c r="O173" s="231"/>
      <c r="P173" s="231"/>
      <c r="Q173" s="231"/>
      <c r="R173" s="231"/>
      <c r="S173" s="231"/>
      <c r="T173" s="232"/>
      <c r="AT173" s="233" t="s">
        <v>233</v>
      </c>
      <c r="AU173" s="233" t="s">
        <v>83</v>
      </c>
      <c r="AV173" s="14" t="s">
        <v>220</v>
      </c>
      <c r="AW173" s="14" t="s">
        <v>35</v>
      </c>
      <c r="AX173" s="14" t="s">
        <v>81</v>
      </c>
      <c r="AY173" s="233" t="s">
        <v>213</v>
      </c>
    </row>
    <row r="174" spans="1:65" s="2" customFormat="1" ht="21.75" customHeight="1">
      <c r="A174" s="36"/>
      <c r="B174" s="37"/>
      <c r="C174" s="195" t="s">
        <v>297</v>
      </c>
      <c r="D174" s="195" t="s">
        <v>215</v>
      </c>
      <c r="E174" s="196" t="s">
        <v>1310</v>
      </c>
      <c r="F174" s="197" t="s">
        <v>1311</v>
      </c>
      <c r="G174" s="198" t="s">
        <v>156</v>
      </c>
      <c r="H174" s="199">
        <v>657.072</v>
      </c>
      <c r="I174" s="200"/>
      <c r="J174" s="201">
        <f>ROUND(I174*H174,2)</f>
        <v>0</v>
      </c>
      <c r="K174" s="197" t="s">
        <v>219</v>
      </c>
      <c r="L174" s="41"/>
      <c r="M174" s="202" t="s">
        <v>19</v>
      </c>
      <c r="N174" s="203" t="s">
        <v>45</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220</v>
      </c>
      <c r="AT174" s="206" t="s">
        <v>215</v>
      </c>
      <c r="AU174" s="206" t="s">
        <v>83</v>
      </c>
      <c r="AY174" s="19" t="s">
        <v>213</v>
      </c>
      <c r="BE174" s="207">
        <f>IF(N174="základní",J174,0)</f>
        <v>0</v>
      </c>
      <c r="BF174" s="207">
        <f>IF(N174="snížená",J174,0)</f>
        <v>0</v>
      </c>
      <c r="BG174" s="207">
        <f>IF(N174="zákl. přenesená",J174,0)</f>
        <v>0</v>
      </c>
      <c r="BH174" s="207">
        <f>IF(N174="sníž. přenesená",J174,0)</f>
        <v>0</v>
      </c>
      <c r="BI174" s="207">
        <f>IF(N174="nulová",J174,0)</f>
        <v>0</v>
      </c>
      <c r="BJ174" s="19" t="s">
        <v>81</v>
      </c>
      <c r="BK174" s="207">
        <f>ROUND(I174*H174,2)</f>
        <v>0</v>
      </c>
      <c r="BL174" s="19" t="s">
        <v>220</v>
      </c>
      <c r="BM174" s="206" t="s">
        <v>1416</v>
      </c>
    </row>
    <row r="175" spans="1:65" s="13" customFormat="1">
      <c r="B175" s="212"/>
      <c r="C175" s="213"/>
      <c r="D175" s="208" t="s">
        <v>233</v>
      </c>
      <c r="E175" s="214" t="s">
        <v>19</v>
      </c>
      <c r="F175" s="215" t="s">
        <v>1276</v>
      </c>
      <c r="G175" s="213"/>
      <c r="H175" s="216">
        <v>657.072</v>
      </c>
      <c r="I175" s="217"/>
      <c r="J175" s="213"/>
      <c r="K175" s="213"/>
      <c r="L175" s="218"/>
      <c r="M175" s="219"/>
      <c r="N175" s="220"/>
      <c r="O175" s="220"/>
      <c r="P175" s="220"/>
      <c r="Q175" s="220"/>
      <c r="R175" s="220"/>
      <c r="S175" s="220"/>
      <c r="T175" s="221"/>
      <c r="AT175" s="222" t="s">
        <v>233</v>
      </c>
      <c r="AU175" s="222" t="s">
        <v>83</v>
      </c>
      <c r="AV175" s="13" t="s">
        <v>83</v>
      </c>
      <c r="AW175" s="13" t="s">
        <v>35</v>
      </c>
      <c r="AX175" s="13" t="s">
        <v>74</v>
      </c>
      <c r="AY175" s="222" t="s">
        <v>213</v>
      </c>
    </row>
    <row r="176" spans="1:65" s="14" customFormat="1">
      <c r="B176" s="223"/>
      <c r="C176" s="224"/>
      <c r="D176" s="208" t="s">
        <v>233</v>
      </c>
      <c r="E176" s="225" t="s">
        <v>19</v>
      </c>
      <c r="F176" s="226" t="s">
        <v>234</v>
      </c>
      <c r="G176" s="224"/>
      <c r="H176" s="227">
        <v>657.072</v>
      </c>
      <c r="I176" s="228"/>
      <c r="J176" s="224"/>
      <c r="K176" s="224"/>
      <c r="L176" s="229"/>
      <c r="M176" s="230"/>
      <c r="N176" s="231"/>
      <c r="O176" s="231"/>
      <c r="P176" s="231"/>
      <c r="Q176" s="231"/>
      <c r="R176" s="231"/>
      <c r="S176" s="231"/>
      <c r="T176" s="232"/>
      <c r="AT176" s="233" t="s">
        <v>233</v>
      </c>
      <c r="AU176" s="233" t="s">
        <v>83</v>
      </c>
      <c r="AV176" s="14" t="s">
        <v>220</v>
      </c>
      <c r="AW176" s="14" t="s">
        <v>35</v>
      </c>
      <c r="AX176" s="14" t="s">
        <v>81</v>
      </c>
      <c r="AY176" s="233" t="s">
        <v>213</v>
      </c>
    </row>
    <row r="177" spans="1:65" s="2" customFormat="1" ht="21.75" customHeight="1">
      <c r="A177" s="36"/>
      <c r="B177" s="37"/>
      <c r="C177" s="195" t="s">
        <v>302</v>
      </c>
      <c r="D177" s="195" t="s">
        <v>215</v>
      </c>
      <c r="E177" s="196" t="s">
        <v>704</v>
      </c>
      <c r="F177" s="197" t="s">
        <v>705</v>
      </c>
      <c r="G177" s="198" t="s">
        <v>156</v>
      </c>
      <c r="H177" s="199">
        <v>140.70599999999999</v>
      </c>
      <c r="I177" s="200"/>
      <c r="J177" s="201">
        <f>ROUND(I177*H177,2)</f>
        <v>0</v>
      </c>
      <c r="K177" s="197" t="s">
        <v>219</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83</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1417</v>
      </c>
    </row>
    <row r="178" spans="1:65" s="2" customFormat="1" ht="68.25">
      <c r="A178" s="36"/>
      <c r="B178" s="37"/>
      <c r="C178" s="38"/>
      <c r="D178" s="208" t="s">
        <v>222</v>
      </c>
      <c r="E178" s="38"/>
      <c r="F178" s="209" t="s">
        <v>707</v>
      </c>
      <c r="G178" s="38"/>
      <c r="H178" s="38"/>
      <c r="I178" s="118"/>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222</v>
      </c>
      <c r="AU178" s="19" t="s">
        <v>83</v>
      </c>
    </row>
    <row r="179" spans="1:65" s="15" customFormat="1" ht="22.5">
      <c r="B179" s="234"/>
      <c r="C179" s="235"/>
      <c r="D179" s="208" t="s">
        <v>233</v>
      </c>
      <c r="E179" s="236" t="s">
        <v>19</v>
      </c>
      <c r="F179" s="237" t="s">
        <v>1418</v>
      </c>
      <c r="G179" s="235"/>
      <c r="H179" s="236" t="s">
        <v>19</v>
      </c>
      <c r="I179" s="238"/>
      <c r="J179" s="235"/>
      <c r="K179" s="235"/>
      <c r="L179" s="239"/>
      <c r="M179" s="240"/>
      <c r="N179" s="241"/>
      <c r="O179" s="241"/>
      <c r="P179" s="241"/>
      <c r="Q179" s="241"/>
      <c r="R179" s="241"/>
      <c r="S179" s="241"/>
      <c r="T179" s="242"/>
      <c r="AT179" s="243" t="s">
        <v>233</v>
      </c>
      <c r="AU179" s="243" t="s">
        <v>83</v>
      </c>
      <c r="AV179" s="15" t="s">
        <v>81</v>
      </c>
      <c r="AW179" s="15" t="s">
        <v>35</v>
      </c>
      <c r="AX179" s="15" t="s">
        <v>74</v>
      </c>
      <c r="AY179" s="243" t="s">
        <v>213</v>
      </c>
    </row>
    <row r="180" spans="1:65" s="13" customFormat="1">
      <c r="B180" s="212"/>
      <c r="C180" s="213"/>
      <c r="D180" s="208" t="s">
        <v>233</v>
      </c>
      <c r="E180" s="214" t="s">
        <v>19</v>
      </c>
      <c r="F180" s="215" t="s">
        <v>1419</v>
      </c>
      <c r="G180" s="213"/>
      <c r="H180" s="216">
        <v>140.70599999999999</v>
      </c>
      <c r="I180" s="217"/>
      <c r="J180" s="213"/>
      <c r="K180" s="213"/>
      <c r="L180" s="218"/>
      <c r="M180" s="219"/>
      <c r="N180" s="220"/>
      <c r="O180" s="220"/>
      <c r="P180" s="220"/>
      <c r="Q180" s="220"/>
      <c r="R180" s="220"/>
      <c r="S180" s="220"/>
      <c r="T180" s="221"/>
      <c r="AT180" s="222" t="s">
        <v>233</v>
      </c>
      <c r="AU180" s="222" t="s">
        <v>83</v>
      </c>
      <c r="AV180" s="13" t="s">
        <v>83</v>
      </c>
      <c r="AW180" s="13" t="s">
        <v>35</v>
      </c>
      <c r="AX180" s="13" t="s">
        <v>74</v>
      </c>
      <c r="AY180" s="222" t="s">
        <v>213</v>
      </c>
    </row>
    <row r="181" spans="1:65" s="14" customFormat="1">
      <c r="B181" s="223"/>
      <c r="C181" s="224"/>
      <c r="D181" s="208" t="s">
        <v>233</v>
      </c>
      <c r="E181" s="225" t="s">
        <v>550</v>
      </c>
      <c r="F181" s="226" t="s">
        <v>234</v>
      </c>
      <c r="G181" s="224"/>
      <c r="H181" s="227">
        <v>140.70599999999999</v>
      </c>
      <c r="I181" s="228"/>
      <c r="J181" s="224"/>
      <c r="K181" s="224"/>
      <c r="L181" s="229"/>
      <c r="M181" s="230"/>
      <c r="N181" s="231"/>
      <c r="O181" s="231"/>
      <c r="P181" s="231"/>
      <c r="Q181" s="231"/>
      <c r="R181" s="231"/>
      <c r="S181" s="231"/>
      <c r="T181" s="232"/>
      <c r="AT181" s="233" t="s">
        <v>233</v>
      </c>
      <c r="AU181" s="233" t="s">
        <v>83</v>
      </c>
      <c r="AV181" s="14" t="s">
        <v>220</v>
      </c>
      <c r="AW181" s="14" t="s">
        <v>35</v>
      </c>
      <c r="AX181" s="14" t="s">
        <v>81</v>
      </c>
      <c r="AY181" s="233" t="s">
        <v>213</v>
      </c>
    </row>
    <row r="182" spans="1:65" s="2" customFormat="1" ht="21.75" customHeight="1">
      <c r="A182" s="36"/>
      <c r="B182" s="37"/>
      <c r="C182" s="195" t="s">
        <v>307</v>
      </c>
      <c r="D182" s="195" t="s">
        <v>215</v>
      </c>
      <c r="E182" s="196" t="s">
        <v>717</v>
      </c>
      <c r="F182" s="197" t="s">
        <v>718</v>
      </c>
      <c r="G182" s="198" t="s">
        <v>156</v>
      </c>
      <c r="H182" s="199">
        <v>3517.65</v>
      </c>
      <c r="I182" s="200"/>
      <c r="J182" s="201">
        <f>ROUND(I182*H182,2)</f>
        <v>0</v>
      </c>
      <c r="K182" s="197" t="s">
        <v>219</v>
      </c>
      <c r="L182" s="41"/>
      <c r="M182" s="202" t="s">
        <v>19</v>
      </c>
      <c r="N182" s="203" t="s">
        <v>45</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220</v>
      </c>
      <c r="AT182" s="206" t="s">
        <v>215</v>
      </c>
      <c r="AU182" s="206" t="s">
        <v>83</v>
      </c>
      <c r="AY182" s="19" t="s">
        <v>213</v>
      </c>
      <c r="BE182" s="207">
        <f>IF(N182="základní",J182,0)</f>
        <v>0</v>
      </c>
      <c r="BF182" s="207">
        <f>IF(N182="snížená",J182,0)</f>
        <v>0</v>
      </c>
      <c r="BG182" s="207">
        <f>IF(N182="zákl. přenesená",J182,0)</f>
        <v>0</v>
      </c>
      <c r="BH182" s="207">
        <f>IF(N182="sníž. přenesená",J182,0)</f>
        <v>0</v>
      </c>
      <c r="BI182" s="207">
        <f>IF(N182="nulová",J182,0)</f>
        <v>0</v>
      </c>
      <c r="BJ182" s="19" t="s">
        <v>81</v>
      </c>
      <c r="BK182" s="207">
        <f>ROUND(I182*H182,2)</f>
        <v>0</v>
      </c>
      <c r="BL182" s="19" t="s">
        <v>220</v>
      </c>
      <c r="BM182" s="206" t="s">
        <v>1420</v>
      </c>
    </row>
    <row r="183" spans="1:65" s="2" customFormat="1" ht="68.25">
      <c r="A183" s="36"/>
      <c r="B183" s="37"/>
      <c r="C183" s="38"/>
      <c r="D183" s="208" t="s">
        <v>222</v>
      </c>
      <c r="E183" s="38"/>
      <c r="F183" s="209" t="s">
        <v>707</v>
      </c>
      <c r="G183" s="38"/>
      <c r="H183" s="38"/>
      <c r="I183" s="118"/>
      <c r="J183" s="38"/>
      <c r="K183" s="38"/>
      <c r="L183" s="41"/>
      <c r="M183" s="210"/>
      <c r="N183" s="211"/>
      <c r="O183" s="66"/>
      <c r="P183" s="66"/>
      <c r="Q183" s="66"/>
      <c r="R183" s="66"/>
      <c r="S183" s="66"/>
      <c r="T183" s="67"/>
      <c r="U183" s="36"/>
      <c r="V183" s="36"/>
      <c r="W183" s="36"/>
      <c r="X183" s="36"/>
      <c r="Y183" s="36"/>
      <c r="Z183" s="36"/>
      <c r="AA183" s="36"/>
      <c r="AB183" s="36"/>
      <c r="AC183" s="36"/>
      <c r="AD183" s="36"/>
      <c r="AE183" s="36"/>
      <c r="AT183" s="19" t="s">
        <v>222</v>
      </c>
      <c r="AU183" s="19" t="s">
        <v>83</v>
      </c>
    </row>
    <row r="184" spans="1:65" s="13" customFormat="1">
      <c r="B184" s="212"/>
      <c r="C184" s="213"/>
      <c r="D184" s="208" t="s">
        <v>233</v>
      </c>
      <c r="E184" s="214" t="s">
        <v>19</v>
      </c>
      <c r="F184" s="215" t="s">
        <v>1421</v>
      </c>
      <c r="G184" s="213"/>
      <c r="H184" s="216">
        <v>3517.65</v>
      </c>
      <c r="I184" s="217"/>
      <c r="J184" s="213"/>
      <c r="K184" s="213"/>
      <c r="L184" s="218"/>
      <c r="M184" s="219"/>
      <c r="N184" s="220"/>
      <c r="O184" s="220"/>
      <c r="P184" s="220"/>
      <c r="Q184" s="220"/>
      <c r="R184" s="220"/>
      <c r="S184" s="220"/>
      <c r="T184" s="221"/>
      <c r="AT184" s="222" t="s">
        <v>233</v>
      </c>
      <c r="AU184" s="222" t="s">
        <v>83</v>
      </c>
      <c r="AV184" s="13" t="s">
        <v>83</v>
      </c>
      <c r="AW184" s="13" t="s">
        <v>35</v>
      </c>
      <c r="AX184" s="13" t="s">
        <v>74</v>
      </c>
      <c r="AY184" s="222" t="s">
        <v>213</v>
      </c>
    </row>
    <row r="185" spans="1:65" s="14" customFormat="1">
      <c r="B185" s="223"/>
      <c r="C185" s="224"/>
      <c r="D185" s="208" t="s">
        <v>233</v>
      </c>
      <c r="E185" s="225" t="s">
        <v>19</v>
      </c>
      <c r="F185" s="226" t="s">
        <v>234</v>
      </c>
      <c r="G185" s="224"/>
      <c r="H185" s="227">
        <v>3517.65</v>
      </c>
      <c r="I185" s="228"/>
      <c r="J185" s="224"/>
      <c r="K185" s="224"/>
      <c r="L185" s="229"/>
      <c r="M185" s="230"/>
      <c r="N185" s="231"/>
      <c r="O185" s="231"/>
      <c r="P185" s="231"/>
      <c r="Q185" s="231"/>
      <c r="R185" s="231"/>
      <c r="S185" s="231"/>
      <c r="T185" s="232"/>
      <c r="AT185" s="233" t="s">
        <v>233</v>
      </c>
      <c r="AU185" s="233" t="s">
        <v>83</v>
      </c>
      <c r="AV185" s="14" t="s">
        <v>220</v>
      </c>
      <c r="AW185" s="14" t="s">
        <v>35</v>
      </c>
      <c r="AX185" s="14" t="s">
        <v>81</v>
      </c>
      <c r="AY185" s="233" t="s">
        <v>213</v>
      </c>
    </row>
    <row r="186" spans="1:65" s="2" customFormat="1" ht="21.75" customHeight="1">
      <c r="A186" s="36"/>
      <c r="B186" s="37"/>
      <c r="C186" s="195" t="s">
        <v>312</v>
      </c>
      <c r="D186" s="195" t="s">
        <v>215</v>
      </c>
      <c r="E186" s="196" t="s">
        <v>263</v>
      </c>
      <c r="F186" s="197" t="s">
        <v>264</v>
      </c>
      <c r="G186" s="198" t="s">
        <v>253</v>
      </c>
      <c r="H186" s="199">
        <v>99.314999999999998</v>
      </c>
      <c r="I186" s="200"/>
      <c r="J186" s="201">
        <f>ROUND(I186*H186,2)</f>
        <v>0</v>
      </c>
      <c r="K186" s="197" t="s">
        <v>219</v>
      </c>
      <c r="L186" s="41"/>
      <c r="M186" s="202" t="s">
        <v>19</v>
      </c>
      <c r="N186" s="203" t="s">
        <v>45</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220</v>
      </c>
      <c r="AT186" s="206" t="s">
        <v>215</v>
      </c>
      <c r="AU186" s="206" t="s">
        <v>83</v>
      </c>
      <c r="AY186" s="19" t="s">
        <v>213</v>
      </c>
      <c r="BE186" s="207">
        <f>IF(N186="základní",J186,0)</f>
        <v>0</v>
      </c>
      <c r="BF186" s="207">
        <f>IF(N186="snížená",J186,0)</f>
        <v>0</v>
      </c>
      <c r="BG186" s="207">
        <f>IF(N186="zákl. přenesená",J186,0)</f>
        <v>0</v>
      </c>
      <c r="BH186" s="207">
        <f>IF(N186="sníž. přenesená",J186,0)</f>
        <v>0</v>
      </c>
      <c r="BI186" s="207">
        <f>IF(N186="nulová",J186,0)</f>
        <v>0</v>
      </c>
      <c r="BJ186" s="19" t="s">
        <v>81</v>
      </c>
      <c r="BK186" s="207">
        <f>ROUND(I186*H186,2)</f>
        <v>0</v>
      </c>
      <c r="BL186" s="19" t="s">
        <v>220</v>
      </c>
      <c r="BM186" s="206" t="s">
        <v>1422</v>
      </c>
    </row>
    <row r="187" spans="1:65" s="2" customFormat="1" ht="87.75">
      <c r="A187" s="36"/>
      <c r="B187" s="37"/>
      <c r="C187" s="38"/>
      <c r="D187" s="208" t="s">
        <v>222</v>
      </c>
      <c r="E187" s="38"/>
      <c r="F187" s="209" t="s">
        <v>266</v>
      </c>
      <c r="G187" s="38"/>
      <c r="H187" s="38"/>
      <c r="I187" s="118"/>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222</v>
      </c>
      <c r="AU187" s="19" t="s">
        <v>83</v>
      </c>
    </row>
    <row r="188" spans="1:65" s="13" customFormat="1">
      <c r="B188" s="212"/>
      <c r="C188" s="213"/>
      <c r="D188" s="208" t="s">
        <v>233</v>
      </c>
      <c r="E188" s="214" t="s">
        <v>19</v>
      </c>
      <c r="F188" s="215" t="s">
        <v>640</v>
      </c>
      <c r="G188" s="213"/>
      <c r="H188" s="216">
        <v>39.725999999999999</v>
      </c>
      <c r="I188" s="217"/>
      <c r="J188" s="213"/>
      <c r="K188" s="213"/>
      <c r="L188" s="218"/>
      <c r="M188" s="219"/>
      <c r="N188" s="220"/>
      <c r="O188" s="220"/>
      <c r="P188" s="220"/>
      <c r="Q188" s="220"/>
      <c r="R188" s="220"/>
      <c r="S188" s="220"/>
      <c r="T188" s="221"/>
      <c r="AT188" s="222" t="s">
        <v>233</v>
      </c>
      <c r="AU188" s="222" t="s">
        <v>83</v>
      </c>
      <c r="AV188" s="13" t="s">
        <v>83</v>
      </c>
      <c r="AW188" s="13" t="s">
        <v>35</v>
      </c>
      <c r="AX188" s="13" t="s">
        <v>74</v>
      </c>
      <c r="AY188" s="222" t="s">
        <v>213</v>
      </c>
    </row>
    <row r="189" spans="1:65" s="13" customFormat="1">
      <c r="B189" s="212"/>
      <c r="C189" s="213"/>
      <c r="D189" s="208" t="s">
        <v>233</v>
      </c>
      <c r="E189" s="214" t="s">
        <v>19</v>
      </c>
      <c r="F189" s="215" t="s">
        <v>656</v>
      </c>
      <c r="G189" s="213"/>
      <c r="H189" s="216">
        <v>59.588999999999999</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4" customFormat="1">
      <c r="B190" s="223"/>
      <c r="C190" s="224"/>
      <c r="D190" s="208" t="s">
        <v>233</v>
      </c>
      <c r="E190" s="225" t="s">
        <v>19</v>
      </c>
      <c r="F190" s="226" t="s">
        <v>234</v>
      </c>
      <c r="G190" s="224"/>
      <c r="H190" s="227">
        <v>99.314999999999998</v>
      </c>
      <c r="I190" s="228"/>
      <c r="J190" s="224"/>
      <c r="K190" s="224"/>
      <c r="L190" s="229"/>
      <c r="M190" s="230"/>
      <c r="N190" s="231"/>
      <c r="O190" s="231"/>
      <c r="P190" s="231"/>
      <c r="Q190" s="231"/>
      <c r="R190" s="231"/>
      <c r="S190" s="231"/>
      <c r="T190" s="232"/>
      <c r="AT190" s="233" t="s">
        <v>233</v>
      </c>
      <c r="AU190" s="233" t="s">
        <v>83</v>
      </c>
      <c r="AV190" s="14" t="s">
        <v>220</v>
      </c>
      <c r="AW190" s="14" t="s">
        <v>35</v>
      </c>
      <c r="AX190" s="14" t="s">
        <v>81</v>
      </c>
      <c r="AY190" s="233" t="s">
        <v>213</v>
      </c>
    </row>
    <row r="191" spans="1:65" s="2" customFormat="1" ht="21.75" customHeight="1">
      <c r="A191" s="36"/>
      <c r="B191" s="37"/>
      <c r="C191" s="195" t="s">
        <v>7</v>
      </c>
      <c r="D191" s="195" t="s">
        <v>215</v>
      </c>
      <c r="E191" s="196" t="s">
        <v>1081</v>
      </c>
      <c r="F191" s="197" t="s">
        <v>1082</v>
      </c>
      <c r="G191" s="198" t="s">
        <v>253</v>
      </c>
      <c r="H191" s="199">
        <v>82.763000000000005</v>
      </c>
      <c r="I191" s="200"/>
      <c r="J191" s="201">
        <f>ROUND(I191*H191,2)</f>
        <v>0</v>
      </c>
      <c r="K191" s="197" t="s">
        <v>219</v>
      </c>
      <c r="L191" s="41"/>
      <c r="M191" s="202" t="s">
        <v>19</v>
      </c>
      <c r="N191" s="203" t="s">
        <v>45</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220</v>
      </c>
      <c r="AT191" s="206" t="s">
        <v>215</v>
      </c>
      <c r="AU191" s="206" t="s">
        <v>83</v>
      </c>
      <c r="AY191" s="19" t="s">
        <v>213</v>
      </c>
      <c r="BE191" s="207">
        <f>IF(N191="základní",J191,0)</f>
        <v>0</v>
      </c>
      <c r="BF191" s="207">
        <f>IF(N191="snížená",J191,0)</f>
        <v>0</v>
      </c>
      <c r="BG191" s="207">
        <f>IF(N191="zákl. přenesená",J191,0)</f>
        <v>0</v>
      </c>
      <c r="BH191" s="207">
        <f>IF(N191="sníž. přenesená",J191,0)</f>
        <v>0</v>
      </c>
      <c r="BI191" s="207">
        <f>IF(N191="nulová",J191,0)</f>
        <v>0</v>
      </c>
      <c r="BJ191" s="19" t="s">
        <v>81</v>
      </c>
      <c r="BK191" s="207">
        <f>ROUND(I191*H191,2)</f>
        <v>0</v>
      </c>
      <c r="BL191" s="19" t="s">
        <v>220</v>
      </c>
      <c r="BM191" s="206" t="s">
        <v>1423</v>
      </c>
    </row>
    <row r="192" spans="1:65" s="2" customFormat="1" ht="87.75">
      <c r="A192" s="36"/>
      <c r="B192" s="37"/>
      <c r="C192" s="38"/>
      <c r="D192" s="208" t="s">
        <v>222</v>
      </c>
      <c r="E192" s="38"/>
      <c r="F192" s="209" t="s">
        <v>266</v>
      </c>
      <c r="G192" s="38"/>
      <c r="H192" s="38"/>
      <c r="I192" s="118"/>
      <c r="J192" s="38"/>
      <c r="K192" s="38"/>
      <c r="L192" s="41"/>
      <c r="M192" s="210"/>
      <c r="N192" s="211"/>
      <c r="O192" s="66"/>
      <c r="P192" s="66"/>
      <c r="Q192" s="66"/>
      <c r="R192" s="66"/>
      <c r="S192" s="66"/>
      <c r="T192" s="67"/>
      <c r="U192" s="36"/>
      <c r="V192" s="36"/>
      <c r="W192" s="36"/>
      <c r="X192" s="36"/>
      <c r="Y192" s="36"/>
      <c r="Z192" s="36"/>
      <c r="AA192" s="36"/>
      <c r="AB192" s="36"/>
      <c r="AC192" s="36"/>
      <c r="AD192" s="36"/>
      <c r="AE192" s="36"/>
      <c r="AT192" s="19" t="s">
        <v>222</v>
      </c>
      <c r="AU192" s="19" t="s">
        <v>83</v>
      </c>
    </row>
    <row r="193" spans="1:65" s="13" customFormat="1">
      <c r="B193" s="212"/>
      <c r="C193" s="213"/>
      <c r="D193" s="208" t="s">
        <v>233</v>
      </c>
      <c r="E193" s="214" t="s">
        <v>19</v>
      </c>
      <c r="F193" s="215" t="s">
        <v>514</v>
      </c>
      <c r="G193" s="213"/>
      <c r="H193" s="216">
        <v>82.763000000000005</v>
      </c>
      <c r="I193" s="217"/>
      <c r="J193" s="213"/>
      <c r="K193" s="213"/>
      <c r="L193" s="218"/>
      <c r="M193" s="219"/>
      <c r="N193" s="220"/>
      <c r="O193" s="220"/>
      <c r="P193" s="220"/>
      <c r="Q193" s="220"/>
      <c r="R193" s="220"/>
      <c r="S193" s="220"/>
      <c r="T193" s="221"/>
      <c r="AT193" s="222" t="s">
        <v>233</v>
      </c>
      <c r="AU193" s="222" t="s">
        <v>83</v>
      </c>
      <c r="AV193" s="13" t="s">
        <v>83</v>
      </c>
      <c r="AW193" s="13" t="s">
        <v>35</v>
      </c>
      <c r="AX193" s="13" t="s">
        <v>74</v>
      </c>
      <c r="AY193" s="222" t="s">
        <v>213</v>
      </c>
    </row>
    <row r="194" spans="1:65" s="14" customFormat="1">
      <c r="B194" s="223"/>
      <c r="C194" s="224"/>
      <c r="D194" s="208" t="s">
        <v>233</v>
      </c>
      <c r="E194" s="225" t="s">
        <v>19</v>
      </c>
      <c r="F194" s="226" t="s">
        <v>234</v>
      </c>
      <c r="G194" s="224"/>
      <c r="H194" s="227">
        <v>82.763000000000005</v>
      </c>
      <c r="I194" s="228"/>
      <c r="J194" s="224"/>
      <c r="K194" s="224"/>
      <c r="L194" s="229"/>
      <c r="M194" s="230"/>
      <c r="N194" s="231"/>
      <c r="O194" s="231"/>
      <c r="P194" s="231"/>
      <c r="Q194" s="231"/>
      <c r="R194" s="231"/>
      <c r="S194" s="231"/>
      <c r="T194" s="232"/>
      <c r="AT194" s="233" t="s">
        <v>233</v>
      </c>
      <c r="AU194" s="233" t="s">
        <v>83</v>
      </c>
      <c r="AV194" s="14" t="s">
        <v>220</v>
      </c>
      <c r="AW194" s="14" t="s">
        <v>35</v>
      </c>
      <c r="AX194" s="14" t="s">
        <v>81</v>
      </c>
      <c r="AY194" s="233" t="s">
        <v>213</v>
      </c>
    </row>
    <row r="195" spans="1:65" s="2" customFormat="1" ht="21.75" customHeight="1">
      <c r="A195" s="36"/>
      <c r="B195" s="37"/>
      <c r="C195" s="195" t="s">
        <v>323</v>
      </c>
      <c r="D195" s="195" t="s">
        <v>215</v>
      </c>
      <c r="E195" s="196" t="s">
        <v>268</v>
      </c>
      <c r="F195" s="197" t="s">
        <v>269</v>
      </c>
      <c r="G195" s="198" t="s">
        <v>253</v>
      </c>
      <c r="H195" s="199">
        <v>289.94900000000001</v>
      </c>
      <c r="I195" s="200"/>
      <c r="J195" s="201">
        <f>ROUND(I195*H195,2)</f>
        <v>0</v>
      </c>
      <c r="K195" s="197" t="s">
        <v>219</v>
      </c>
      <c r="L195" s="41"/>
      <c r="M195" s="202" t="s">
        <v>19</v>
      </c>
      <c r="N195" s="203" t="s">
        <v>45</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220</v>
      </c>
      <c r="AT195" s="206" t="s">
        <v>215</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1424</v>
      </c>
    </row>
    <row r="196" spans="1:65" s="2" customFormat="1" ht="136.5">
      <c r="A196" s="36"/>
      <c r="B196" s="37"/>
      <c r="C196" s="38"/>
      <c r="D196" s="208" t="s">
        <v>222</v>
      </c>
      <c r="E196" s="38"/>
      <c r="F196" s="209" t="s">
        <v>271</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222</v>
      </c>
      <c r="AU196" s="19" t="s">
        <v>83</v>
      </c>
    </row>
    <row r="197" spans="1:65" s="13" customFormat="1">
      <c r="B197" s="212"/>
      <c r="C197" s="213"/>
      <c r="D197" s="208" t="s">
        <v>233</v>
      </c>
      <c r="E197" s="214" t="s">
        <v>19</v>
      </c>
      <c r="F197" s="215" t="s">
        <v>780</v>
      </c>
      <c r="G197" s="213"/>
      <c r="H197" s="216">
        <v>289.94900000000001</v>
      </c>
      <c r="I197" s="217"/>
      <c r="J197" s="213"/>
      <c r="K197" s="213"/>
      <c r="L197" s="218"/>
      <c r="M197" s="219"/>
      <c r="N197" s="220"/>
      <c r="O197" s="220"/>
      <c r="P197" s="220"/>
      <c r="Q197" s="220"/>
      <c r="R197" s="220"/>
      <c r="S197" s="220"/>
      <c r="T197" s="221"/>
      <c r="AT197" s="222" t="s">
        <v>233</v>
      </c>
      <c r="AU197" s="222" t="s">
        <v>83</v>
      </c>
      <c r="AV197" s="13" t="s">
        <v>83</v>
      </c>
      <c r="AW197" s="13" t="s">
        <v>35</v>
      </c>
      <c r="AX197" s="13" t="s">
        <v>74</v>
      </c>
      <c r="AY197" s="222" t="s">
        <v>213</v>
      </c>
    </row>
    <row r="198" spans="1:65" s="14" customFormat="1">
      <c r="B198" s="223"/>
      <c r="C198" s="224"/>
      <c r="D198" s="208" t="s">
        <v>233</v>
      </c>
      <c r="E198" s="225" t="s">
        <v>19</v>
      </c>
      <c r="F198" s="226" t="s">
        <v>234</v>
      </c>
      <c r="G198" s="224"/>
      <c r="H198" s="227">
        <v>289.94900000000001</v>
      </c>
      <c r="I198" s="228"/>
      <c r="J198" s="224"/>
      <c r="K198" s="224"/>
      <c r="L198" s="229"/>
      <c r="M198" s="230"/>
      <c r="N198" s="231"/>
      <c r="O198" s="231"/>
      <c r="P198" s="231"/>
      <c r="Q198" s="231"/>
      <c r="R198" s="231"/>
      <c r="S198" s="231"/>
      <c r="T198" s="232"/>
      <c r="AT198" s="233" t="s">
        <v>233</v>
      </c>
      <c r="AU198" s="233" t="s">
        <v>83</v>
      </c>
      <c r="AV198" s="14" t="s">
        <v>220</v>
      </c>
      <c r="AW198" s="14" t="s">
        <v>35</v>
      </c>
      <c r="AX198" s="14" t="s">
        <v>81</v>
      </c>
      <c r="AY198" s="233" t="s">
        <v>213</v>
      </c>
    </row>
    <row r="199" spans="1:65" s="2" customFormat="1" ht="21.75" customHeight="1">
      <c r="A199" s="36"/>
      <c r="B199" s="37"/>
      <c r="C199" s="195" t="s">
        <v>328</v>
      </c>
      <c r="D199" s="195" t="s">
        <v>215</v>
      </c>
      <c r="E199" s="196" t="s">
        <v>298</v>
      </c>
      <c r="F199" s="197" t="s">
        <v>299</v>
      </c>
      <c r="G199" s="198" t="s">
        <v>253</v>
      </c>
      <c r="H199" s="199">
        <v>248.28899999999999</v>
      </c>
      <c r="I199" s="200"/>
      <c r="J199" s="201">
        <f>ROUND(I199*H199,2)</f>
        <v>0</v>
      </c>
      <c r="K199" s="197" t="s">
        <v>219</v>
      </c>
      <c r="L199" s="41"/>
      <c r="M199" s="202" t="s">
        <v>19</v>
      </c>
      <c r="N199" s="203" t="s">
        <v>45</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220</v>
      </c>
      <c r="AT199" s="206" t="s">
        <v>215</v>
      </c>
      <c r="AU199" s="206" t="s">
        <v>83</v>
      </c>
      <c r="AY199" s="19" t="s">
        <v>213</v>
      </c>
      <c r="BE199" s="207">
        <f>IF(N199="základní",J199,0)</f>
        <v>0</v>
      </c>
      <c r="BF199" s="207">
        <f>IF(N199="snížená",J199,0)</f>
        <v>0</v>
      </c>
      <c r="BG199" s="207">
        <f>IF(N199="zákl. přenesená",J199,0)</f>
        <v>0</v>
      </c>
      <c r="BH199" s="207">
        <f>IF(N199="sníž. přenesená",J199,0)</f>
        <v>0</v>
      </c>
      <c r="BI199" s="207">
        <f>IF(N199="nulová",J199,0)</f>
        <v>0</v>
      </c>
      <c r="BJ199" s="19" t="s">
        <v>81</v>
      </c>
      <c r="BK199" s="207">
        <f>ROUND(I199*H199,2)</f>
        <v>0</v>
      </c>
      <c r="BL199" s="19" t="s">
        <v>220</v>
      </c>
      <c r="BM199" s="206" t="s">
        <v>1425</v>
      </c>
    </row>
    <row r="200" spans="1:65" s="2" customFormat="1" ht="165.75">
      <c r="A200" s="36"/>
      <c r="B200" s="37"/>
      <c r="C200" s="38"/>
      <c r="D200" s="208" t="s">
        <v>222</v>
      </c>
      <c r="E200" s="38"/>
      <c r="F200" s="209" t="s">
        <v>301</v>
      </c>
      <c r="G200" s="38"/>
      <c r="H200" s="38"/>
      <c r="I200" s="118"/>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222</v>
      </c>
      <c r="AU200" s="19" t="s">
        <v>83</v>
      </c>
    </row>
    <row r="201" spans="1:65" s="13" customFormat="1">
      <c r="B201" s="212"/>
      <c r="C201" s="213"/>
      <c r="D201" s="208" t="s">
        <v>233</v>
      </c>
      <c r="E201" s="214" t="s">
        <v>19</v>
      </c>
      <c r="F201" s="215" t="s">
        <v>1086</v>
      </c>
      <c r="G201" s="213"/>
      <c r="H201" s="216">
        <v>248.28899999999999</v>
      </c>
      <c r="I201" s="217"/>
      <c r="J201" s="213"/>
      <c r="K201" s="213"/>
      <c r="L201" s="218"/>
      <c r="M201" s="219"/>
      <c r="N201" s="220"/>
      <c r="O201" s="220"/>
      <c r="P201" s="220"/>
      <c r="Q201" s="220"/>
      <c r="R201" s="220"/>
      <c r="S201" s="220"/>
      <c r="T201" s="221"/>
      <c r="AT201" s="222" t="s">
        <v>233</v>
      </c>
      <c r="AU201" s="222" t="s">
        <v>83</v>
      </c>
      <c r="AV201" s="13" t="s">
        <v>83</v>
      </c>
      <c r="AW201" s="13" t="s">
        <v>35</v>
      </c>
      <c r="AX201" s="13" t="s">
        <v>74</v>
      </c>
      <c r="AY201" s="222" t="s">
        <v>213</v>
      </c>
    </row>
    <row r="202" spans="1:65" s="14" customFormat="1">
      <c r="B202" s="223"/>
      <c r="C202" s="224"/>
      <c r="D202" s="208" t="s">
        <v>233</v>
      </c>
      <c r="E202" s="225" t="s">
        <v>574</v>
      </c>
      <c r="F202" s="226" t="s">
        <v>234</v>
      </c>
      <c r="G202" s="224"/>
      <c r="H202" s="227">
        <v>248.28899999999999</v>
      </c>
      <c r="I202" s="228"/>
      <c r="J202" s="224"/>
      <c r="K202" s="224"/>
      <c r="L202" s="229"/>
      <c r="M202" s="230"/>
      <c r="N202" s="231"/>
      <c r="O202" s="231"/>
      <c r="P202" s="231"/>
      <c r="Q202" s="231"/>
      <c r="R202" s="231"/>
      <c r="S202" s="231"/>
      <c r="T202" s="232"/>
      <c r="AT202" s="233" t="s">
        <v>233</v>
      </c>
      <c r="AU202" s="233" t="s">
        <v>83</v>
      </c>
      <c r="AV202" s="14" t="s">
        <v>220</v>
      </c>
      <c r="AW202" s="14" t="s">
        <v>35</v>
      </c>
      <c r="AX202" s="14" t="s">
        <v>81</v>
      </c>
      <c r="AY202" s="233" t="s">
        <v>213</v>
      </c>
    </row>
    <row r="203" spans="1:65" s="2" customFormat="1" ht="33" customHeight="1">
      <c r="A203" s="36"/>
      <c r="B203" s="37"/>
      <c r="C203" s="195" t="s">
        <v>333</v>
      </c>
      <c r="D203" s="195" t="s">
        <v>215</v>
      </c>
      <c r="E203" s="196" t="s">
        <v>303</v>
      </c>
      <c r="F203" s="197" t="s">
        <v>304</v>
      </c>
      <c r="G203" s="198" t="s">
        <v>253</v>
      </c>
      <c r="H203" s="199">
        <v>2482.89</v>
      </c>
      <c r="I203" s="200"/>
      <c r="J203" s="201">
        <f>ROUND(I203*H203,2)</f>
        <v>0</v>
      </c>
      <c r="K203" s="197" t="s">
        <v>219</v>
      </c>
      <c r="L203" s="41"/>
      <c r="M203" s="202" t="s">
        <v>19</v>
      </c>
      <c r="N203" s="203" t="s">
        <v>45</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220</v>
      </c>
      <c r="AT203" s="206" t="s">
        <v>215</v>
      </c>
      <c r="AU203" s="206" t="s">
        <v>83</v>
      </c>
      <c r="AY203" s="19" t="s">
        <v>213</v>
      </c>
      <c r="BE203" s="207">
        <f>IF(N203="základní",J203,0)</f>
        <v>0</v>
      </c>
      <c r="BF203" s="207">
        <f>IF(N203="snížená",J203,0)</f>
        <v>0</v>
      </c>
      <c r="BG203" s="207">
        <f>IF(N203="zákl. přenesená",J203,0)</f>
        <v>0</v>
      </c>
      <c r="BH203" s="207">
        <f>IF(N203="sníž. přenesená",J203,0)</f>
        <v>0</v>
      </c>
      <c r="BI203" s="207">
        <f>IF(N203="nulová",J203,0)</f>
        <v>0</v>
      </c>
      <c r="BJ203" s="19" t="s">
        <v>81</v>
      </c>
      <c r="BK203" s="207">
        <f>ROUND(I203*H203,2)</f>
        <v>0</v>
      </c>
      <c r="BL203" s="19" t="s">
        <v>220</v>
      </c>
      <c r="BM203" s="206" t="s">
        <v>1426</v>
      </c>
    </row>
    <row r="204" spans="1:65" s="2" customFormat="1" ht="165.75">
      <c r="A204" s="36"/>
      <c r="B204" s="37"/>
      <c r="C204" s="38"/>
      <c r="D204" s="208" t="s">
        <v>222</v>
      </c>
      <c r="E204" s="38"/>
      <c r="F204" s="209" t="s">
        <v>301</v>
      </c>
      <c r="G204" s="38"/>
      <c r="H204" s="38"/>
      <c r="I204" s="118"/>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222</v>
      </c>
      <c r="AU204" s="19" t="s">
        <v>83</v>
      </c>
    </row>
    <row r="205" spans="1:65" s="13" customFormat="1">
      <c r="B205" s="212"/>
      <c r="C205" s="213"/>
      <c r="D205" s="208" t="s">
        <v>233</v>
      </c>
      <c r="E205" s="214" t="s">
        <v>19</v>
      </c>
      <c r="F205" s="215" t="s">
        <v>1217</v>
      </c>
      <c r="G205" s="213"/>
      <c r="H205" s="216">
        <v>2482.89</v>
      </c>
      <c r="I205" s="217"/>
      <c r="J205" s="213"/>
      <c r="K205" s="213"/>
      <c r="L205" s="218"/>
      <c r="M205" s="219"/>
      <c r="N205" s="220"/>
      <c r="O205" s="220"/>
      <c r="P205" s="220"/>
      <c r="Q205" s="220"/>
      <c r="R205" s="220"/>
      <c r="S205" s="220"/>
      <c r="T205" s="221"/>
      <c r="AT205" s="222" t="s">
        <v>233</v>
      </c>
      <c r="AU205" s="222" t="s">
        <v>83</v>
      </c>
      <c r="AV205" s="13" t="s">
        <v>83</v>
      </c>
      <c r="AW205" s="13" t="s">
        <v>35</v>
      </c>
      <c r="AX205" s="13" t="s">
        <v>74</v>
      </c>
      <c r="AY205" s="222" t="s">
        <v>213</v>
      </c>
    </row>
    <row r="206" spans="1:65" s="14" customFormat="1">
      <c r="B206" s="223"/>
      <c r="C206" s="224"/>
      <c r="D206" s="208" t="s">
        <v>233</v>
      </c>
      <c r="E206" s="225" t="s">
        <v>19</v>
      </c>
      <c r="F206" s="226" t="s">
        <v>234</v>
      </c>
      <c r="G206" s="224"/>
      <c r="H206" s="227">
        <v>2482.89</v>
      </c>
      <c r="I206" s="228"/>
      <c r="J206" s="224"/>
      <c r="K206" s="224"/>
      <c r="L206" s="229"/>
      <c r="M206" s="230"/>
      <c r="N206" s="231"/>
      <c r="O206" s="231"/>
      <c r="P206" s="231"/>
      <c r="Q206" s="231"/>
      <c r="R206" s="231"/>
      <c r="S206" s="231"/>
      <c r="T206" s="232"/>
      <c r="AT206" s="233" t="s">
        <v>233</v>
      </c>
      <c r="AU206" s="233" t="s">
        <v>83</v>
      </c>
      <c r="AV206" s="14" t="s">
        <v>220</v>
      </c>
      <c r="AW206" s="14" t="s">
        <v>35</v>
      </c>
      <c r="AX206" s="14" t="s">
        <v>81</v>
      </c>
      <c r="AY206" s="233" t="s">
        <v>213</v>
      </c>
    </row>
    <row r="207" spans="1:65" s="2" customFormat="1" ht="21.75" customHeight="1">
      <c r="A207" s="36"/>
      <c r="B207" s="37"/>
      <c r="C207" s="195" t="s">
        <v>340</v>
      </c>
      <c r="D207" s="195" t="s">
        <v>215</v>
      </c>
      <c r="E207" s="196" t="s">
        <v>784</v>
      </c>
      <c r="F207" s="197" t="s">
        <v>785</v>
      </c>
      <c r="G207" s="198" t="s">
        <v>253</v>
      </c>
      <c r="H207" s="199">
        <v>82.763000000000005</v>
      </c>
      <c r="I207" s="200"/>
      <c r="J207" s="201">
        <f>ROUND(I207*H207,2)</f>
        <v>0</v>
      </c>
      <c r="K207" s="197" t="s">
        <v>219</v>
      </c>
      <c r="L207" s="41"/>
      <c r="M207" s="202" t="s">
        <v>19</v>
      </c>
      <c r="N207" s="203" t="s">
        <v>45</v>
      </c>
      <c r="O207" s="66"/>
      <c r="P207" s="204">
        <f>O207*H207</f>
        <v>0</v>
      </c>
      <c r="Q207" s="204">
        <v>0</v>
      </c>
      <c r="R207" s="204">
        <f>Q207*H207</f>
        <v>0</v>
      </c>
      <c r="S207" s="204">
        <v>0</v>
      </c>
      <c r="T207" s="205">
        <f>S207*H207</f>
        <v>0</v>
      </c>
      <c r="U207" s="36"/>
      <c r="V207" s="36"/>
      <c r="W207" s="36"/>
      <c r="X207" s="36"/>
      <c r="Y207" s="36"/>
      <c r="Z207" s="36"/>
      <c r="AA207" s="36"/>
      <c r="AB207" s="36"/>
      <c r="AC207" s="36"/>
      <c r="AD207" s="36"/>
      <c r="AE207" s="36"/>
      <c r="AR207" s="206" t="s">
        <v>220</v>
      </c>
      <c r="AT207" s="206" t="s">
        <v>215</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220</v>
      </c>
      <c r="BM207" s="206" t="s">
        <v>1427</v>
      </c>
    </row>
    <row r="208" spans="1:65" s="2" customFormat="1" ht="165.75">
      <c r="A208" s="36"/>
      <c r="B208" s="37"/>
      <c r="C208" s="38"/>
      <c r="D208" s="208" t="s">
        <v>222</v>
      </c>
      <c r="E208" s="38"/>
      <c r="F208" s="209" t="s">
        <v>301</v>
      </c>
      <c r="G208" s="38"/>
      <c r="H208" s="38"/>
      <c r="I208" s="118"/>
      <c r="J208" s="38"/>
      <c r="K208" s="38"/>
      <c r="L208" s="41"/>
      <c r="M208" s="210"/>
      <c r="N208" s="211"/>
      <c r="O208" s="66"/>
      <c r="P208" s="66"/>
      <c r="Q208" s="66"/>
      <c r="R208" s="66"/>
      <c r="S208" s="66"/>
      <c r="T208" s="67"/>
      <c r="U208" s="36"/>
      <c r="V208" s="36"/>
      <c r="W208" s="36"/>
      <c r="X208" s="36"/>
      <c r="Y208" s="36"/>
      <c r="Z208" s="36"/>
      <c r="AA208" s="36"/>
      <c r="AB208" s="36"/>
      <c r="AC208" s="36"/>
      <c r="AD208" s="36"/>
      <c r="AE208" s="36"/>
      <c r="AT208" s="19" t="s">
        <v>222</v>
      </c>
      <c r="AU208" s="19" t="s">
        <v>83</v>
      </c>
    </row>
    <row r="209" spans="1:65" s="13" customFormat="1">
      <c r="B209" s="212"/>
      <c r="C209" s="213"/>
      <c r="D209" s="208" t="s">
        <v>233</v>
      </c>
      <c r="E209" s="214" t="s">
        <v>19</v>
      </c>
      <c r="F209" s="215" t="s">
        <v>514</v>
      </c>
      <c r="G209" s="213"/>
      <c r="H209" s="216">
        <v>82.763000000000005</v>
      </c>
      <c r="I209" s="217"/>
      <c r="J209" s="213"/>
      <c r="K209" s="213"/>
      <c r="L209" s="218"/>
      <c r="M209" s="219"/>
      <c r="N209" s="220"/>
      <c r="O209" s="220"/>
      <c r="P209" s="220"/>
      <c r="Q209" s="220"/>
      <c r="R209" s="220"/>
      <c r="S209" s="220"/>
      <c r="T209" s="221"/>
      <c r="AT209" s="222" t="s">
        <v>233</v>
      </c>
      <c r="AU209" s="222" t="s">
        <v>83</v>
      </c>
      <c r="AV209" s="13" t="s">
        <v>83</v>
      </c>
      <c r="AW209" s="13" t="s">
        <v>35</v>
      </c>
      <c r="AX209" s="13" t="s">
        <v>74</v>
      </c>
      <c r="AY209" s="222" t="s">
        <v>213</v>
      </c>
    </row>
    <row r="210" spans="1:65" s="14" customFormat="1">
      <c r="B210" s="223"/>
      <c r="C210" s="224"/>
      <c r="D210" s="208" t="s">
        <v>233</v>
      </c>
      <c r="E210" s="225" t="s">
        <v>19</v>
      </c>
      <c r="F210" s="226" t="s">
        <v>234</v>
      </c>
      <c r="G210" s="224"/>
      <c r="H210" s="227">
        <v>82.763000000000005</v>
      </c>
      <c r="I210" s="228"/>
      <c r="J210" s="224"/>
      <c r="K210" s="224"/>
      <c r="L210" s="229"/>
      <c r="M210" s="230"/>
      <c r="N210" s="231"/>
      <c r="O210" s="231"/>
      <c r="P210" s="231"/>
      <c r="Q210" s="231"/>
      <c r="R210" s="231"/>
      <c r="S210" s="231"/>
      <c r="T210" s="232"/>
      <c r="AT210" s="233" t="s">
        <v>233</v>
      </c>
      <c r="AU210" s="233" t="s">
        <v>83</v>
      </c>
      <c r="AV210" s="14" t="s">
        <v>220</v>
      </c>
      <c r="AW210" s="14" t="s">
        <v>35</v>
      </c>
      <c r="AX210" s="14" t="s">
        <v>81</v>
      </c>
      <c r="AY210" s="233" t="s">
        <v>213</v>
      </c>
    </row>
    <row r="211" spans="1:65" s="2" customFormat="1" ht="33" customHeight="1">
      <c r="A211" s="36"/>
      <c r="B211" s="37"/>
      <c r="C211" s="195" t="s">
        <v>346</v>
      </c>
      <c r="D211" s="195" t="s">
        <v>215</v>
      </c>
      <c r="E211" s="196" t="s">
        <v>788</v>
      </c>
      <c r="F211" s="197" t="s">
        <v>789</v>
      </c>
      <c r="G211" s="198" t="s">
        <v>253</v>
      </c>
      <c r="H211" s="199">
        <v>827.63</v>
      </c>
      <c r="I211" s="200"/>
      <c r="J211" s="201">
        <f>ROUND(I211*H211,2)</f>
        <v>0</v>
      </c>
      <c r="K211" s="197" t="s">
        <v>219</v>
      </c>
      <c r="L211" s="41"/>
      <c r="M211" s="202" t="s">
        <v>19</v>
      </c>
      <c r="N211" s="203" t="s">
        <v>45</v>
      </c>
      <c r="O211" s="66"/>
      <c r="P211" s="204">
        <f>O211*H211</f>
        <v>0</v>
      </c>
      <c r="Q211" s="204">
        <v>0</v>
      </c>
      <c r="R211" s="204">
        <f>Q211*H211</f>
        <v>0</v>
      </c>
      <c r="S211" s="204">
        <v>0</v>
      </c>
      <c r="T211" s="205">
        <f>S211*H211</f>
        <v>0</v>
      </c>
      <c r="U211" s="36"/>
      <c r="V211" s="36"/>
      <c r="W211" s="36"/>
      <c r="X211" s="36"/>
      <c r="Y211" s="36"/>
      <c r="Z211" s="36"/>
      <c r="AA211" s="36"/>
      <c r="AB211" s="36"/>
      <c r="AC211" s="36"/>
      <c r="AD211" s="36"/>
      <c r="AE211" s="36"/>
      <c r="AR211" s="206" t="s">
        <v>220</v>
      </c>
      <c r="AT211" s="206" t="s">
        <v>215</v>
      </c>
      <c r="AU211" s="206" t="s">
        <v>83</v>
      </c>
      <c r="AY211" s="19" t="s">
        <v>213</v>
      </c>
      <c r="BE211" s="207">
        <f>IF(N211="základní",J211,0)</f>
        <v>0</v>
      </c>
      <c r="BF211" s="207">
        <f>IF(N211="snížená",J211,0)</f>
        <v>0</v>
      </c>
      <c r="BG211" s="207">
        <f>IF(N211="zákl. přenesená",J211,0)</f>
        <v>0</v>
      </c>
      <c r="BH211" s="207">
        <f>IF(N211="sníž. přenesená",J211,0)</f>
        <v>0</v>
      </c>
      <c r="BI211" s="207">
        <f>IF(N211="nulová",J211,0)</f>
        <v>0</v>
      </c>
      <c r="BJ211" s="19" t="s">
        <v>81</v>
      </c>
      <c r="BK211" s="207">
        <f>ROUND(I211*H211,2)</f>
        <v>0</v>
      </c>
      <c r="BL211" s="19" t="s">
        <v>220</v>
      </c>
      <c r="BM211" s="206" t="s">
        <v>1428</v>
      </c>
    </row>
    <row r="212" spans="1:65" s="2" customFormat="1" ht="165.75">
      <c r="A212" s="36"/>
      <c r="B212" s="37"/>
      <c r="C212" s="38"/>
      <c r="D212" s="208" t="s">
        <v>222</v>
      </c>
      <c r="E212" s="38"/>
      <c r="F212" s="209" t="s">
        <v>301</v>
      </c>
      <c r="G212" s="38"/>
      <c r="H212" s="38"/>
      <c r="I212" s="118"/>
      <c r="J212" s="38"/>
      <c r="K212" s="38"/>
      <c r="L212" s="41"/>
      <c r="M212" s="210"/>
      <c r="N212" s="211"/>
      <c r="O212" s="66"/>
      <c r="P212" s="66"/>
      <c r="Q212" s="66"/>
      <c r="R212" s="66"/>
      <c r="S212" s="66"/>
      <c r="T212" s="67"/>
      <c r="U212" s="36"/>
      <c r="V212" s="36"/>
      <c r="W212" s="36"/>
      <c r="X212" s="36"/>
      <c r="Y212" s="36"/>
      <c r="Z212" s="36"/>
      <c r="AA212" s="36"/>
      <c r="AB212" s="36"/>
      <c r="AC212" s="36"/>
      <c r="AD212" s="36"/>
      <c r="AE212" s="36"/>
      <c r="AT212" s="19" t="s">
        <v>222</v>
      </c>
      <c r="AU212" s="19" t="s">
        <v>83</v>
      </c>
    </row>
    <row r="213" spans="1:65" s="13" customFormat="1">
      <c r="B213" s="212"/>
      <c r="C213" s="213"/>
      <c r="D213" s="208" t="s">
        <v>233</v>
      </c>
      <c r="E213" s="214" t="s">
        <v>19</v>
      </c>
      <c r="F213" s="215" t="s">
        <v>1090</v>
      </c>
      <c r="G213" s="213"/>
      <c r="H213" s="216">
        <v>827.63</v>
      </c>
      <c r="I213" s="217"/>
      <c r="J213" s="213"/>
      <c r="K213" s="213"/>
      <c r="L213" s="218"/>
      <c r="M213" s="219"/>
      <c r="N213" s="220"/>
      <c r="O213" s="220"/>
      <c r="P213" s="220"/>
      <c r="Q213" s="220"/>
      <c r="R213" s="220"/>
      <c r="S213" s="220"/>
      <c r="T213" s="221"/>
      <c r="AT213" s="222" t="s">
        <v>233</v>
      </c>
      <c r="AU213" s="222" t="s">
        <v>83</v>
      </c>
      <c r="AV213" s="13" t="s">
        <v>83</v>
      </c>
      <c r="AW213" s="13" t="s">
        <v>35</v>
      </c>
      <c r="AX213" s="13" t="s">
        <v>74</v>
      </c>
      <c r="AY213" s="222" t="s">
        <v>213</v>
      </c>
    </row>
    <row r="214" spans="1:65" s="14" customFormat="1">
      <c r="B214" s="223"/>
      <c r="C214" s="224"/>
      <c r="D214" s="208" t="s">
        <v>233</v>
      </c>
      <c r="E214" s="225" t="s">
        <v>19</v>
      </c>
      <c r="F214" s="226" t="s">
        <v>234</v>
      </c>
      <c r="G214" s="224"/>
      <c r="H214" s="227">
        <v>827.63</v>
      </c>
      <c r="I214" s="228"/>
      <c r="J214" s="224"/>
      <c r="K214" s="224"/>
      <c r="L214" s="229"/>
      <c r="M214" s="230"/>
      <c r="N214" s="231"/>
      <c r="O214" s="231"/>
      <c r="P214" s="231"/>
      <c r="Q214" s="231"/>
      <c r="R214" s="231"/>
      <c r="S214" s="231"/>
      <c r="T214" s="232"/>
      <c r="AT214" s="233" t="s">
        <v>233</v>
      </c>
      <c r="AU214" s="233" t="s">
        <v>83</v>
      </c>
      <c r="AV214" s="14" t="s">
        <v>220</v>
      </c>
      <c r="AW214" s="14" t="s">
        <v>35</v>
      </c>
      <c r="AX214" s="14" t="s">
        <v>81</v>
      </c>
      <c r="AY214" s="233" t="s">
        <v>213</v>
      </c>
    </row>
    <row r="215" spans="1:65" s="2" customFormat="1" ht="21.75" customHeight="1">
      <c r="A215" s="36"/>
      <c r="B215" s="37"/>
      <c r="C215" s="195" t="s">
        <v>351</v>
      </c>
      <c r="D215" s="195" t="s">
        <v>215</v>
      </c>
      <c r="E215" s="196" t="s">
        <v>308</v>
      </c>
      <c r="F215" s="197" t="s">
        <v>309</v>
      </c>
      <c r="G215" s="198" t="s">
        <v>253</v>
      </c>
      <c r="H215" s="199">
        <v>289.94900000000001</v>
      </c>
      <c r="I215" s="200"/>
      <c r="J215" s="201">
        <f>ROUND(I215*H215,2)</f>
        <v>0</v>
      </c>
      <c r="K215" s="197" t="s">
        <v>219</v>
      </c>
      <c r="L215" s="41"/>
      <c r="M215" s="202" t="s">
        <v>19</v>
      </c>
      <c r="N215" s="203" t="s">
        <v>45</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220</v>
      </c>
      <c r="AT215" s="206" t="s">
        <v>215</v>
      </c>
      <c r="AU215" s="206" t="s">
        <v>83</v>
      </c>
      <c r="AY215" s="19" t="s">
        <v>213</v>
      </c>
      <c r="BE215" s="207">
        <f>IF(N215="základní",J215,0)</f>
        <v>0</v>
      </c>
      <c r="BF215" s="207">
        <f>IF(N215="snížená",J215,0)</f>
        <v>0</v>
      </c>
      <c r="BG215" s="207">
        <f>IF(N215="zákl. přenesená",J215,0)</f>
        <v>0</v>
      </c>
      <c r="BH215" s="207">
        <f>IF(N215="sníž. přenesená",J215,0)</f>
        <v>0</v>
      </c>
      <c r="BI215" s="207">
        <f>IF(N215="nulová",J215,0)</f>
        <v>0</v>
      </c>
      <c r="BJ215" s="19" t="s">
        <v>81</v>
      </c>
      <c r="BK215" s="207">
        <f>ROUND(I215*H215,2)</f>
        <v>0</v>
      </c>
      <c r="BL215" s="19" t="s">
        <v>220</v>
      </c>
      <c r="BM215" s="206" t="s">
        <v>1429</v>
      </c>
    </row>
    <row r="216" spans="1:65" s="2" customFormat="1" ht="126.75">
      <c r="A216" s="36"/>
      <c r="B216" s="37"/>
      <c r="C216" s="38"/>
      <c r="D216" s="208" t="s">
        <v>222</v>
      </c>
      <c r="E216" s="38"/>
      <c r="F216" s="209" t="s">
        <v>793</v>
      </c>
      <c r="G216" s="38"/>
      <c r="H216" s="38"/>
      <c r="I216" s="118"/>
      <c r="J216" s="38"/>
      <c r="K216" s="38"/>
      <c r="L216" s="41"/>
      <c r="M216" s="210"/>
      <c r="N216" s="211"/>
      <c r="O216" s="66"/>
      <c r="P216" s="66"/>
      <c r="Q216" s="66"/>
      <c r="R216" s="66"/>
      <c r="S216" s="66"/>
      <c r="T216" s="67"/>
      <c r="U216" s="36"/>
      <c r="V216" s="36"/>
      <c r="W216" s="36"/>
      <c r="X216" s="36"/>
      <c r="Y216" s="36"/>
      <c r="Z216" s="36"/>
      <c r="AA216" s="36"/>
      <c r="AB216" s="36"/>
      <c r="AC216" s="36"/>
      <c r="AD216" s="36"/>
      <c r="AE216" s="36"/>
      <c r="AT216" s="19" t="s">
        <v>222</v>
      </c>
      <c r="AU216" s="19" t="s">
        <v>83</v>
      </c>
    </row>
    <row r="217" spans="1:65" s="13" customFormat="1">
      <c r="B217" s="212"/>
      <c r="C217" s="213"/>
      <c r="D217" s="208" t="s">
        <v>233</v>
      </c>
      <c r="E217" s="214" t="s">
        <v>19</v>
      </c>
      <c r="F217" s="215" t="s">
        <v>794</v>
      </c>
      <c r="G217" s="213"/>
      <c r="H217" s="216">
        <v>289.94900000000001</v>
      </c>
      <c r="I217" s="217"/>
      <c r="J217" s="213"/>
      <c r="K217" s="213"/>
      <c r="L217" s="218"/>
      <c r="M217" s="219"/>
      <c r="N217" s="220"/>
      <c r="O217" s="220"/>
      <c r="P217" s="220"/>
      <c r="Q217" s="220"/>
      <c r="R217" s="220"/>
      <c r="S217" s="220"/>
      <c r="T217" s="221"/>
      <c r="AT217" s="222" t="s">
        <v>233</v>
      </c>
      <c r="AU217" s="222" t="s">
        <v>83</v>
      </c>
      <c r="AV217" s="13" t="s">
        <v>83</v>
      </c>
      <c r="AW217" s="13" t="s">
        <v>35</v>
      </c>
      <c r="AX217" s="13" t="s">
        <v>74</v>
      </c>
      <c r="AY217" s="222" t="s">
        <v>213</v>
      </c>
    </row>
    <row r="218" spans="1:65" s="14" customFormat="1">
      <c r="B218" s="223"/>
      <c r="C218" s="224"/>
      <c r="D218" s="208" t="s">
        <v>233</v>
      </c>
      <c r="E218" s="225" t="s">
        <v>19</v>
      </c>
      <c r="F218" s="226" t="s">
        <v>234</v>
      </c>
      <c r="G218" s="224"/>
      <c r="H218" s="227">
        <v>289.94900000000001</v>
      </c>
      <c r="I218" s="228"/>
      <c r="J218" s="224"/>
      <c r="K218" s="224"/>
      <c r="L218" s="229"/>
      <c r="M218" s="230"/>
      <c r="N218" s="231"/>
      <c r="O218" s="231"/>
      <c r="P218" s="231"/>
      <c r="Q218" s="231"/>
      <c r="R218" s="231"/>
      <c r="S218" s="231"/>
      <c r="T218" s="232"/>
      <c r="AT218" s="233" t="s">
        <v>233</v>
      </c>
      <c r="AU218" s="233" t="s">
        <v>83</v>
      </c>
      <c r="AV218" s="14" t="s">
        <v>220</v>
      </c>
      <c r="AW218" s="14" t="s">
        <v>35</v>
      </c>
      <c r="AX218" s="14" t="s">
        <v>81</v>
      </c>
      <c r="AY218" s="233" t="s">
        <v>213</v>
      </c>
    </row>
    <row r="219" spans="1:65" s="2" customFormat="1" ht="16.5" customHeight="1">
      <c r="A219" s="36"/>
      <c r="B219" s="37"/>
      <c r="C219" s="195" t="s">
        <v>356</v>
      </c>
      <c r="D219" s="195" t="s">
        <v>215</v>
      </c>
      <c r="E219" s="196" t="s">
        <v>313</v>
      </c>
      <c r="F219" s="197" t="s">
        <v>314</v>
      </c>
      <c r="G219" s="198" t="s">
        <v>253</v>
      </c>
      <c r="H219" s="199">
        <v>331.05200000000002</v>
      </c>
      <c r="I219" s="200"/>
      <c r="J219" s="201">
        <f>ROUND(I219*H219,2)</f>
        <v>0</v>
      </c>
      <c r="K219" s="197" t="s">
        <v>219</v>
      </c>
      <c r="L219" s="41"/>
      <c r="M219" s="202" t="s">
        <v>19</v>
      </c>
      <c r="N219" s="203" t="s">
        <v>45</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220</v>
      </c>
      <c r="AT219" s="206" t="s">
        <v>215</v>
      </c>
      <c r="AU219" s="206" t="s">
        <v>83</v>
      </c>
      <c r="AY219" s="19" t="s">
        <v>213</v>
      </c>
      <c r="BE219" s="207">
        <f>IF(N219="základní",J219,0)</f>
        <v>0</v>
      </c>
      <c r="BF219" s="207">
        <f>IF(N219="snížená",J219,0)</f>
        <v>0</v>
      </c>
      <c r="BG219" s="207">
        <f>IF(N219="zákl. přenesená",J219,0)</f>
        <v>0</v>
      </c>
      <c r="BH219" s="207">
        <f>IF(N219="sníž. přenesená",J219,0)</f>
        <v>0</v>
      </c>
      <c r="BI219" s="207">
        <f>IF(N219="nulová",J219,0)</f>
        <v>0</v>
      </c>
      <c r="BJ219" s="19" t="s">
        <v>81</v>
      </c>
      <c r="BK219" s="207">
        <f>ROUND(I219*H219,2)</f>
        <v>0</v>
      </c>
      <c r="BL219" s="19" t="s">
        <v>220</v>
      </c>
      <c r="BM219" s="206" t="s">
        <v>1430</v>
      </c>
    </row>
    <row r="220" spans="1:65" s="2" customFormat="1" ht="273">
      <c r="A220" s="36"/>
      <c r="B220" s="37"/>
      <c r="C220" s="38"/>
      <c r="D220" s="208" t="s">
        <v>222</v>
      </c>
      <c r="E220" s="38"/>
      <c r="F220" s="209" t="s">
        <v>316</v>
      </c>
      <c r="G220" s="38"/>
      <c r="H220" s="38"/>
      <c r="I220" s="118"/>
      <c r="J220" s="38"/>
      <c r="K220" s="38"/>
      <c r="L220" s="41"/>
      <c r="M220" s="210"/>
      <c r="N220" s="211"/>
      <c r="O220" s="66"/>
      <c r="P220" s="66"/>
      <c r="Q220" s="66"/>
      <c r="R220" s="66"/>
      <c r="S220" s="66"/>
      <c r="T220" s="67"/>
      <c r="U220" s="36"/>
      <c r="V220" s="36"/>
      <c r="W220" s="36"/>
      <c r="X220" s="36"/>
      <c r="Y220" s="36"/>
      <c r="Z220" s="36"/>
      <c r="AA220" s="36"/>
      <c r="AB220" s="36"/>
      <c r="AC220" s="36"/>
      <c r="AD220" s="36"/>
      <c r="AE220" s="36"/>
      <c r="AT220" s="19" t="s">
        <v>222</v>
      </c>
      <c r="AU220" s="19" t="s">
        <v>83</v>
      </c>
    </row>
    <row r="221" spans="1:65" s="13" customFormat="1">
      <c r="B221" s="212"/>
      <c r="C221" s="213"/>
      <c r="D221" s="208" t="s">
        <v>233</v>
      </c>
      <c r="E221" s="214" t="s">
        <v>19</v>
      </c>
      <c r="F221" s="215" t="s">
        <v>505</v>
      </c>
      <c r="G221" s="213"/>
      <c r="H221" s="216">
        <v>331.05200000000002</v>
      </c>
      <c r="I221" s="217"/>
      <c r="J221" s="213"/>
      <c r="K221" s="213"/>
      <c r="L221" s="218"/>
      <c r="M221" s="219"/>
      <c r="N221" s="220"/>
      <c r="O221" s="220"/>
      <c r="P221" s="220"/>
      <c r="Q221" s="220"/>
      <c r="R221" s="220"/>
      <c r="S221" s="220"/>
      <c r="T221" s="221"/>
      <c r="AT221" s="222" t="s">
        <v>233</v>
      </c>
      <c r="AU221" s="222" t="s">
        <v>83</v>
      </c>
      <c r="AV221" s="13" t="s">
        <v>83</v>
      </c>
      <c r="AW221" s="13" t="s">
        <v>35</v>
      </c>
      <c r="AX221" s="13" t="s">
        <v>74</v>
      </c>
      <c r="AY221" s="222" t="s">
        <v>213</v>
      </c>
    </row>
    <row r="222" spans="1:65" s="14" customFormat="1">
      <c r="B222" s="223"/>
      <c r="C222" s="224"/>
      <c r="D222" s="208" t="s">
        <v>233</v>
      </c>
      <c r="E222" s="225" t="s">
        <v>19</v>
      </c>
      <c r="F222" s="226" t="s">
        <v>234</v>
      </c>
      <c r="G222" s="224"/>
      <c r="H222" s="227">
        <v>331.05200000000002</v>
      </c>
      <c r="I222" s="228"/>
      <c r="J222" s="224"/>
      <c r="K222" s="224"/>
      <c r="L222" s="229"/>
      <c r="M222" s="230"/>
      <c r="N222" s="231"/>
      <c r="O222" s="231"/>
      <c r="P222" s="231"/>
      <c r="Q222" s="231"/>
      <c r="R222" s="231"/>
      <c r="S222" s="231"/>
      <c r="T222" s="232"/>
      <c r="AT222" s="233" t="s">
        <v>233</v>
      </c>
      <c r="AU222" s="233" t="s">
        <v>83</v>
      </c>
      <c r="AV222" s="14" t="s">
        <v>220</v>
      </c>
      <c r="AW222" s="14" t="s">
        <v>35</v>
      </c>
      <c r="AX222" s="14" t="s">
        <v>81</v>
      </c>
      <c r="AY222" s="233" t="s">
        <v>213</v>
      </c>
    </row>
    <row r="223" spans="1:65" s="2" customFormat="1" ht="16.5" customHeight="1">
      <c r="A223" s="36"/>
      <c r="B223" s="37"/>
      <c r="C223" s="195" t="s">
        <v>361</v>
      </c>
      <c r="D223" s="195" t="s">
        <v>215</v>
      </c>
      <c r="E223" s="196" t="s">
        <v>317</v>
      </c>
      <c r="F223" s="197" t="s">
        <v>318</v>
      </c>
      <c r="G223" s="198" t="s">
        <v>166</v>
      </c>
      <c r="H223" s="199">
        <v>595.89400000000001</v>
      </c>
      <c r="I223" s="200"/>
      <c r="J223" s="201">
        <f>ROUND(I223*H223,2)</f>
        <v>0</v>
      </c>
      <c r="K223" s="197" t="s">
        <v>219</v>
      </c>
      <c r="L223" s="41"/>
      <c r="M223" s="202" t="s">
        <v>19</v>
      </c>
      <c r="N223" s="203" t="s">
        <v>45</v>
      </c>
      <c r="O223" s="66"/>
      <c r="P223" s="204">
        <f>O223*H223</f>
        <v>0</v>
      </c>
      <c r="Q223" s="204">
        <v>0</v>
      </c>
      <c r="R223" s="204">
        <f>Q223*H223</f>
        <v>0</v>
      </c>
      <c r="S223" s="204">
        <v>0</v>
      </c>
      <c r="T223" s="205">
        <f>S223*H223</f>
        <v>0</v>
      </c>
      <c r="U223" s="36"/>
      <c r="V223" s="36"/>
      <c r="W223" s="36"/>
      <c r="X223" s="36"/>
      <c r="Y223" s="36"/>
      <c r="Z223" s="36"/>
      <c r="AA223" s="36"/>
      <c r="AB223" s="36"/>
      <c r="AC223" s="36"/>
      <c r="AD223" s="36"/>
      <c r="AE223" s="36"/>
      <c r="AR223" s="206" t="s">
        <v>220</v>
      </c>
      <c r="AT223" s="206" t="s">
        <v>215</v>
      </c>
      <c r="AU223" s="206" t="s">
        <v>83</v>
      </c>
      <c r="AY223" s="19" t="s">
        <v>213</v>
      </c>
      <c r="BE223" s="207">
        <f>IF(N223="základní",J223,0)</f>
        <v>0</v>
      </c>
      <c r="BF223" s="207">
        <f>IF(N223="snížená",J223,0)</f>
        <v>0</v>
      </c>
      <c r="BG223" s="207">
        <f>IF(N223="zákl. přenesená",J223,0)</f>
        <v>0</v>
      </c>
      <c r="BH223" s="207">
        <f>IF(N223="sníž. přenesená",J223,0)</f>
        <v>0</v>
      </c>
      <c r="BI223" s="207">
        <f>IF(N223="nulová",J223,0)</f>
        <v>0</v>
      </c>
      <c r="BJ223" s="19" t="s">
        <v>81</v>
      </c>
      <c r="BK223" s="207">
        <f>ROUND(I223*H223,2)</f>
        <v>0</v>
      </c>
      <c r="BL223" s="19" t="s">
        <v>220</v>
      </c>
      <c r="BM223" s="206" t="s">
        <v>1431</v>
      </c>
    </row>
    <row r="224" spans="1:65" s="2" customFormat="1" ht="273">
      <c r="A224" s="36"/>
      <c r="B224" s="37"/>
      <c r="C224" s="38"/>
      <c r="D224" s="208" t="s">
        <v>222</v>
      </c>
      <c r="E224" s="38"/>
      <c r="F224" s="209" t="s">
        <v>316</v>
      </c>
      <c r="G224" s="38"/>
      <c r="H224" s="38"/>
      <c r="I224" s="118"/>
      <c r="J224" s="38"/>
      <c r="K224" s="38"/>
      <c r="L224" s="41"/>
      <c r="M224" s="210"/>
      <c r="N224" s="211"/>
      <c r="O224" s="66"/>
      <c r="P224" s="66"/>
      <c r="Q224" s="66"/>
      <c r="R224" s="66"/>
      <c r="S224" s="66"/>
      <c r="T224" s="67"/>
      <c r="U224" s="36"/>
      <c r="V224" s="36"/>
      <c r="W224" s="36"/>
      <c r="X224" s="36"/>
      <c r="Y224" s="36"/>
      <c r="Z224" s="36"/>
      <c r="AA224" s="36"/>
      <c r="AB224" s="36"/>
      <c r="AC224" s="36"/>
      <c r="AD224" s="36"/>
      <c r="AE224" s="36"/>
      <c r="AT224" s="19" t="s">
        <v>222</v>
      </c>
      <c r="AU224" s="19" t="s">
        <v>83</v>
      </c>
    </row>
    <row r="225" spans="1:65" s="13" customFormat="1">
      <c r="B225" s="212"/>
      <c r="C225" s="213"/>
      <c r="D225" s="208" t="s">
        <v>233</v>
      </c>
      <c r="E225" s="214" t="s">
        <v>19</v>
      </c>
      <c r="F225" s="215" t="s">
        <v>799</v>
      </c>
      <c r="G225" s="213"/>
      <c r="H225" s="216">
        <v>595.89400000000001</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4" customFormat="1">
      <c r="B226" s="223"/>
      <c r="C226" s="224"/>
      <c r="D226" s="208" t="s">
        <v>233</v>
      </c>
      <c r="E226" s="225" t="s">
        <v>19</v>
      </c>
      <c r="F226" s="226" t="s">
        <v>234</v>
      </c>
      <c r="G226" s="224"/>
      <c r="H226" s="227">
        <v>595.89400000000001</v>
      </c>
      <c r="I226" s="228"/>
      <c r="J226" s="224"/>
      <c r="K226" s="224"/>
      <c r="L226" s="229"/>
      <c r="M226" s="230"/>
      <c r="N226" s="231"/>
      <c r="O226" s="231"/>
      <c r="P226" s="231"/>
      <c r="Q226" s="231"/>
      <c r="R226" s="231"/>
      <c r="S226" s="231"/>
      <c r="T226" s="232"/>
      <c r="AT226" s="233" t="s">
        <v>233</v>
      </c>
      <c r="AU226" s="233" t="s">
        <v>83</v>
      </c>
      <c r="AV226" s="14" t="s">
        <v>220</v>
      </c>
      <c r="AW226" s="14" t="s">
        <v>35</v>
      </c>
      <c r="AX226" s="14" t="s">
        <v>81</v>
      </c>
      <c r="AY226" s="233" t="s">
        <v>213</v>
      </c>
    </row>
    <row r="227" spans="1:65" s="2" customFormat="1" ht="21.75" customHeight="1">
      <c r="A227" s="36"/>
      <c r="B227" s="37"/>
      <c r="C227" s="195" t="s">
        <v>366</v>
      </c>
      <c r="D227" s="195" t="s">
        <v>215</v>
      </c>
      <c r="E227" s="196" t="s">
        <v>324</v>
      </c>
      <c r="F227" s="197" t="s">
        <v>325</v>
      </c>
      <c r="G227" s="198" t="s">
        <v>253</v>
      </c>
      <c r="H227" s="199">
        <v>187.70699999999999</v>
      </c>
      <c r="I227" s="200"/>
      <c r="J227" s="201">
        <f>ROUND(I227*H227,2)</f>
        <v>0</v>
      </c>
      <c r="K227" s="197" t="s">
        <v>219</v>
      </c>
      <c r="L227" s="41"/>
      <c r="M227" s="202" t="s">
        <v>19</v>
      </c>
      <c r="N227" s="203" t="s">
        <v>45</v>
      </c>
      <c r="O227" s="66"/>
      <c r="P227" s="204">
        <f>O227*H227</f>
        <v>0</v>
      </c>
      <c r="Q227" s="204">
        <v>0</v>
      </c>
      <c r="R227" s="204">
        <f>Q227*H227</f>
        <v>0</v>
      </c>
      <c r="S227" s="204">
        <v>0</v>
      </c>
      <c r="T227" s="205">
        <f>S227*H227</f>
        <v>0</v>
      </c>
      <c r="U227" s="36"/>
      <c r="V227" s="36"/>
      <c r="W227" s="36"/>
      <c r="X227" s="36"/>
      <c r="Y227" s="36"/>
      <c r="Z227" s="36"/>
      <c r="AA227" s="36"/>
      <c r="AB227" s="36"/>
      <c r="AC227" s="36"/>
      <c r="AD227" s="36"/>
      <c r="AE227" s="36"/>
      <c r="AR227" s="206" t="s">
        <v>220</v>
      </c>
      <c r="AT227" s="206" t="s">
        <v>215</v>
      </c>
      <c r="AU227" s="206" t="s">
        <v>83</v>
      </c>
      <c r="AY227" s="19" t="s">
        <v>213</v>
      </c>
      <c r="BE227" s="207">
        <f>IF(N227="základní",J227,0)</f>
        <v>0</v>
      </c>
      <c r="BF227" s="207">
        <f>IF(N227="snížená",J227,0)</f>
        <v>0</v>
      </c>
      <c r="BG227" s="207">
        <f>IF(N227="zákl. přenesená",J227,0)</f>
        <v>0</v>
      </c>
      <c r="BH227" s="207">
        <f>IF(N227="sníž. přenesená",J227,0)</f>
        <v>0</v>
      </c>
      <c r="BI227" s="207">
        <f>IF(N227="nulová",J227,0)</f>
        <v>0</v>
      </c>
      <c r="BJ227" s="19" t="s">
        <v>81</v>
      </c>
      <c r="BK227" s="207">
        <f>ROUND(I227*H227,2)</f>
        <v>0</v>
      </c>
      <c r="BL227" s="19" t="s">
        <v>220</v>
      </c>
      <c r="BM227" s="206" t="s">
        <v>1432</v>
      </c>
    </row>
    <row r="228" spans="1:65" s="2" customFormat="1" ht="399.75">
      <c r="A228" s="36"/>
      <c r="B228" s="37"/>
      <c r="C228" s="38"/>
      <c r="D228" s="208" t="s">
        <v>222</v>
      </c>
      <c r="E228" s="38"/>
      <c r="F228" s="209" t="s">
        <v>327</v>
      </c>
      <c r="G228" s="38"/>
      <c r="H228" s="38"/>
      <c r="I228" s="118"/>
      <c r="J228" s="38"/>
      <c r="K228" s="38"/>
      <c r="L228" s="41"/>
      <c r="M228" s="210"/>
      <c r="N228" s="211"/>
      <c r="O228" s="66"/>
      <c r="P228" s="66"/>
      <c r="Q228" s="66"/>
      <c r="R228" s="66"/>
      <c r="S228" s="66"/>
      <c r="T228" s="67"/>
      <c r="U228" s="36"/>
      <c r="V228" s="36"/>
      <c r="W228" s="36"/>
      <c r="X228" s="36"/>
      <c r="Y228" s="36"/>
      <c r="Z228" s="36"/>
      <c r="AA228" s="36"/>
      <c r="AB228" s="36"/>
      <c r="AC228" s="36"/>
      <c r="AD228" s="36"/>
      <c r="AE228" s="36"/>
      <c r="AT228" s="19" t="s">
        <v>222</v>
      </c>
      <c r="AU228" s="19" t="s">
        <v>83</v>
      </c>
    </row>
    <row r="229" spans="1:65" s="13" customFormat="1">
      <c r="B229" s="212"/>
      <c r="C229" s="213"/>
      <c r="D229" s="208" t="s">
        <v>233</v>
      </c>
      <c r="E229" s="214" t="s">
        <v>19</v>
      </c>
      <c r="F229" s="215" t="s">
        <v>505</v>
      </c>
      <c r="G229" s="213"/>
      <c r="H229" s="216">
        <v>331.05200000000002</v>
      </c>
      <c r="I229" s="217"/>
      <c r="J229" s="213"/>
      <c r="K229" s="213"/>
      <c r="L229" s="218"/>
      <c r="M229" s="219"/>
      <c r="N229" s="220"/>
      <c r="O229" s="220"/>
      <c r="P229" s="220"/>
      <c r="Q229" s="220"/>
      <c r="R229" s="220"/>
      <c r="S229" s="220"/>
      <c r="T229" s="221"/>
      <c r="AT229" s="222" t="s">
        <v>233</v>
      </c>
      <c r="AU229" s="222" t="s">
        <v>83</v>
      </c>
      <c r="AV229" s="13" t="s">
        <v>83</v>
      </c>
      <c r="AW229" s="13" t="s">
        <v>35</v>
      </c>
      <c r="AX229" s="13" t="s">
        <v>74</v>
      </c>
      <c r="AY229" s="222" t="s">
        <v>213</v>
      </c>
    </row>
    <row r="230" spans="1:65" s="13" customFormat="1">
      <c r="B230" s="212"/>
      <c r="C230" s="213"/>
      <c r="D230" s="208" t="s">
        <v>233</v>
      </c>
      <c r="E230" s="214" t="s">
        <v>19</v>
      </c>
      <c r="F230" s="215" t="s">
        <v>802</v>
      </c>
      <c r="G230" s="213"/>
      <c r="H230" s="216">
        <v>-26.068999999999999</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3" customFormat="1">
      <c r="B231" s="212"/>
      <c r="C231" s="213"/>
      <c r="D231" s="208" t="s">
        <v>233</v>
      </c>
      <c r="E231" s="214" t="s">
        <v>19</v>
      </c>
      <c r="F231" s="215" t="s">
        <v>804</v>
      </c>
      <c r="G231" s="213"/>
      <c r="H231" s="216">
        <v>-102.242</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3" customFormat="1">
      <c r="B232" s="212"/>
      <c r="C232" s="213"/>
      <c r="D232" s="208" t="s">
        <v>233</v>
      </c>
      <c r="E232" s="214" t="s">
        <v>19</v>
      </c>
      <c r="F232" s="215" t="s">
        <v>1433</v>
      </c>
      <c r="G232" s="213"/>
      <c r="H232" s="216">
        <v>-13</v>
      </c>
      <c r="I232" s="217"/>
      <c r="J232" s="213"/>
      <c r="K232" s="213"/>
      <c r="L232" s="218"/>
      <c r="M232" s="219"/>
      <c r="N232" s="220"/>
      <c r="O232" s="220"/>
      <c r="P232" s="220"/>
      <c r="Q232" s="220"/>
      <c r="R232" s="220"/>
      <c r="S232" s="220"/>
      <c r="T232" s="221"/>
      <c r="AT232" s="222" t="s">
        <v>233</v>
      </c>
      <c r="AU232" s="222" t="s">
        <v>83</v>
      </c>
      <c r="AV232" s="13" t="s">
        <v>83</v>
      </c>
      <c r="AW232" s="13" t="s">
        <v>35</v>
      </c>
      <c r="AX232" s="13" t="s">
        <v>74</v>
      </c>
      <c r="AY232" s="222" t="s">
        <v>213</v>
      </c>
    </row>
    <row r="233" spans="1:65" s="13" customFormat="1">
      <c r="B233" s="212"/>
      <c r="C233" s="213"/>
      <c r="D233" s="208" t="s">
        <v>233</v>
      </c>
      <c r="E233" s="214" t="s">
        <v>19</v>
      </c>
      <c r="F233" s="215" t="s">
        <v>1434</v>
      </c>
      <c r="G233" s="213"/>
      <c r="H233" s="216">
        <v>-2.0110000000000001</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3" customFormat="1">
      <c r="B234" s="212"/>
      <c r="C234" s="213"/>
      <c r="D234" s="208" t="s">
        <v>233</v>
      </c>
      <c r="E234" s="214" t="s">
        <v>19</v>
      </c>
      <c r="F234" s="215" t="s">
        <v>1435</v>
      </c>
      <c r="G234" s="213"/>
      <c r="H234" s="216">
        <v>-2.3E-2</v>
      </c>
      <c r="I234" s="217"/>
      <c r="J234" s="213"/>
      <c r="K234" s="213"/>
      <c r="L234" s="218"/>
      <c r="M234" s="219"/>
      <c r="N234" s="220"/>
      <c r="O234" s="220"/>
      <c r="P234" s="220"/>
      <c r="Q234" s="220"/>
      <c r="R234" s="220"/>
      <c r="S234" s="220"/>
      <c r="T234" s="221"/>
      <c r="AT234" s="222" t="s">
        <v>233</v>
      </c>
      <c r="AU234" s="222" t="s">
        <v>83</v>
      </c>
      <c r="AV234" s="13" t="s">
        <v>83</v>
      </c>
      <c r="AW234" s="13" t="s">
        <v>35</v>
      </c>
      <c r="AX234" s="13" t="s">
        <v>74</v>
      </c>
      <c r="AY234" s="222" t="s">
        <v>213</v>
      </c>
    </row>
    <row r="235" spans="1:65" s="14" customFormat="1">
      <c r="B235" s="223"/>
      <c r="C235" s="224"/>
      <c r="D235" s="208" t="s">
        <v>233</v>
      </c>
      <c r="E235" s="225" t="s">
        <v>577</v>
      </c>
      <c r="F235" s="226" t="s">
        <v>234</v>
      </c>
      <c r="G235" s="224"/>
      <c r="H235" s="227">
        <v>187.70699999999999</v>
      </c>
      <c r="I235" s="228"/>
      <c r="J235" s="224"/>
      <c r="K235" s="224"/>
      <c r="L235" s="229"/>
      <c r="M235" s="230"/>
      <c r="N235" s="231"/>
      <c r="O235" s="231"/>
      <c r="P235" s="231"/>
      <c r="Q235" s="231"/>
      <c r="R235" s="231"/>
      <c r="S235" s="231"/>
      <c r="T235" s="232"/>
      <c r="AT235" s="233" t="s">
        <v>233</v>
      </c>
      <c r="AU235" s="233" t="s">
        <v>83</v>
      </c>
      <c r="AV235" s="14" t="s">
        <v>220</v>
      </c>
      <c r="AW235" s="14" t="s">
        <v>35</v>
      </c>
      <c r="AX235" s="14" t="s">
        <v>81</v>
      </c>
      <c r="AY235" s="233" t="s">
        <v>213</v>
      </c>
    </row>
    <row r="236" spans="1:65" s="2" customFormat="1" ht="16.5" customHeight="1">
      <c r="A236" s="36"/>
      <c r="B236" s="37"/>
      <c r="C236" s="244" t="s">
        <v>370</v>
      </c>
      <c r="D236" s="244" t="s">
        <v>329</v>
      </c>
      <c r="E236" s="245" t="s">
        <v>809</v>
      </c>
      <c r="F236" s="246" t="s">
        <v>810</v>
      </c>
      <c r="G236" s="247" t="s">
        <v>166</v>
      </c>
      <c r="H236" s="248">
        <v>377.291</v>
      </c>
      <c r="I236" s="249"/>
      <c r="J236" s="250">
        <f>ROUND(I236*H236,2)</f>
        <v>0</v>
      </c>
      <c r="K236" s="246" t="s">
        <v>219</v>
      </c>
      <c r="L236" s="251"/>
      <c r="M236" s="252" t="s">
        <v>19</v>
      </c>
      <c r="N236" s="253" t="s">
        <v>45</v>
      </c>
      <c r="O236" s="66"/>
      <c r="P236" s="204">
        <f>O236*H236</f>
        <v>0</v>
      </c>
      <c r="Q236" s="204">
        <v>0</v>
      </c>
      <c r="R236" s="204">
        <f>Q236*H236</f>
        <v>0</v>
      </c>
      <c r="S236" s="204">
        <v>0</v>
      </c>
      <c r="T236" s="205">
        <f>S236*H236</f>
        <v>0</v>
      </c>
      <c r="U236" s="36"/>
      <c r="V236" s="36"/>
      <c r="W236" s="36"/>
      <c r="X236" s="36"/>
      <c r="Y236" s="36"/>
      <c r="Z236" s="36"/>
      <c r="AA236" s="36"/>
      <c r="AB236" s="36"/>
      <c r="AC236" s="36"/>
      <c r="AD236" s="36"/>
      <c r="AE236" s="36"/>
      <c r="AR236" s="206" t="s">
        <v>257</v>
      </c>
      <c r="AT236" s="206" t="s">
        <v>329</v>
      </c>
      <c r="AU236" s="206" t="s">
        <v>83</v>
      </c>
      <c r="AY236" s="19" t="s">
        <v>213</v>
      </c>
      <c r="BE236" s="207">
        <f>IF(N236="základní",J236,0)</f>
        <v>0</v>
      </c>
      <c r="BF236" s="207">
        <f>IF(N236="snížená",J236,0)</f>
        <v>0</v>
      </c>
      <c r="BG236" s="207">
        <f>IF(N236="zákl. přenesená",J236,0)</f>
        <v>0</v>
      </c>
      <c r="BH236" s="207">
        <f>IF(N236="sníž. přenesená",J236,0)</f>
        <v>0</v>
      </c>
      <c r="BI236" s="207">
        <f>IF(N236="nulová",J236,0)</f>
        <v>0</v>
      </c>
      <c r="BJ236" s="19" t="s">
        <v>81</v>
      </c>
      <c r="BK236" s="207">
        <f>ROUND(I236*H236,2)</f>
        <v>0</v>
      </c>
      <c r="BL236" s="19" t="s">
        <v>220</v>
      </c>
      <c r="BM236" s="206" t="s">
        <v>1436</v>
      </c>
    </row>
    <row r="237" spans="1:65" s="13" customFormat="1">
      <c r="B237" s="212"/>
      <c r="C237" s="213"/>
      <c r="D237" s="208" t="s">
        <v>233</v>
      </c>
      <c r="E237" s="214" t="s">
        <v>19</v>
      </c>
      <c r="F237" s="215" t="s">
        <v>812</v>
      </c>
      <c r="G237" s="213"/>
      <c r="H237" s="216">
        <v>377.291</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4" customFormat="1">
      <c r="B238" s="223"/>
      <c r="C238" s="224"/>
      <c r="D238" s="208" t="s">
        <v>233</v>
      </c>
      <c r="E238" s="225" t="s">
        <v>19</v>
      </c>
      <c r="F238" s="226" t="s">
        <v>234</v>
      </c>
      <c r="G238" s="224"/>
      <c r="H238" s="227">
        <v>377.291</v>
      </c>
      <c r="I238" s="228"/>
      <c r="J238" s="224"/>
      <c r="K238" s="224"/>
      <c r="L238" s="229"/>
      <c r="M238" s="230"/>
      <c r="N238" s="231"/>
      <c r="O238" s="231"/>
      <c r="P238" s="231"/>
      <c r="Q238" s="231"/>
      <c r="R238" s="231"/>
      <c r="S238" s="231"/>
      <c r="T238" s="232"/>
      <c r="AT238" s="233" t="s">
        <v>233</v>
      </c>
      <c r="AU238" s="233" t="s">
        <v>83</v>
      </c>
      <c r="AV238" s="14" t="s">
        <v>220</v>
      </c>
      <c r="AW238" s="14" t="s">
        <v>35</v>
      </c>
      <c r="AX238" s="14" t="s">
        <v>81</v>
      </c>
      <c r="AY238" s="233" t="s">
        <v>213</v>
      </c>
    </row>
    <row r="239" spans="1:65" s="2" customFormat="1" ht="21.75" customHeight="1">
      <c r="A239" s="36"/>
      <c r="B239" s="37"/>
      <c r="C239" s="195" t="s">
        <v>375</v>
      </c>
      <c r="D239" s="195" t="s">
        <v>215</v>
      </c>
      <c r="E239" s="196" t="s">
        <v>813</v>
      </c>
      <c r="F239" s="197" t="s">
        <v>814</v>
      </c>
      <c r="G239" s="198" t="s">
        <v>253</v>
      </c>
      <c r="H239" s="199">
        <v>102.242</v>
      </c>
      <c r="I239" s="200"/>
      <c r="J239" s="201">
        <f>ROUND(I239*H239,2)</f>
        <v>0</v>
      </c>
      <c r="K239" s="197" t="s">
        <v>219</v>
      </c>
      <c r="L239" s="41"/>
      <c r="M239" s="202" t="s">
        <v>19</v>
      </c>
      <c r="N239" s="203" t="s">
        <v>45</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1437</v>
      </c>
    </row>
    <row r="240" spans="1:65" s="2" customFormat="1" ht="97.5">
      <c r="A240" s="36"/>
      <c r="B240" s="37"/>
      <c r="C240" s="38"/>
      <c r="D240" s="208" t="s">
        <v>222</v>
      </c>
      <c r="E240" s="38"/>
      <c r="F240" s="209" t="s">
        <v>816</v>
      </c>
      <c r="G240" s="38"/>
      <c r="H240" s="38"/>
      <c r="I240" s="118"/>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222</v>
      </c>
      <c r="AU240" s="19" t="s">
        <v>83</v>
      </c>
    </row>
    <row r="241" spans="1:65" s="13" customFormat="1">
      <c r="B241" s="212"/>
      <c r="C241" s="213"/>
      <c r="D241" s="208" t="s">
        <v>233</v>
      </c>
      <c r="E241" s="214" t="s">
        <v>19</v>
      </c>
      <c r="F241" s="215" t="s">
        <v>1438</v>
      </c>
      <c r="G241" s="213"/>
      <c r="H241" s="216">
        <v>100.465</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3" customFormat="1">
      <c r="B242" s="212"/>
      <c r="C242" s="213"/>
      <c r="D242" s="208" t="s">
        <v>233</v>
      </c>
      <c r="E242" s="214" t="s">
        <v>19</v>
      </c>
      <c r="F242" s="215" t="s">
        <v>1439</v>
      </c>
      <c r="G242" s="213"/>
      <c r="H242" s="216">
        <v>1.7769999999999999</v>
      </c>
      <c r="I242" s="217"/>
      <c r="J242" s="213"/>
      <c r="K242" s="213"/>
      <c r="L242" s="218"/>
      <c r="M242" s="219"/>
      <c r="N242" s="220"/>
      <c r="O242" s="220"/>
      <c r="P242" s="220"/>
      <c r="Q242" s="220"/>
      <c r="R242" s="220"/>
      <c r="S242" s="220"/>
      <c r="T242" s="221"/>
      <c r="AT242" s="222" t="s">
        <v>233</v>
      </c>
      <c r="AU242" s="222" t="s">
        <v>83</v>
      </c>
      <c r="AV242" s="13" t="s">
        <v>83</v>
      </c>
      <c r="AW242" s="13" t="s">
        <v>35</v>
      </c>
      <c r="AX242" s="13" t="s">
        <v>74</v>
      </c>
      <c r="AY242" s="222" t="s">
        <v>213</v>
      </c>
    </row>
    <row r="243" spans="1:65" s="14" customFormat="1">
      <c r="B243" s="223"/>
      <c r="C243" s="224"/>
      <c r="D243" s="208" t="s">
        <v>233</v>
      </c>
      <c r="E243" s="225" t="s">
        <v>544</v>
      </c>
      <c r="F243" s="226" t="s">
        <v>234</v>
      </c>
      <c r="G243" s="224"/>
      <c r="H243" s="227">
        <v>102.242</v>
      </c>
      <c r="I243" s="228"/>
      <c r="J243" s="224"/>
      <c r="K243" s="224"/>
      <c r="L243" s="229"/>
      <c r="M243" s="230"/>
      <c r="N243" s="231"/>
      <c r="O243" s="231"/>
      <c r="P243" s="231"/>
      <c r="Q243" s="231"/>
      <c r="R243" s="231"/>
      <c r="S243" s="231"/>
      <c r="T243" s="232"/>
      <c r="AT243" s="233" t="s">
        <v>233</v>
      </c>
      <c r="AU243" s="233" t="s">
        <v>83</v>
      </c>
      <c r="AV243" s="14" t="s">
        <v>220</v>
      </c>
      <c r="AW243" s="14" t="s">
        <v>35</v>
      </c>
      <c r="AX243" s="14" t="s">
        <v>81</v>
      </c>
      <c r="AY243" s="233" t="s">
        <v>213</v>
      </c>
    </row>
    <row r="244" spans="1:65" s="2" customFormat="1" ht="16.5" customHeight="1">
      <c r="A244" s="36"/>
      <c r="B244" s="37"/>
      <c r="C244" s="244" t="s">
        <v>380</v>
      </c>
      <c r="D244" s="244" t="s">
        <v>329</v>
      </c>
      <c r="E244" s="245" t="s">
        <v>822</v>
      </c>
      <c r="F244" s="246" t="s">
        <v>823</v>
      </c>
      <c r="G244" s="247" t="s">
        <v>166</v>
      </c>
      <c r="H244" s="248">
        <v>205.506</v>
      </c>
      <c r="I244" s="249"/>
      <c r="J244" s="250">
        <f>ROUND(I244*H244,2)</f>
        <v>0</v>
      </c>
      <c r="K244" s="246" t="s">
        <v>19</v>
      </c>
      <c r="L244" s="251"/>
      <c r="M244" s="252" t="s">
        <v>19</v>
      </c>
      <c r="N244" s="253" t="s">
        <v>45</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257</v>
      </c>
      <c r="AT244" s="206" t="s">
        <v>329</v>
      </c>
      <c r="AU244" s="206" t="s">
        <v>83</v>
      </c>
      <c r="AY244" s="19" t="s">
        <v>213</v>
      </c>
      <c r="BE244" s="207">
        <f>IF(N244="základní",J244,0)</f>
        <v>0</v>
      </c>
      <c r="BF244" s="207">
        <f>IF(N244="snížená",J244,0)</f>
        <v>0</v>
      </c>
      <c r="BG244" s="207">
        <f>IF(N244="zákl. přenesená",J244,0)</f>
        <v>0</v>
      </c>
      <c r="BH244" s="207">
        <f>IF(N244="sníž. přenesená",J244,0)</f>
        <v>0</v>
      </c>
      <c r="BI244" s="207">
        <f>IF(N244="nulová",J244,0)</f>
        <v>0</v>
      </c>
      <c r="BJ244" s="19" t="s">
        <v>81</v>
      </c>
      <c r="BK244" s="207">
        <f>ROUND(I244*H244,2)</f>
        <v>0</v>
      </c>
      <c r="BL244" s="19" t="s">
        <v>220</v>
      </c>
      <c r="BM244" s="206" t="s">
        <v>1440</v>
      </c>
    </row>
    <row r="245" spans="1:65" s="13" customFormat="1">
      <c r="B245" s="212"/>
      <c r="C245" s="213"/>
      <c r="D245" s="208" t="s">
        <v>233</v>
      </c>
      <c r="E245" s="214" t="s">
        <v>19</v>
      </c>
      <c r="F245" s="215" t="s">
        <v>825</v>
      </c>
      <c r="G245" s="213"/>
      <c r="H245" s="216">
        <v>205.506</v>
      </c>
      <c r="I245" s="217"/>
      <c r="J245" s="213"/>
      <c r="K245" s="213"/>
      <c r="L245" s="218"/>
      <c r="M245" s="219"/>
      <c r="N245" s="220"/>
      <c r="O245" s="220"/>
      <c r="P245" s="220"/>
      <c r="Q245" s="220"/>
      <c r="R245" s="220"/>
      <c r="S245" s="220"/>
      <c r="T245" s="221"/>
      <c r="AT245" s="222" t="s">
        <v>233</v>
      </c>
      <c r="AU245" s="222" t="s">
        <v>83</v>
      </c>
      <c r="AV245" s="13" t="s">
        <v>83</v>
      </c>
      <c r="AW245" s="13" t="s">
        <v>35</v>
      </c>
      <c r="AX245" s="13" t="s">
        <v>74</v>
      </c>
      <c r="AY245" s="222" t="s">
        <v>213</v>
      </c>
    </row>
    <row r="246" spans="1:65" s="14" customFormat="1">
      <c r="B246" s="223"/>
      <c r="C246" s="224"/>
      <c r="D246" s="208" t="s">
        <v>233</v>
      </c>
      <c r="E246" s="225" t="s">
        <v>19</v>
      </c>
      <c r="F246" s="226" t="s">
        <v>234</v>
      </c>
      <c r="G246" s="224"/>
      <c r="H246" s="227">
        <v>205.506</v>
      </c>
      <c r="I246" s="228"/>
      <c r="J246" s="224"/>
      <c r="K246" s="224"/>
      <c r="L246" s="229"/>
      <c r="M246" s="230"/>
      <c r="N246" s="231"/>
      <c r="O246" s="231"/>
      <c r="P246" s="231"/>
      <c r="Q246" s="231"/>
      <c r="R246" s="231"/>
      <c r="S246" s="231"/>
      <c r="T246" s="232"/>
      <c r="AT246" s="233" t="s">
        <v>233</v>
      </c>
      <c r="AU246" s="233" t="s">
        <v>83</v>
      </c>
      <c r="AV246" s="14" t="s">
        <v>220</v>
      </c>
      <c r="AW246" s="14" t="s">
        <v>35</v>
      </c>
      <c r="AX246" s="14" t="s">
        <v>81</v>
      </c>
      <c r="AY246" s="233" t="s">
        <v>213</v>
      </c>
    </row>
    <row r="247" spans="1:65" s="12" customFormat="1" ht="22.9" customHeight="1">
      <c r="B247" s="179"/>
      <c r="C247" s="180"/>
      <c r="D247" s="181" t="s">
        <v>73</v>
      </c>
      <c r="E247" s="193" t="s">
        <v>220</v>
      </c>
      <c r="F247" s="193" t="s">
        <v>841</v>
      </c>
      <c r="G247" s="180"/>
      <c r="H247" s="180"/>
      <c r="I247" s="183"/>
      <c r="J247" s="194">
        <f>BK247</f>
        <v>0</v>
      </c>
      <c r="K247" s="180"/>
      <c r="L247" s="185"/>
      <c r="M247" s="186"/>
      <c r="N247" s="187"/>
      <c r="O247" s="187"/>
      <c r="P247" s="188">
        <f>SUM(P248:P256)</f>
        <v>0</v>
      </c>
      <c r="Q247" s="187"/>
      <c r="R247" s="188">
        <f>SUM(R248:R256)</f>
        <v>0</v>
      </c>
      <c r="S247" s="187"/>
      <c r="T247" s="189">
        <f>SUM(T248:T256)</f>
        <v>0</v>
      </c>
      <c r="AR247" s="190" t="s">
        <v>81</v>
      </c>
      <c r="AT247" s="191" t="s">
        <v>73</v>
      </c>
      <c r="AU247" s="191" t="s">
        <v>81</v>
      </c>
      <c r="AY247" s="190" t="s">
        <v>213</v>
      </c>
      <c r="BK247" s="192">
        <f>SUM(BK248:BK256)</f>
        <v>0</v>
      </c>
    </row>
    <row r="248" spans="1:65" s="2" customFormat="1" ht="16.5" customHeight="1">
      <c r="A248" s="36"/>
      <c r="B248" s="37"/>
      <c r="C248" s="195" t="s">
        <v>384</v>
      </c>
      <c r="D248" s="195" t="s">
        <v>215</v>
      </c>
      <c r="E248" s="196" t="s">
        <v>1441</v>
      </c>
      <c r="F248" s="197" t="s">
        <v>1442</v>
      </c>
      <c r="G248" s="198" t="s">
        <v>253</v>
      </c>
      <c r="H248" s="199">
        <v>26.068999999999999</v>
      </c>
      <c r="I248" s="200"/>
      <c r="J248" s="201">
        <f>ROUND(I248*H248,2)</f>
        <v>0</v>
      </c>
      <c r="K248" s="197" t="s">
        <v>219</v>
      </c>
      <c r="L248" s="41"/>
      <c r="M248" s="202" t="s">
        <v>19</v>
      </c>
      <c r="N248" s="203" t="s">
        <v>45</v>
      </c>
      <c r="O248" s="66"/>
      <c r="P248" s="204">
        <f>O248*H248</f>
        <v>0</v>
      </c>
      <c r="Q248" s="204">
        <v>0</v>
      </c>
      <c r="R248" s="204">
        <f>Q248*H248</f>
        <v>0</v>
      </c>
      <c r="S248" s="204">
        <v>0</v>
      </c>
      <c r="T248" s="205">
        <f>S248*H248</f>
        <v>0</v>
      </c>
      <c r="U248" s="36"/>
      <c r="V248" s="36"/>
      <c r="W248" s="36"/>
      <c r="X248" s="36"/>
      <c r="Y248" s="36"/>
      <c r="Z248" s="36"/>
      <c r="AA248" s="36"/>
      <c r="AB248" s="36"/>
      <c r="AC248" s="36"/>
      <c r="AD248" s="36"/>
      <c r="AE248" s="36"/>
      <c r="AR248" s="206" t="s">
        <v>220</v>
      </c>
      <c r="AT248" s="206" t="s">
        <v>215</v>
      </c>
      <c r="AU248" s="206" t="s">
        <v>83</v>
      </c>
      <c r="AY248" s="19" t="s">
        <v>213</v>
      </c>
      <c r="BE248" s="207">
        <f>IF(N248="základní",J248,0)</f>
        <v>0</v>
      </c>
      <c r="BF248" s="207">
        <f>IF(N248="snížená",J248,0)</f>
        <v>0</v>
      </c>
      <c r="BG248" s="207">
        <f>IF(N248="zákl. přenesená",J248,0)</f>
        <v>0</v>
      </c>
      <c r="BH248" s="207">
        <f>IF(N248="sníž. přenesená",J248,0)</f>
        <v>0</v>
      </c>
      <c r="BI248" s="207">
        <f>IF(N248="nulová",J248,0)</f>
        <v>0</v>
      </c>
      <c r="BJ248" s="19" t="s">
        <v>81</v>
      </c>
      <c r="BK248" s="207">
        <f>ROUND(I248*H248,2)</f>
        <v>0</v>
      </c>
      <c r="BL248" s="19" t="s">
        <v>220</v>
      </c>
      <c r="BM248" s="206" t="s">
        <v>1443</v>
      </c>
    </row>
    <row r="249" spans="1:65" s="2" customFormat="1" ht="48.75">
      <c r="A249" s="36"/>
      <c r="B249" s="37"/>
      <c r="C249" s="38"/>
      <c r="D249" s="208" t="s">
        <v>222</v>
      </c>
      <c r="E249" s="38"/>
      <c r="F249" s="209" t="s">
        <v>845</v>
      </c>
      <c r="G249" s="38"/>
      <c r="H249" s="38"/>
      <c r="I249" s="118"/>
      <c r="J249" s="38"/>
      <c r="K249" s="38"/>
      <c r="L249" s="41"/>
      <c r="M249" s="210"/>
      <c r="N249" s="211"/>
      <c r="O249" s="66"/>
      <c r="P249" s="66"/>
      <c r="Q249" s="66"/>
      <c r="R249" s="66"/>
      <c r="S249" s="66"/>
      <c r="T249" s="67"/>
      <c r="U249" s="36"/>
      <c r="V249" s="36"/>
      <c r="W249" s="36"/>
      <c r="X249" s="36"/>
      <c r="Y249" s="36"/>
      <c r="Z249" s="36"/>
      <c r="AA249" s="36"/>
      <c r="AB249" s="36"/>
      <c r="AC249" s="36"/>
      <c r="AD249" s="36"/>
      <c r="AE249" s="36"/>
      <c r="AT249" s="19" t="s">
        <v>222</v>
      </c>
      <c r="AU249" s="19" t="s">
        <v>83</v>
      </c>
    </row>
    <row r="250" spans="1:65" s="13" customFormat="1">
      <c r="B250" s="212"/>
      <c r="C250" s="213"/>
      <c r="D250" s="208" t="s">
        <v>233</v>
      </c>
      <c r="E250" s="214" t="s">
        <v>19</v>
      </c>
      <c r="F250" s="215" t="s">
        <v>1444</v>
      </c>
      <c r="G250" s="213"/>
      <c r="H250" s="216">
        <v>25.619</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3" customFormat="1">
      <c r="B251" s="212"/>
      <c r="C251" s="213"/>
      <c r="D251" s="208" t="s">
        <v>233</v>
      </c>
      <c r="E251" s="214" t="s">
        <v>19</v>
      </c>
      <c r="F251" s="215" t="s">
        <v>1445</v>
      </c>
      <c r="G251" s="213"/>
      <c r="H251" s="216">
        <v>0.45</v>
      </c>
      <c r="I251" s="217"/>
      <c r="J251" s="213"/>
      <c r="K251" s="213"/>
      <c r="L251" s="218"/>
      <c r="M251" s="219"/>
      <c r="N251" s="220"/>
      <c r="O251" s="220"/>
      <c r="P251" s="220"/>
      <c r="Q251" s="220"/>
      <c r="R251" s="220"/>
      <c r="S251" s="220"/>
      <c r="T251" s="221"/>
      <c r="AT251" s="222" t="s">
        <v>233</v>
      </c>
      <c r="AU251" s="222" t="s">
        <v>83</v>
      </c>
      <c r="AV251" s="13" t="s">
        <v>83</v>
      </c>
      <c r="AW251" s="13" t="s">
        <v>35</v>
      </c>
      <c r="AX251" s="13" t="s">
        <v>74</v>
      </c>
      <c r="AY251" s="222" t="s">
        <v>213</v>
      </c>
    </row>
    <row r="252" spans="1:65" s="14" customFormat="1">
      <c r="B252" s="223"/>
      <c r="C252" s="224"/>
      <c r="D252" s="208" t="s">
        <v>233</v>
      </c>
      <c r="E252" s="225" t="s">
        <v>538</v>
      </c>
      <c r="F252" s="226" t="s">
        <v>234</v>
      </c>
      <c r="G252" s="224"/>
      <c r="H252" s="227">
        <v>26.068999999999999</v>
      </c>
      <c r="I252" s="228"/>
      <c r="J252" s="224"/>
      <c r="K252" s="224"/>
      <c r="L252" s="229"/>
      <c r="M252" s="230"/>
      <c r="N252" s="231"/>
      <c r="O252" s="231"/>
      <c r="P252" s="231"/>
      <c r="Q252" s="231"/>
      <c r="R252" s="231"/>
      <c r="S252" s="231"/>
      <c r="T252" s="232"/>
      <c r="AT252" s="233" t="s">
        <v>233</v>
      </c>
      <c r="AU252" s="233" t="s">
        <v>83</v>
      </c>
      <c r="AV252" s="14" t="s">
        <v>220</v>
      </c>
      <c r="AW252" s="14" t="s">
        <v>35</v>
      </c>
      <c r="AX252" s="14" t="s">
        <v>81</v>
      </c>
      <c r="AY252" s="233" t="s">
        <v>213</v>
      </c>
    </row>
    <row r="253" spans="1:65" s="2" customFormat="1" ht="21.75" customHeight="1">
      <c r="A253" s="36"/>
      <c r="B253" s="37"/>
      <c r="C253" s="195" t="s">
        <v>389</v>
      </c>
      <c r="D253" s="195" t="s">
        <v>215</v>
      </c>
      <c r="E253" s="196" t="s">
        <v>859</v>
      </c>
      <c r="F253" s="197" t="s">
        <v>860</v>
      </c>
      <c r="G253" s="198" t="s">
        <v>253</v>
      </c>
      <c r="H253" s="199">
        <v>13</v>
      </c>
      <c r="I253" s="200"/>
      <c r="J253" s="201">
        <f>ROUND(I253*H253,2)</f>
        <v>0</v>
      </c>
      <c r="K253" s="197" t="s">
        <v>219</v>
      </c>
      <c r="L253" s="41"/>
      <c r="M253" s="202" t="s">
        <v>19</v>
      </c>
      <c r="N253" s="203" t="s">
        <v>45</v>
      </c>
      <c r="O253" s="66"/>
      <c r="P253" s="204">
        <f>O253*H253</f>
        <v>0</v>
      </c>
      <c r="Q253" s="204">
        <v>0</v>
      </c>
      <c r="R253" s="204">
        <f>Q253*H253</f>
        <v>0</v>
      </c>
      <c r="S253" s="204">
        <v>0</v>
      </c>
      <c r="T253" s="205">
        <f>S253*H253</f>
        <v>0</v>
      </c>
      <c r="U253" s="36"/>
      <c r="V253" s="36"/>
      <c r="W253" s="36"/>
      <c r="X253" s="36"/>
      <c r="Y253" s="36"/>
      <c r="Z253" s="36"/>
      <c r="AA253" s="36"/>
      <c r="AB253" s="36"/>
      <c r="AC253" s="36"/>
      <c r="AD253" s="36"/>
      <c r="AE253" s="36"/>
      <c r="AR253" s="206" t="s">
        <v>220</v>
      </c>
      <c r="AT253" s="206" t="s">
        <v>215</v>
      </c>
      <c r="AU253" s="206" t="s">
        <v>83</v>
      </c>
      <c r="AY253" s="19" t="s">
        <v>213</v>
      </c>
      <c r="BE253" s="207">
        <f>IF(N253="základní",J253,0)</f>
        <v>0</v>
      </c>
      <c r="BF253" s="207">
        <f>IF(N253="snížená",J253,0)</f>
        <v>0</v>
      </c>
      <c r="BG253" s="207">
        <f>IF(N253="zákl. přenesená",J253,0)</f>
        <v>0</v>
      </c>
      <c r="BH253" s="207">
        <f>IF(N253="sníž. přenesená",J253,0)</f>
        <v>0</v>
      </c>
      <c r="BI253" s="207">
        <f>IF(N253="nulová",J253,0)</f>
        <v>0</v>
      </c>
      <c r="BJ253" s="19" t="s">
        <v>81</v>
      </c>
      <c r="BK253" s="207">
        <f>ROUND(I253*H253,2)</f>
        <v>0</v>
      </c>
      <c r="BL253" s="19" t="s">
        <v>220</v>
      </c>
      <c r="BM253" s="206" t="s">
        <v>1446</v>
      </c>
    </row>
    <row r="254" spans="1:65" s="2" customFormat="1" ht="39">
      <c r="A254" s="36"/>
      <c r="B254" s="37"/>
      <c r="C254" s="38"/>
      <c r="D254" s="208" t="s">
        <v>222</v>
      </c>
      <c r="E254" s="38"/>
      <c r="F254" s="209" t="s">
        <v>862</v>
      </c>
      <c r="G254" s="38"/>
      <c r="H254" s="38"/>
      <c r="I254" s="118"/>
      <c r="J254" s="38"/>
      <c r="K254" s="38"/>
      <c r="L254" s="41"/>
      <c r="M254" s="210"/>
      <c r="N254" s="211"/>
      <c r="O254" s="66"/>
      <c r="P254" s="66"/>
      <c r="Q254" s="66"/>
      <c r="R254" s="66"/>
      <c r="S254" s="66"/>
      <c r="T254" s="67"/>
      <c r="U254" s="36"/>
      <c r="V254" s="36"/>
      <c r="W254" s="36"/>
      <c r="X254" s="36"/>
      <c r="Y254" s="36"/>
      <c r="Z254" s="36"/>
      <c r="AA254" s="36"/>
      <c r="AB254" s="36"/>
      <c r="AC254" s="36"/>
      <c r="AD254" s="36"/>
      <c r="AE254" s="36"/>
      <c r="AT254" s="19" t="s">
        <v>222</v>
      </c>
      <c r="AU254" s="19" t="s">
        <v>83</v>
      </c>
    </row>
    <row r="255" spans="1:65" s="13" customFormat="1">
      <c r="B255" s="212"/>
      <c r="C255" s="213"/>
      <c r="D255" s="208" t="s">
        <v>233</v>
      </c>
      <c r="E255" s="214" t="s">
        <v>19</v>
      </c>
      <c r="F255" s="215" t="s">
        <v>1447</v>
      </c>
      <c r="G255" s="213"/>
      <c r="H255" s="216">
        <v>13</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4" customFormat="1">
      <c r="B256" s="223"/>
      <c r="C256" s="224"/>
      <c r="D256" s="208" t="s">
        <v>233</v>
      </c>
      <c r="E256" s="225" t="s">
        <v>1376</v>
      </c>
      <c r="F256" s="226" t="s">
        <v>234</v>
      </c>
      <c r="G256" s="224"/>
      <c r="H256" s="227">
        <v>13</v>
      </c>
      <c r="I256" s="228"/>
      <c r="J256" s="224"/>
      <c r="K256" s="224"/>
      <c r="L256" s="229"/>
      <c r="M256" s="230"/>
      <c r="N256" s="231"/>
      <c r="O256" s="231"/>
      <c r="P256" s="231"/>
      <c r="Q256" s="231"/>
      <c r="R256" s="231"/>
      <c r="S256" s="231"/>
      <c r="T256" s="232"/>
      <c r="AT256" s="233" t="s">
        <v>233</v>
      </c>
      <c r="AU256" s="233" t="s">
        <v>83</v>
      </c>
      <c r="AV256" s="14" t="s">
        <v>220</v>
      </c>
      <c r="AW256" s="14" t="s">
        <v>35</v>
      </c>
      <c r="AX256" s="14" t="s">
        <v>81</v>
      </c>
      <c r="AY256" s="233" t="s">
        <v>213</v>
      </c>
    </row>
    <row r="257" spans="1:65" s="12" customFormat="1" ht="22.9" customHeight="1">
      <c r="B257" s="179"/>
      <c r="C257" s="180"/>
      <c r="D257" s="181" t="s">
        <v>73</v>
      </c>
      <c r="E257" s="193" t="s">
        <v>257</v>
      </c>
      <c r="F257" s="193" t="s">
        <v>866</v>
      </c>
      <c r="G257" s="180"/>
      <c r="H257" s="180"/>
      <c r="I257" s="183"/>
      <c r="J257" s="194">
        <f>BK257</f>
        <v>0</v>
      </c>
      <c r="K257" s="180"/>
      <c r="L257" s="185"/>
      <c r="M257" s="186"/>
      <c r="N257" s="187"/>
      <c r="O257" s="187"/>
      <c r="P257" s="188">
        <f>SUM(P258:P361)</f>
        <v>0</v>
      </c>
      <c r="Q257" s="187"/>
      <c r="R257" s="188">
        <f>SUM(R258:R361)</f>
        <v>16.963769978699997</v>
      </c>
      <c r="S257" s="187"/>
      <c r="T257" s="189">
        <f>SUM(T258:T361)</f>
        <v>0</v>
      </c>
      <c r="AR257" s="190" t="s">
        <v>81</v>
      </c>
      <c r="AT257" s="191" t="s">
        <v>73</v>
      </c>
      <c r="AU257" s="191" t="s">
        <v>81</v>
      </c>
      <c r="AY257" s="190" t="s">
        <v>213</v>
      </c>
      <c r="BK257" s="192">
        <f>SUM(BK258:BK361)</f>
        <v>0</v>
      </c>
    </row>
    <row r="258" spans="1:65" s="2" customFormat="1" ht="16.5" customHeight="1">
      <c r="A258" s="36"/>
      <c r="B258" s="37"/>
      <c r="C258" s="195" t="s">
        <v>393</v>
      </c>
      <c r="D258" s="195" t="s">
        <v>215</v>
      </c>
      <c r="E258" s="196" t="s">
        <v>1448</v>
      </c>
      <c r="F258" s="197" t="s">
        <v>1449</v>
      </c>
      <c r="G258" s="198" t="s">
        <v>218</v>
      </c>
      <c r="H258" s="199">
        <v>27</v>
      </c>
      <c r="I258" s="200"/>
      <c r="J258" s="201">
        <f>ROUND(I258*H258,2)</f>
        <v>0</v>
      </c>
      <c r="K258" s="197" t="s">
        <v>219</v>
      </c>
      <c r="L258" s="41"/>
      <c r="M258" s="202" t="s">
        <v>19</v>
      </c>
      <c r="N258" s="203" t="s">
        <v>45</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220</v>
      </c>
      <c r="AT258" s="206" t="s">
        <v>215</v>
      </c>
      <c r="AU258" s="206" t="s">
        <v>83</v>
      </c>
      <c r="AY258" s="19" t="s">
        <v>213</v>
      </c>
      <c r="BE258" s="207">
        <f>IF(N258="základní",J258,0)</f>
        <v>0</v>
      </c>
      <c r="BF258" s="207">
        <f>IF(N258="snížená",J258,0)</f>
        <v>0</v>
      </c>
      <c r="BG258" s="207">
        <f>IF(N258="zákl. přenesená",J258,0)</f>
        <v>0</v>
      </c>
      <c r="BH258" s="207">
        <f>IF(N258="sníž. přenesená",J258,0)</f>
        <v>0</v>
      </c>
      <c r="BI258" s="207">
        <f>IF(N258="nulová",J258,0)</f>
        <v>0</v>
      </c>
      <c r="BJ258" s="19" t="s">
        <v>81</v>
      </c>
      <c r="BK258" s="207">
        <f>ROUND(I258*H258,2)</f>
        <v>0</v>
      </c>
      <c r="BL258" s="19" t="s">
        <v>220</v>
      </c>
      <c r="BM258" s="206" t="s">
        <v>1450</v>
      </c>
    </row>
    <row r="259" spans="1:65" s="2" customFormat="1" ht="107.25">
      <c r="A259" s="36"/>
      <c r="B259" s="37"/>
      <c r="C259" s="38"/>
      <c r="D259" s="208" t="s">
        <v>222</v>
      </c>
      <c r="E259" s="38"/>
      <c r="F259" s="209" t="s">
        <v>1451</v>
      </c>
      <c r="G259" s="38"/>
      <c r="H259" s="38"/>
      <c r="I259" s="118"/>
      <c r="J259" s="38"/>
      <c r="K259" s="38"/>
      <c r="L259" s="41"/>
      <c r="M259" s="210"/>
      <c r="N259" s="211"/>
      <c r="O259" s="66"/>
      <c r="P259" s="66"/>
      <c r="Q259" s="66"/>
      <c r="R259" s="66"/>
      <c r="S259" s="66"/>
      <c r="T259" s="67"/>
      <c r="U259" s="36"/>
      <c r="V259" s="36"/>
      <c r="W259" s="36"/>
      <c r="X259" s="36"/>
      <c r="Y259" s="36"/>
      <c r="Z259" s="36"/>
      <c r="AA259" s="36"/>
      <c r="AB259" s="36"/>
      <c r="AC259" s="36"/>
      <c r="AD259" s="36"/>
      <c r="AE259" s="36"/>
      <c r="AT259" s="19" t="s">
        <v>222</v>
      </c>
      <c r="AU259" s="19" t="s">
        <v>83</v>
      </c>
    </row>
    <row r="260" spans="1:65" s="13" customFormat="1">
      <c r="B260" s="212"/>
      <c r="C260" s="213"/>
      <c r="D260" s="208" t="s">
        <v>233</v>
      </c>
      <c r="E260" s="214" t="s">
        <v>19</v>
      </c>
      <c r="F260" s="215" t="s">
        <v>1452</v>
      </c>
      <c r="G260" s="213"/>
      <c r="H260" s="216">
        <v>27</v>
      </c>
      <c r="I260" s="217"/>
      <c r="J260" s="213"/>
      <c r="K260" s="213"/>
      <c r="L260" s="218"/>
      <c r="M260" s="219"/>
      <c r="N260" s="220"/>
      <c r="O260" s="220"/>
      <c r="P260" s="220"/>
      <c r="Q260" s="220"/>
      <c r="R260" s="220"/>
      <c r="S260" s="220"/>
      <c r="T260" s="221"/>
      <c r="AT260" s="222" t="s">
        <v>233</v>
      </c>
      <c r="AU260" s="222" t="s">
        <v>83</v>
      </c>
      <c r="AV260" s="13" t="s">
        <v>83</v>
      </c>
      <c r="AW260" s="13" t="s">
        <v>35</v>
      </c>
      <c r="AX260" s="13" t="s">
        <v>74</v>
      </c>
      <c r="AY260" s="222" t="s">
        <v>213</v>
      </c>
    </row>
    <row r="261" spans="1:65" s="14" customFormat="1">
      <c r="B261" s="223"/>
      <c r="C261" s="224"/>
      <c r="D261" s="208" t="s">
        <v>233</v>
      </c>
      <c r="E261" s="225" t="s">
        <v>19</v>
      </c>
      <c r="F261" s="226" t="s">
        <v>234</v>
      </c>
      <c r="G261" s="224"/>
      <c r="H261" s="227">
        <v>27</v>
      </c>
      <c r="I261" s="228"/>
      <c r="J261" s="224"/>
      <c r="K261" s="224"/>
      <c r="L261" s="229"/>
      <c r="M261" s="230"/>
      <c r="N261" s="231"/>
      <c r="O261" s="231"/>
      <c r="P261" s="231"/>
      <c r="Q261" s="231"/>
      <c r="R261" s="231"/>
      <c r="S261" s="231"/>
      <c r="T261" s="232"/>
      <c r="AT261" s="233" t="s">
        <v>233</v>
      </c>
      <c r="AU261" s="233" t="s">
        <v>83</v>
      </c>
      <c r="AV261" s="14" t="s">
        <v>220</v>
      </c>
      <c r="AW261" s="14" t="s">
        <v>35</v>
      </c>
      <c r="AX261" s="14" t="s">
        <v>81</v>
      </c>
      <c r="AY261" s="233" t="s">
        <v>213</v>
      </c>
    </row>
    <row r="262" spans="1:65" s="2" customFormat="1" ht="16.5" customHeight="1">
      <c r="A262" s="36"/>
      <c r="B262" s="37"/>
      <c r="C262" s="195" t="s">
        <v>397</v>
      </c>
      <c r="D262" s="195" t="s">
        <v>215</v>
      </c>
      <c r="E262" s="196" t="s">
        <v>1453</v>
      </c>
      <c r="F262" s="197" t="s">
        <v>1454</v>
      </c>
      <c r="G262" s="198" t="s">
        <v>218</v>
      </c>
      <c r="H262" s="199">
        <v>2</v>
      </c>
      <c r="I262" s="200"/>
      <c r="J262" s="201">
        <f>ROUND(I262*H262,2)</f>
        <v>0</v>
      </c>
      <c r="K262" s="197" t="s">
        <v>219</v>
      </c>
      <c r="L262" s="41"/>
      <c r="M262" s="202" t="s">
        <v>19</v>
      </c>
      <c r="N262" s="203" t="s">
        <v>45</v>
      </c>
      <c r="O262" s="66"/>
      <c r="P262" s="204">
        <f>O262*H262</f>
        <v>0</v>
      </c>
      <c r="Q262" s="204">
        <v>0</v>
      </c>
      <c r="R262" s="204">
        <f>Q262*H262</f>
        <v>0</v>
      </c>
      <c r="S262" s="204">
        <v>0</v>
      </c>
      <c r="T262" s="205">
        <f>S262*H262</f>
        <v>0</v>
      </c>
      <c r="U262" s="36"/>
      <c r="V262" s="36"/>
      <c r="W262" s="36"/>
      <c r="X262" s="36"/>
      <c r="Y262" s="36"/>
      <c r="Z262" s="36"/>
      <c r="AA262" s="36"/>
      <c r="AB262" s="36"/>
      <c r="AC262" s="36"/>
      <c r="AD262" s="36"/>
      <c r="AE262" s="36"/>
      <c r="AR262" s="206" t="s">
        <v>220</v>
      </c>
      <c r="AT262" s="206" t="s">
        <v>215</v>
      </c>
      <c r="AU262" s="206" t="s">
        <v>83</v>
      </c>
      <c r="AY262" s="19" t="s">
        <v>213</v>
      </c>
      <c r="BE262" s="207">
        <f>IF(N262="základní",J262,0)</f>
        <v>0</v>
      </c>
      <c r="BF262" s="207">
        <f>IF(N262="snížená",J262,0)</f>
        <v>0</v>
      </c>
      <c r="BG262" s="207">
        <f>IF(N262="zákl. přenesená",J262,0)</f>
        <v>0</v>
      </c>
      <c r="BH262" s="207">
        <f>IF(N262="sníž. přenesená",J262,0)</f>
        <v>0</v>
      </c>
      <c r="BI262" s="207">
        <f>IF(N262="nulová",J262,0)</f>
        <v>0</v>
      </c>
      <c r="BJ262" s="19" t="s">
        <v>81</v>
      </c>
      <c r="BK262" s="207">
        <f>ROUND(I262*H262,2)</f>
        <v>0</v>
      </c>
      <c r="BL262" s="19" t="s">
        <v>220</v>
      </c>
      <c r="BM262" s="206" t="s">
        <v>1455</v>
      </c>
    </row>
    <row r="263" spans="1:65" s="2" customFormat="1" ht="107.25">
      <c r="A263" s="36"/>
      <c r="B263" s="37"/>
      <c r="C263" s="38"/>
      <c r="D263" s="208" t="s">
        <v>222</v>
      </c>
      <c r="E263" s="38"/>
      <c r="F263" s="209" t="s">
        <v>1451</v>
      </c>
      <c r="G263" s="38"/>
      <c r="H263" s="38"/>
      <c r="I263" s="118"/>
      <c r="J263" s="38"/>
      <c r="K263" s="38"/>
      <c r="L263" s="41"/>
      <c r="M263" s="210"/>
      <c r="N263" s="211"/>
      <c r="O263" s="66"/>
      <c r="P263" s="66"/>
      <c r="Q263" s="66"/>
      <c r="R263" s="66"/>
      <c r="S263" s="66"/>
      <c r="T263" s="67"/>
      <c r="U263" s="36"/>
      <c r="V263" s="36"/>
      <c r="W263" s="36"/>
      <c r="X263" s="36"/>
      <c r="Y263" s="36"/>
      <c r="Z263" s="36"/>
      <c r="AA263" s="36"/>
      <c r="AB263" s="36"/>
      <c r="AC263" s="36"/>
      <c r="AD263" s="36"/>
      <c r="AE263" s="36"/>
      <c r="AT263" s="19" t="s">
        <v>222</v>
      </c>
      <c r="AU263" s="19" t="s">
        <v>83</v>
      </c>
    </row>
    <row r="264" spans="1:65" s="13" customFormat="1">
      <c r="B264" s="212"/>
      <c r="C264" s="213"/>
      <c r="D264" s="208" t="s">
        <v>233</v>
      </c>
      <c r="E264" s="214" t="s">
        <v>19</v>
      </c>
      <c r="F264" s="215" t="s">
        <v>1456</v>
      </c>
      <c r="G264" s="213"/>
      <c r="H264" s="216">
        <v>2</v>
      </c>
      <c r="I264" s="217"/>
      <c r="J264" s="213"/>
      <c r="K264" s="213"/>
      <c r="L264" s="218"/>
      <c r="M264" s="219"/>
      <c r="N264" s="220"/>
      <c r="O264" s="220"/>
      <c r="P264" s="220"/>
      <c r="Q264" s="220"/>
      <c r="R264" s="220"/>
      <c r="S264" s="220"/>
      <c r="T264" s="221"/>
      <c r="AT264" s="222" t="s">
        <v>233</v>
      </c>
      <c r="AU264" s="222" t="s">
        <v>83</v>
      </c>
      <c r="AV264" s="13" t="s">
        <v>83</v>
      </c>
      <c r="AW264" s="13" t="s">
        <v>35</v>
      </c>
      <c r="AX264" s="13" t="s">
        <v>74</v>
      </c>
      <c r="AY264" s="222" t="s">
        <v>213</v>
      </c>
    </row>
    <row r="265" spans="1:65" s="14" customFormat="1">
      <c r="B265" s="223"/>
      <c r="C265" s="224"/>
      <c r="D265" s="208" t="s">
        <v>233</v>
      </c>
      <c r="E265" s="225" t="s">
        <v>19</v>
      </c>
      <c r="F265" s="226" t="s">
        <v>234</v>
      </c>
      <c r="G265" s="224"/>
      <c r="H265" s="227">
        <v>2</v>
      </c>
      <c r="I265" s="228"/>
      <c r="J265" s="224"/>
      <c r="K265" s="224"/>
      <c r="L265" s="229"/>
      <c r="M265" s="230"/>
      <c r="N265" s="231"/>
      <c r="O265" s="231"/>
      <c r="P265" s="231"/>
      <c r="Q265" s="231"/>
      <c r="R265" s="231"/>
      <c r="S265" s="231"/>
      <c r="T265" s="232"/>
      <c r="AT265" s="233" t="s">
        <v>233</v>
      </c>
      <c r="AU265" s="233" t="s">
        <v>83</v>
      </c>
      <c r="AV265" s="14" t="s">
        <v>220</v>
      </c>
      <c r="AW265" s="14" t="s">
        <v>35</v>
      </c>
      <c r="AX265" s="14" t="s">
        <v>81</v>
      </c>
      <c r="AY265" s="233" t="s">
        <v>213</v>
      </c>
    </row>
    <row r="266" spans="1:65" s="2" customFormat="1" ht="16.5" customHeight="1">
      <c r="A266" s="36"/>
      <c r="B266" s="37"/>
      <c r="C266" s="195" t="s">
        <v>402</v>
      </c>
      <c r="D266" s="195" t="s">
        <v>215</v>
      </c>
      <c r="E266" s="196" t="s">
        <v>1457</v>
      </c>
      <c r="F266" s="197" t="s">
        <v>1458</v>
      </c>
      <c r="G266" s="198" t="s">
        <v>152</v>
      </c>
      <c r="H266" s="199">
        <v>4.5</v>
      </c>
      <c r="I266" s="200"/>
      <c r="J266" s="201">
        <f>ROUND(I266*H266,2)</f>
        <v>0</v>
      </c>
      <c r="K266" s="197" t="s">
        <v>219</v>
      </c>
      <c r="L266" s="41"/>
      <c r="M266" s="202" t="s">
        <v>19</v>
      </c>
      <c r="N266" s="203" t="s">
        <v>45</v>
      </c>
      <c r="O266" s="66"/>
      <c r="P266" s="204">
        <f>O266*H266</f>
        <v>0</v>
      </c>
      <c r="Q266" s="204">
        <v>5.6000000000000004E-7</v>
      </c>
      <c r="R266" s="204">
        <f>Q266*H266</f>
        <v>2.52E-6</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1459</v>
      </c>
    </row>
    <row r="267" spans="1:65" s="2" customFormat="1" ht="117">
      <c r="A267" s="36"/>
      <c r="B267" s="37"/>
      <c r="C267" s="38"/>
      <c r="D267" s="208" t="s">
        <v>222</v>
      </c>
      <c r="E267" s="38"/>
      <c r="F267" s="209" t="s">
        <v>1460</v>
      </c>
      <c r="G267" s="38"/>
      <c r="H267" s="38"/>
      <c r="I267" s="118"/>
      <c r="J267" s="38"/>
      <c r="K267" s="38"/>
      <c r="L267" s="41"/>
      <c r="M267" s="210"/>
      <c r="N267" s="211"/>
      <c r="O267" s="66"/>
      <c r="P267" s="66"/>
      <c r="Q267" s="66"/>
      <c r="R267" s="66"/>
      <c r="S267" s="66"/>
      <c r="T267" s="67"/>
      <c r="U267" s="36"/>
      <c r="V267" s="36"/>
      <c r="W267" s="36"/>
      <c r="X267" s="36"/>
      <c r="Y267" s="36"/>
      <c r="Z267" s="36"/>
      <c r="AA267" s="36"/>
      <c r="AB267" s="36"/>
      <c r="AC267" s="36"/>
      <c r="AD267" s="36"/>
      <c r="AE267" s="36"/>
      <c r="AT267" s="19" t="s">
        <v>222</v>
      </c>
      <c r="AU267" s="19" t="s">
        <v>83</v>
      </c>
    </row>
    <row r="268" spans="1:65" s="13" customFormat="1">
      <c r="B268" s="212"/>
      <c r="C268" s="213"/>
      <c r="D268" s="208" t="s">
        <v>233</v>
      </c>
      <c r="E268" s="214" t="s">
        <v>19</v>
      </c>
      <c r="F268" s="215" t="s">
        <v>1461</v>
      </c>
      <c r="G268" s="213"/>
      <c r="H268" s="216">
        <v>4.5</v>
      </c>
      <c r="I268" s="217"/>
      <c r="J268" s="213"/>
      <c r="K268" s="213"/>
      <c r="L268" s="218"/>
      <c r="M268" s="219"/>
      <c r="N268" s="220"/>
      <c r="O268" s="220"/>
      <c r="P268" s="220"/>
      <c r="Q268" s="220"/>
      <c r="R268" s="220"/>
      <c r="S268" s="220"/>
      <c r="T268" s="221"/>
      <c r="AT268" s="222" t="s">
        <v>233</v>
      </c>
      <c r="AU268" s="222" t="s">
        <v>83</v>
      </c>
      <c r="AV268" s="13" t="s">
        <v>83</v>
      </c>
      <c r="AW268" s="13" t="s">
        <v>35</v>
      </c>
      <c r="AX268" s="13" t="s">
        <v>74</v>
      </c>
      <c r="AY268" s="222" t="s">
        <v>213</v>
      </c>
    </row>
    <row r="269" spans="1:65" s="14" customFormat="1">
      <c r="B269" s="223"/>
      <c r="C269" s="224"/>
      <c r="D269" s="208" t="s">
        <v>233</v>
      </c>
      <c r="E269" s="225" t="s">
        <v>1382</v>
      </c>
      <c r="F269" s="226" t="s">
        <v>234</v>
      </c>
      <c r="G269" s="224"/>
      <c r="H269" s="227">
        <v>4.5</v>
      </c>
      <c r="I269" s="228"/>
      <c r="J269" s="224"/>
      <c r="K269" s="224"/>
      <c r="L269" s="229"/>
      <c r="M269" s="230"/>
      <c r="N269" s="231"/>
      <c r="O269" s="231"/>
      <c r="P269" s="231"/>
      <c r="Q269" s="231"/>
      <c r="R269" s="231"/>
      <c r="S269" s="231"/>
      <c r="T269" s="232"/>
      <c r="AT269" s="233" t="s">
        <v>233</v>
      </c>
      <c r="AU269" s="233" t="s">
        <v>83</v>
      </c>
      <c r="AV269" s="14" t="s">
        <v>220</v>
      </c>
      <c r="AW269" s="14" t="s">
        <v>35</v>
      </c>
      <c r="AX269" s="14" t="s">
        <v>81</v>
      </c>
      <c r="AY269" s="233" t="s">
        <v>213</v>
      </c>
    </row>
    <row r="270" spans="1:65" s="2" customFormat="1" ht="16.5" customHeight="1">
      <c r="A270" s="36"/>
      <c r="B270" s="37"/>
      <c r="C270" s="244" t="s">
        <v>407</v>
      </c>
      <c r="D270" s="244" t="s">
        <v>329</v>
      </c>
      <c r="E270" s="245" t="s">
        <v>1462</v>
      </c>
      <c r="F270" s="246" t="s">
        <v>1463</v>
      </c>
      <c r="G270" s="247" t="s">
        <v>218</v>
      </c>
      <c r="H270" s="248">
        <v>2</v>
      </c>
      <c r="I270" s="249"/>
      <c r="J270" s="250">
        <f>ROUND(I270*H270,2)</f>
        <v>0</v>
      </c>
      <c r="K270" s="246" t="s">
        <v>19</v>
      </c>
      <c r="L270" s="251"/>
      <c r="M270" s="252" t="s">
        <v>19</v>
      </c>
      <c r="N270" s="253" t="s">
        <v>45</v>
      </c>
      <c r="O270" s="66"/>
      <c r="P270" s="204">
        <f>O270*H270</f>
        <v>0</v>
      </c>
      <c r="Q270" s="204">
        <v>7.8200000000000006E-2</v>
      </c>
      <c r="R270" s="204">
        <f>Q270*H270</f>
        <v>0.15640000000000001</v>
      </c>
      <c r="S270" s="204">
        <v>0</v>
      </c>
      <c r="T270" s="205">
        <f>S270*H270</f>
        <v>0</v>
      </c>
      <c r="U270" s="36"/>
      <c r="V270" s="36"/>
      <c r="W270" s="36"/>
      <c r="X270" s="36"/>
      <c r="Y270" s="36"/>
      <c r="Z270" s="36"/>
      <c r="AA270" s="36"/>
      <c r="AB270" s="36"/>
      <c r="AC270" s="36"/>
      <c r="AD270" s="36"/>
      <c r="AE270" s="36"/>
      <c r="AR270" s="206" t="s">
        <v>257</v>
      </c>
      <c r="AT270" s="206" t="s">
        <v>329</v>
      </c>
      <c r="AU270" s="206" t="s">
        <v>83</v>
      </c>
      <c r="AY270" s="19" t="s">
        <v>213</v>
      </c>
      <c r="BE270" s="207">
        <f>IF(N270="základní",J270,0)</f>
        <v>0</v>
      </c>
      <c r="BF270" s="207">
        <f>IF(N270="snížená",J270,0)</f>
        <v>0</v>
      </c>
      <c r="BG270" s="207">
        <f>IF(N270="zákl. přenesená",J270,0)</f>
        <v>0</v>
      </c>
      <c r="BH270" s="207">
        <f>IF(N270="sníž. přenesená",J270,0)</f>
        <v>0</v>
      </c>
      <c r="BI270" s="207">
        <f>IF(N270="nulová",J270,0)</f>
        <v>0</v>
      </c>
      <c r="BJ270" s="19" t="s">
        <v>81</v>
      </c>
      <c r="BK270" s="207">
        <f>ROUND(I270*H270,2)</f>
        <v>0</v>
      </c>
      <c r="BL270" s="19" t="s">
        <v>220</v>
      </c>
      <c r="BM270" s="206" t="s">
        <v>1464</v>
      </c>
    </row>
    <row r="271" spans="1:65" s="13" customFormat="1">
      <c r="B271" s="212"/>
      <c r="C271" s="213"/>
      <c r="D271" s="208" t="s">
        <v>233</v>
      </c>
      <c r="E271" s="214" t="s">
        <v>19</v>
      </c>
      <c r="F271" s="215" t="s">
        <v>1465</v>
      </c>
      <c r="G271" s="213"/>
      <c r="H271" s="216">
        <v>0.75</v>
      </c>
      <c r="I271" s="217"/>
      <c r="J271" s="213"/>
      <c r="K271" s="213"/>
      <c r="L271" s="218"/>
      <c r="M271" s="219"/>
      <c r="N271" s="220"/>
      <c r="O271" s="220"/>
      <c r="P271" s="220"/>
      <c r="Q271" s="220"/>
      <c r="R271" s="220"/>
      <c r="S271" s="220"/>
      <c r="T271" s="221"/>
      <c r="AT271" s="222" t="s">
        <v>233</v>
      </c>
      <c r="AU271" s="222" t="s">
        <v>83</v>
      </c>
      <c r="AV271" s="13" t="s">
        <v>83</v>
      </c>
      <c r="AW271" s="13" t="s">
        <v>35</v>
      </c>
      <c r="AX271" s="13" t="s">
        <v>74</v>
      </c>
      <c r="AY271" s="222" t="s">
        <v>213</v>
      </c>
    </row>
    <row r="272" spans="1:65" s="14" customFormat="1">
      <c r="B272" s="223"/>
      <c r="C272" s="224"/>
      <c r="D272" s="208" t="s">
        <v>233</v>
      </c>
      <c r="E272" s="225" t="s">
        <v>19</v>
      </c>
      <c r="F272" s="226" t="s">
        <v>234</v>
      </c>
      <c r="G272" s="224"/>
      <c r="H272" s="227">
        <v>0.75</v>
      </c>
      <c r="I272" s="228"/>
      <c r="J272" s="224"/>
      <c r="K272" s="224"/>
      <c r="L272" s="229"/>
      <c r="M272" s="230"/>
      <c r="N272" s="231"/>
      <c r="O272" s="231"/>
      <c r="P272" s="231"/>
      <c r="Q272" s="231"/>
      <c r="R272" s="231"/>
      <c r="S272" s="231"/>
      <c r="T272" s="232"/>
      <c r="AT272" s="233" t="s">
        <v>233</v>
      </c>
      <c r="AU272" s="233" t="s">
        <v>83</v>
      </c>
      <c r="AV272" s="14" t="s">
        <v>220</v>
      </c>
      <c r="AW272" s="14" t="s">
        <v>35</v>
      </c>
      <c r="AX272" s="14" t="s">
        <v>74</v>
      </c>
      <c r="AY272" s="233" t="s">
        <v>213</v>
      </c>
    </row>
    <row r="273" spans="1:65" s="13" customFormat="1">
      <c r="B273" s="212"/>
      <c r="C273" s="213"/>
      <c r="D273" s="208" t="s">
        <v>233</v>
      </c>
      <c r="E273" s="214" t="s">
        <v>19</v>
      </c>
      <c r="F273" s="215" t="s">
        <v>1466</v>
      </c>
      <c r="G273" s="213"/>
      <c r="H273" s="216">
        <v>2</v>
      </c>
      <c r="I273" s="217"/>
      <c r="J273" s="213"/>
      <c r="K273" s="213"/>
      <c r="L273" s="218"/>
      <c r="M273" s="219"/>
      <c r="N273" s="220"/>
      <c r="O273" s="220"/>
      <c r="P273" s="220"/>
      <c r="Q273" s="220"/>
      <c r="R273" s="220"/>
      <c r="S273" s="220"/>
      <c r="T273" s="221"/>
      <c r="AT273" s="222" t="s">
        <v>233</v>
      </c>
      <c r="AU273" s="222" t="s">
        <v>83</v>
      </c>
      <c r="AV273" s="13" t="s">
        <v>83</v>
      </c>
      <c r="AW273" s="13" t="s">
        <v>35</v>
      </c>
      <c r="AX273" s="13" t="s">
        <v>74</v>
      </c>
      <c r="AY273" s="222" t="s">
        <v>213</v>
      </c>
    </row>
    <row r="274" spans="1:65" s="14" customFormat="1">
      <c r="B274" s="223"/>
      <c r="C274" s="224"/>
      <c r="D274" s="208" t="s">
        <v>233</v>
      </c>
      <c r="E274" s="225" t="s">
        <v>19</v>
      </c>
      <c r="F274" s="226" t="s">
        <v>234</v>
      </c>
      <c r="G274" s="224"/>
      <c r="H274" s="227">
        <v>2</v>
      </c>
      <c r="I274" s="228"/>
      <c r="J274" s="224"/>
      <c r="K274" s="224"/>
      <c r="L274" s="229"/>
      <c r="M274" s="230"/>
      <c r="N274" s="231"/>
      <c r="O274" s="231"/>
      <c r="P274" s="231"/>
      <c r="Q274" s="231"/>
      <c r="R274" s="231"/>
      <c r="S274" s="231"/>
      <c r="T274" s="232"/>
      <c r="AT274" s="233" t="s">
        <v>233</v>
      </c>
      <c r="AU274" s="233" t="s">
        <v>83</v>
      </c>
      <c r="AV274" s="14" t="s">
        <v>220</v>
      </c>
      <c r="AW274" s="14" t="s">
        <v>35</v>
      </c>
      <c r="AX274" s="14" t="s">
        <v>81</v>
      </c>
      <c r="AY274" s="233" t="s">
        <v>213</v>
      </c>
    </row>
    <row r="275" spans="1:65" s="2" customFormat="1" ht="16.5" customHeight="1">
      <c r="A275" s="36"/>
      <c r="B275" s="37"/>
      <c r="C275" s="195" t="s">
        <v>414</v>
      </c>
      <c r="D275" s="195" t="s">
        <v>215</v>
      </c>
      <c r="E275" s="196" t="s">
        <v>1467</v>
      </c>
      <c r="F275" s="197" t="s">
        <v>1468</v>
      </c>
      <c r="G275" s="198" t="s">
        <v>152</v>
      </c>
      <c r="H275" s="199">
        <v>256.19</v>
      </c>
      <c r="I275" s="200"/>
      <c r="J275" s="201">
        <f>ROUND(I275*H275,2)</f>
        <v>0</v>
      </c>
      <c r="K275" s="197" t="s">
        <v>219</v>
      </c>
      <c r="L275" s="41"/>
      <c r="M275" s="202" t="s">
        <v>19</v>
      </c>
      <c r="N275" s="203" t="s">
        <v>45</v>
      </c>
      <c r="O275" s="66"/>
      <c r="P275" s="204">
        <f>O275*H275</f>
        <v>0</v>
      </c>
      <c r="Q275" s="204">
        <v>4.7999999999999996E-7</v>
      </c>
      <c r="R275" s="204">
        <f>Q275*H275</f>
        <v>1.229712E-4</v>
      </c>
      <c r="S275" s="204">
        <v>0</v>
      </c>
      <c r="T275" s="205">
        <f>S275*H275</f>
        <v>0</v>
      </c>
      <c r="U275" s="36"/>
      <c r="V275" s="36"/>
      <c r="W275" s="36"/>
      <c r="X275" s="36"/>
      <c r="Y275" s="36"/>
      <c r="Z275" s="36"/>
      <c r="AA275" s="36"/>
      <c r="AB275" s="36"/>
      <c r="AC275" s="36"/>
      <c r="AD275" s="36"/>
      <c r="AE275" s="36"/>
      <c r="AR275" s="206" t="s">
        <v>220</v>
      </c>
      <c r="AT275" s="206" t="s">
        <v>215</v>
      </c>
      <c r="AU275" s="206" t="s">
        <v>83</v>
      </c>
      <c r="AY275" s="19" t="s">
        <v>213</v>
      </c>
      <c r="BE275" s="207">
        <f>IF(N275="základní",J275,0)</f>
        <v>0</v>
      </c>
      <c r="BF275" s="207">
        <f>IF(N275="snížená",J275,0)</f>
        <v>0</v>
      </c>
      <c r="BG275" s="207">
        <f>IF(N275="zákl. přenesená",J275,0)</f>
        <v>0</v>
      </c>
      <c r="BH275" s="207">
        <f>IF(N275="sníž. přenesená",J275,0)</f>
        <v>0</v>
      </c>
      <c r="BI275" s="207">
        <f>IF(N275="nulová",J275,0)</f>
        <v>0</v>
      </c>
      <c r="BJ275" s="19" t="s">
        <v>81</v>
      </c>
      <c r="BK275" s="207">
        <f>ROUND(I275*H275,2)</f>
        <v>0</v>
      </c>
      <c r="BL275" s="19" t="s">
        <v>220</v>
      </c>
      <c r="BM275" s="206" t="s">
        <v>1469</v>
      </c>
    </row>
    <row r="276" spans="1:65" s="2" customFormat="1" ht="117">
      <c r="A276" s="36"/>
      <c r="B276" s="37"/>
      <c r="C276" s="38"/>
      <c r="D276" s="208" t="s">
        <v>222</v>
      </c>
      <c r="E276" s="38"/>
      <c r="F276" s="209" t="s">
        <v>1460</v>
      </c>
      <c r="G276" s="38"/>
      <c r="H276" s="38"/>
      <c r="I276" s="118"/>
      <c r="J276" s="38"/>
      <c r="K276" s="38"/>
      <c r="L276" s="41"/>
      <c r="M276" s="210"/>
      <c r="N276" s="211"/>
      <c r="O276" s="66"/>
      <c r="P276" s="66"/>
      <c r="Q276" s="66"/>
      <c r="R276" s="66"/>
      <c r="S276" s="66"/>
      <c r="T276" s="67"/>
      <c r="U276" s="36"/>
      <c r="V276" s="36"/>
      <c r="W276" s="36"/>
      <c r="X276" s="36"/>
      <c r="Y276" s="36"/>
      <c r="Z276" s="36"/>
      <c r="AA276" s="36"/>
      <c r="AB276" s="36"/>
      <c r="AC276" s="36"/>
      <c r="AD276" s="36"/>
      <c r="AE276" s="36"/>
      <c r="AT276" s="19" t="s">
        <v>222</v>
      </c>
      <c r="AU276" s="19" t="s">
        <v>83</v>
      </c>
    </row>
    <row r="277" spans="1:65" s="13" customFormat="1">
      <c r="B277" s="212"/>
      <c r="C277" s="213"/>
      <c r="D277" s="208" t="s">
        <v>233</v>
      </c>
      <c r="E277" s="214" t="s">
        <v>19</v>
      </c>
      <c r="F277" s="215" t="s">
        <v>1470</v>
      </c>
      <c r="G277" s="213"/>
      <c r="H277" s="216">
        <v>256.19</v>
      </c>
      <c r="I277" s="217"/>
      <c r="J277" s="213"/>
      <c r="K277" s="213"/>
      <c r="L277" s="218"/>
      <c r="M277" s="219"/>
      <c r="N277" s="220"/>
      <c r="O277" s="220"/>
      <c r="P277" s="220"/>
      <c r="Q277" s="220"/>
      <c r="R277" s="220"/>
      <c r="S277" s="220"/>
      <c r="T277" s="221"/>
      <c r="AT277" s="222" t="s">
        <v>233</v>
      </c>
      <c r="AU277" s="222" t="s">
        <v>83</v>
      </c>
      <c r="AV277" s="13" t="s">
        <v>83</v>
      </c>
      <c r="AW277" s="13" t="s">
        <v>35</v>
      </c>
      <c r="AX277" s="13" t="s">
        <v>74</v>
      </c>
      <c r="AY277" s="222" t="s">
        <v>213</v>
      </c>
    </row>
    <row r="278" spans="1:65" s="14" customFormat="1">
      <c r="B278" s="223"/>
      <c r="C278" s="224"/>
      <c r="D278" s="208" t="s">
        <v>233</v>
      </c>
      <c r="E278" s="225" t="s">
        <v>1379</v>
      </c>
      <c r="F278" s="226" t="s">
        <v>234</v>
      </c>
      <c r="G278" s="224"/>
      <c r="H278" s="227">
        <v>256.19</v>
      </c>
      <c r="I278" s="228"/>
      <c r="J278" s="224"/>
      <c r="K278" s="224"/>
      <c r="L278" s="229"/>
      <c r="M278" s="230"/>
      <c r="N278" s="231"/>
      <c r="O278" s="231"/>
      <c r="P278" s="231"/>
      <c r="Q278" s="231"/>
      <c r="R278" s="231"/>
      <c r="S278" s="231"/>
      <c r="T278" s="232"/>
      <c r="AT278" s="233" t="s">
        <v>233</v>
      </c>
      <c r="AU278" s="233" t="s">
        <v>83</v>
      </c>
      <c r="AV278" s="14" t="s">
        <v>220</v>
      </c>
      <c r="AW278" s="14" t="s">
        <v>35</v>
      </c>
      <c r="AX278" s="14" t="s">
        <v>81</v>
      </c>
      <c r="AY278" s="233" t="s">
        <v>213</v>
      </c>
    </row>
    <row r="279" spans="1:65" s="2" customFormat="1" ht="16.5" customHeight="1">
      <c r="A279" s="36"/>
      <c r="B279" s="37"/>
      <c r="C279" s="244" t="s">
        <v>419</v>
      </c>
      <c r="D279" s="244" t="s">
        <v>329</v>
      </c>
      <c r="E279" s="245" t="s">
        <v>1471</v>
      </c>
      <c r="F279" s="246" t="s">
        <v>1472</v>
      </c>
      <c r="G279" s="247" t="s">
        <v>218</v>
      </c>
      <c r="H279" s="248">
        <v>43</v>
      </c>
      <c r="I279" s="249"/>
      <c r="J279" s="250">
        <f>ROUND(I279*H279,2)</f>
        <v>0</v>
      </c>
      <c r="K279" s="246" t="s">
        <v>19</v>
      </c>
      <c r="L279" s="251"/>
      <c r="M279" s="252" t="s">
        <v>19</v>
      </c>
      <c r="N279" s="253" t="s">
        <v>45</v>
      </c>
      <c r="O279" s="66"/>
      <c r="P279" s="204">
        <f>O279*H279</f>
        <v>0</v>
      </c>
      <c r="Q279" s="204">
        <v>9.5390000000000003E-2</v>
      </c>
      <c r="R279" s="204">
        <f>Q279*H279</f>
        <v>4.1017700000000001</v>
      </c>
      <c r="S279" s="204">
        <v>0</v>
      </c>
      <c r="T279" s="205">
        <f>S279*H279</f>
        <v>0</v>
      </c>
      <c r="U279" s="36"/>
      <c r="V279" s="36"/>
      <c r="W279" s="36"/>
      <c r="X279" s="36"/>
      <c r="Y279" s="36"/>
      <c r="Z279" s="36"/>
      <c r="AA279" s="36"/>
      <c r="AB279" s="36"/>
      <c r="AC279" s="36"/>
      <c r="AD279" s="36"/>
      <c r="AE279" s="36"/>
      <c r="AR279" s="206" t="s">
        <v>257</v>
      </c>
      <c r="AT279" s="206" t="s">
        <v>329</v>
      </c>
      <c r="AU279" s="206" t="s">
        <v>83</v>
      </c>
      <c r="AY279" s="19" t="s">
        <v>213</v>
      </c>
      <c r="BE279" s="207">
        <f>IF(N279="základní",J279,0)</f>
        <v>0</v>
      </c>
      <c r="BF279" s="207">
        <f>IF(N279="snížená",J279,0)</f>
        <v>0</v>
      </c>
      <c r="BG279" s="207">
        <f>IF(N279="zákl. přenesená",J279,0)</f>
        <v>0</v>
      </c>
      <c r="BH279" s="207">
        <f>IF(N279="sníž. přenesená",J279,0)</f>
        <v>0</v>
      </c>
      <c r="BI279" s="207">
        <f>IF(N279="nulová",J279,0)</f>
        <v>0</v>
      </c>
      <c r="BJ279" s="19" t="s">
        <v>81</v>
      </c>
      <c r="BK279" s="207">
        <f>ROUND(I279*H279,2)</f>
        <v>0</v>
      </c>
      <c r="BL279" s="19" t="s">
        <v>220</v>
      </c>
      <c r="BM279" s="206" t="s">
        <v>1473</v>
      </c>
    </row>
    <row r="280" spans="1:65" s="13" customFormat="1">
      <c r="B280" s="212"/>
      <c r="C280" s="213"/>
      <c r="D280" s="208" t="s">
        <v>233</v>
      </c>
      <c r="E280" s="214" t="s">
        <v>19</v>
      </c>
      <c r="F280" s="215" t="s">
        <v>1474</v>
      </c>
      <c r="G280" s="213"/>
      <c r="H280" s="216">
        <v>43</v>
      </c>
      <c r="I280" s="217"/>
      <c r="J280" s="213"/>
      <c r="K280" s="213"/>
      <c r="L280" s="218"/>
      <c r="M280" s="219"/>
      <c r="N280" s="220"/>
      <c r="O280" s="220"/>
      <c r="P280" s="220"/>
      <c r="Q280" s="220"/>
      <c r="R280" s="220"/>
      <c r="S280" s="220"/>
      <c r="T280" s="221"/>
      <c r="AT280" s="222" t="s">
        <v>233</v>
      </c>
      <c r="AU280" s="222" t="s">
        <v>83</v>
      </c>
      <c r="AV280" s="13" t="s">
        <v>83</v>
      </c>
      <c r="AW280" s="13" t="s">
        <v>35</v>
      </c>
      <c r="AX280" s="13" t="s">
        <v>74</v>
      </c>
      <c r="AY280" s="222" t="s">
        <v>213</v>
      </c>
    </row>
    <row r="281" spans="1:65" s="14" customFormat="1">
      <c r="B281" s="223"/>
      <c r="C281" s="224"/>
      <c r="D281" s="208" t="s">
        <v>233</v>
      </c>
      <c r="E281" s="225" t="s">
        <v>19</v>
      </c>
      <c r="F281" s="226" t="s">
        <v>234</v>
      </c>
      <c r="G281" s="224"/>
      <c r="H281" s="227">
        <v>43</v>
      </c>
      <c r="I281" s="228"/>
      <c r="J281" s="224"/>
      <c r="K281" s="224"/>
      <c r="L281" s="229"/>
      <c r="M281" s="230"/>
      <c r="N281" s="231"/>
      <c r="O281" s="231"/>
      <c r="P281" s="231"/>
      <c r="Q281" s="231"/>
      <c r="R281" s="231"/>
      <c r="S281" s="231"/>
      <c r="T281" s="232"/>
      <c r="AT281" s="233" t="s">
        <v>233</v>
      </c>
      <c r="AU281" s="233" t="s">
        <v>83</v>
      </c>
      <c r="AV281" s="14" t="s">
        <v>220</v>
      </c>
      <c r="AW281" s="14" t="s">
        <v>35</v>
      </c>
      <c r="AX281" s="14" t="s">
        <v>81</v>
      </c>
      <c r="AY281" s="233" t="s">
        <v>213</v>
      </c>
    </row>
    <row r="282" spans="1:65" s="2" customFormat="1" ht="16.5" customHeight="1">
      <c r="A282" s="36"/>
      <c r="B282" s="37"/>
      <c r="C282" s="244" t="s">
        <v>425</v>
      </c>
      <c r="D282" s="244" t="s">
        <v>329</v>
      </c>
      <c r="E282" s="245" t="s">
        <v>1475</v>
      </c>
      <c r="F282" s="246" t="s">
        <v>1476</v>
      </c>
      <c r="G282" s="247" t="s">
        <v>218</v>
      </c>
      <c r="H282" s="248">
        <v>20</v>
      </c>
      <c r="I282" s="249"/>
      <c r="J282" s="250">
        <f>ROUND(I282*H282,2)</f>
        <v>0</v>
      </c>
      <c r="K282" s="246" t="s">
        <v>19</v>
      </c>
      <c r="L282" s="251"/>
      <c r="M282" s="252" t="s">
        <v>19</v>
      </c>
      <c r="N282" s="253" t="s">
        <v>45</v>
      </c>
      <c r="O282" s="66"/>
      <c r="P282" s="204">
        <f>O282*H282</f>
        <v>0</v>
      </c>
      <c r="Q282" s="204">
        <v>3.5999999999999997E-2</v>
      </c>
      <c r="R282" s="204">
        <f>Q282*H282</f>
        <v>0.72</v>
      </c>
      <c r="S282" s="204">
        <v>0</v>
      </c>
      <c r="T282" s="205">
        <f>S282*H282</f>
        <v>0</v>
      </c>
      <c r="U282" s="36"/>
      <c r="V282" s="36"/>
      <c r="W282" s="36"/>
      <c r="X282" s="36"/>
      <c r="Y282" s="36"/>
      <c r="Z282" s="36"/>
      <c r="AA282" s="36"/>
      <c r="AB282" s="36"/>
      <c r="AC282" s="36"/>
      <c r="AD282" s="36"/>
      <c r="AE282" s="36"/>
      <c r="AR282" s="206" t="s">
        <v>257</v>
      </c>
      <c r="AT282" s="206" t="s">
        <v>329</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220</v>
      </c>
      <c r="BM282" s="206" t="s">
        <v>1477</v>
      </c>
    </row>
    <row r="283" spans="1:65" s="2" customFormat="1" ht="21.75" customHeight="1">
      <c r="A283" s="36"/>
      <c r="B283" s="37"/>
      <c r="C283" s="195" t="s">
        <v>430</v>
      </c>
      <c r="D283" s="195" t="s">
        <v>215</v>
      </c>
      <c r="E283" s="196" t="s">
        <v>1478</v>
      </c>
      <c r="F283" s="197" t="s">
        <v>1479</v>
      </c>
      <c r="G283" s="198" t="s">
        <v>218</v>
      </c>
      <c r="H283" s="199">
        <v>18</v>
      </c>
      <c r="I283" s="200"/>
      <c r="J283" s="201">
        <f>ROUND(I283*H283,2)</f>
        <v>0</v>
      </c>
      <c r="K283" s="197" t="s">
        <v>219</v>
      </c>
      <c r="L283" s="41"/>
      <c r="M283" s="202" t="s">
        <v>19</v>
      </c>
      <c r="N283" s="203" t="s">
        <v>45</v>
      </c>
      <c r="O283" s="66"/>
      <c r="P283" s="204">
        <f>O283*H283</f>
        <v>0</v>
      </c>
      <c r="Q283" s="204">
        <v>1.6692E-3</v>
      </c>
      <c r="R283" s="204">
        <f>Q283*H283</f>
        <v>3.0045599999999999E-2</v>
      </c>
      <c r="S283" s="204">
        <v>0</v>
      </c>
      <c r="T283" s="205">
        <f>S283*H283</f>
        <v>0</v>
      </c>
      <c r="U283" s="36"/>
      <c r="V283" s="36"/>
      <c r="W283" s="36"/>
      <c r="X283" s="36"/>
      <c r="Y283" s="36"/>
      <c r="Z283" s="36"/>
      <c r="AA283" s="36"/>
      <c r="AB283" s="36"/>
      <c r="AC283" s="36"/>
      <c r="AD283" s="36"/>
      <c r="AE283" s="36"/>
      <c r="AR283" s="206" t="s">
        <v>220</v>
      </c>
      <c r="AT283" s="206" t="s">
        <v>215</v>
      </c>
      <c r="AU283" s="206" t="s">
        <v>83</v>
      </c>
      <c r="AY283" s="19" t="s">
        <v>213</v>
      </c>
      <c r="BE283" s="207">
        <f>IF(N283="základní",J283,0)</f>
        <v>0</v>
      </c>
      <c r="BF283" s="207">
        <f>IF(N283="snížená",J283,0)</f>
        <v>0</v>
      </c>
      <c r="BG283" s="207">
        <f>IF(N283="zákl. přenesená",J283,0)</f>
        <v>0</v>
      </c>
      <c r="BH283" s="207">
        <f>IF(N283="sníž. přenesená",J283,0)</f>
        <v>0</v>
      </c>
      <c r="BI283" s="207">
        <f>IF(N283="nulová",J283,0)</f>
        <v>0</v>
      </c>
      <c r="BJ283" s="19" t="s">
        <v>81</v>
      </c>
      <c r="BK283" s="207">
        <f>ROUND(I283*H283,2)</f>
        <v>0</v>
      </c>
      <c r="BL283" s="19" t="s">
        <v>220</v>
      </c>
      <c r="BM283" s="206" t="s">
        <v>1480</v>
      </c>
    </row>
    <row r="284" spans="1:65" s="2" customFormat="1" ht="78">
      <c r="A284" s="36"/>
      <c r="B284" s="37"/>
      <c r="C284" s="38"/>
      <c r="D284" s="208" t="s">
        <v>222</v>
      </c>
      <c r="E284" s="38"/>
      <c r="F284" s="209" t="s">
        <v>1481</v>
      </c>
      <c r="G284" s="38"/>
      <c r="H284" s="38"/>
      <c r="I284" s="118"/>
      <c r="J284" s="38"/>
      <c r="K284" s="38"/>
      <c r="L284" s="41"/>
      <c r="M284" s="210"/>
      <c r="N284" s="211"/>
      <c r="O284" s="66"/>
      <c r="P284" s="66"/>
      <c r="Q284" s="66"/>
      <c r="R284" s="66"/>
      <c r="S284" s="66"/>
      <c r="T284" s="67"/>
      <c r="U284" s="36"/>
      <c r="V284" s="36"/>
      <c r="W284" s="36"/>
      <c r="X284" s="36"/>
      <c r="Y284" s="36"/>
      <c r="Z284" s="36"/>
      <c r="AA284" s="36"/>
      <c r="AB284" s="36"/>
      <c r="AC284" s="36"/>
      <c r="AD284" s="36"/>
      <c r="AE284" s="36"/>
      <c r="AT284" s="19" t="s">
        <v>222</v>
      </c>
      <c r="AU284" s="19" t="s">
        <v>83</v>
      </c>
    </row>
    <row r="285" spans="1:65" s="2" customFormat="1" ht="16.5" customHeight="1">
      <c r="A285" s="36"/>
      <c r="B285" s="37"/>
      <c r="C285" s="244" t="s">
        <v>435</v>
      </c>
      <c r="D285" s="244" t="s">
        <v>329</v>
      </c>
      <c r="E285" s="245" t="s">
        <v>1482</v>
      </c>
      <c r="F285" s="246" t="s">
        <v>1483</v>
      </c>
      <c r="G285" s="247" t="s">
        <v>218</v>
      </c>
      <c r="H285" s="248">
        <v>9</v>
      </c>
      <c r="I285" s="249"/>
      <c r="J285" s="250">
        <f>ROUND(I285*H285,2)</f>
        <v>0</v>
      </c>
      <c r="K285" s="246" t="s">
        <v>19</v>
      </c>
      <c r="L285" s="251"/>
      <c r="M285" s="252" t="s">
        <v>19</v>
      </c>
      <c r="N285" s="253" t="s">
        <v>45</v>
      </c>
      <c r="O285" s="66"/>
      <c r="P285" s="204">
        <f>O285*H285</f>
        <v>0</v>
      </c>
      <c r="Q285" s="204">
        <v>9.7999999999999997E-3</v>
      </c>
      <c r="R285" s="204">
        <f>Q285*H285</f>
        <v>8.8200000000000001E-2</v>
      </c>
      <c r="S285" s="204">
        <v>0</v>
      </c>
      <c r="T285" s="205">
        <f>S285*H285</f>
        <v>0</v>
      </c>
      <c r="U285" s="36"/>
      <c r="V285" s="36"/>
      <c r="W285" s="36"/>
      <c r="X285" s="36"/>
      <c r="Y285" s="36"/>
      <c r="Z285" s="36"/>
      <c r="AA285" s="36"/>
      <c r="AB285" s="36"/>
      <c r="AC285" s="36"/>
      <c r="AD285" s="36"/>
      <c r="AE285" s="36"/>
      <c r="AR285" s="206" t="s">
        <v>257</v>
      </c>
      <c r="AT285" s="206" t="s">
        <v>329</v>
      </c>
      <c r="AU285" s="206" t="s">
        <v>83</v>
      </c>
      <c r="AY285" s="19" t="s">
        <v>213</v>
      </c>
      <c r="BE285" s="207">
        <f>IF(N285="základní",J285,0)</f>
        <v>0</v>
      </c>
      <c r="BF285" s="207">
        <f>IF(N285="snížená",J285,0)</f>
        <v>0</v>
      </c>
      <c r="BG285" s="207">
        <f>IF(N285="zákl. přenesená",J285,0)</f>
        <v>0</v>
      </c>
      <c r="BH285" s="207">
        <f>IF(N285="sníž. přenesená",J285,0)</f>
        <v>0</v>
      </c>
      <c r="BI285" s="207">
        <f>IF(N285="nulová",J285,0)</f>
        <v>0</v>
      </c>
      <c r="BJ285" s="19" t="s">
        <v>81</v>
      </c>
      <c r="BK285" s="207">
        <f>ROUND(I285*H285,2)</f>
        <v>0</v>
      </c>
      <c r="BL285" s="19" t="s">
        <v>220</v>
      </c>
      <c r="BM285" s="206" t="s">
        <v>1484</v>
      </c>
    </row>
    <row r="286" spans="1:65" s="2" customFormat="1" ht="16.5" customHeight="1">
      <c r="A286" s="36"/>
      <c r="B286" s="37"/>
      <c r="C286" s="244" t="s">
        <v>442</v>
      </c>
      <c r="D286" s="244" t="s">
        <v>329</v>
      </c>
      <c r="E286" s="245" t="s">
        <v>1485</v>
      </c>
      <c r="F286" s="246" t="s">
        <v>1486</v>
      </c>
      <c r="G286" s="247" t="s">
        <v>218</v>
      </c>
      <c r="H286" s="248">
        <v>9</v>
      </c>
      <c r="I286" s="249"/>
      <c r="J286" s="250">
        <f>ROUND(I286*H286,2)</f>
        <v>0</v>
      </c>
      <c r="K286" s="246" t="s">
        <v>219</v>
      </c>
      <c r="L286" s="251"/>
      <c r="M286" s="252" t="s">
        <v>19</v>
      </c>
      <c r="N286" s="253" t="s">
        <v>45</v>
      </c>
      <c r="O286" s="66"/>
      <c r="P286" s="204">
        <f>O286*H286</f>
        <v>0</v>
      </c>
      <c r="Q286" s="204">
        <v>1.41E-2</v>
      </c>
      <c r="R286" s="204">
        <f>Q286*H286</f>
        <v>0.12689999999999999</v>
      </c>
      <c r="S286" s="204">
        <v>0</v>
      </c>
      <c r="T286" s="205">
        <f>S286*H286</f>
        <v>0</v>
      </c>
      <c r="U286" s="36"/>
      <c r="V286" s="36"/>
      <c r="W286" s="36"/>
      <c r="X286" s="36"/>
      <c r="Y286" s="36"/>
      <c r="Z286" s="36"/>
      <c r="AA286" s="36"/>
      <c r="AB286" s="36"/>
      <c r="AC286" s="36"/>
      <c r="AD286" s="36"/>
      <c r="AE286" s="36"/>
      <c r="AR286" s="206" t="s">
        <v>257</v>
      </c>
      <c r="AT286" s="206" t="s">
        <v>329</v>
      </c>
      <c r="AU286" s="206" t="s">
        <v>83</v>
      </c>
      <c r="AY286" s="19" t="s">
        <v>213</v>
      </c>
      <c r="BE286" s="207">
        <f>IF(N286="základní",J286,0)</f>
        <v>0</v>
      </c>
      <c r="BF286" s="207">
        <f>IF(N286="snížená",J286,0)</f>
        <v>0</v>
      </c>
      <c r="BG286" s="207">
        <f>IF(N286="zákl. přenesená",J286,0)</f>
        <v>0</v>
      </c>
      <c r="BH286" s="207">
        <f>IF(N286="sníž. přenesená",J286,0)</f>
        <v>0</v>
      </c>
      <c r="BI286" s="207">
        <f>IF(N286="nulová",J286,0)</f>
        <v>0</v>
      </c>
      <c r="BJ286" s="19" t="s">
        <v>81</v>
      </c>
      <c r="BK286" s="207">
        <f>ROUND(I286*H286,2)</f>
        <v>0</v>
      </c>
      <c r="BL286" s="19" t="s">
        <v>220</v>
      </c>
      <c r="BM286" s="206" t="s">
        <v>1487</v>
      </c>
    </row>
    <row r="287" spans="1:65" s="2" customFormat="1" ht="16.5" customHeight="1">
      <c r="A287" s="36"/>
      <c r="B287" s="37"/>
      <c r="C287" s="244" t="s">
        <v>446</v>
      </c>
      <c r="D287" s="244" t="s">
        <v>329</v>
      </c>
      <c r="E287" s="245" t="s">
        <v>1488</v>
      </c>
      <c r="F287" s="246" t="s">
        <v>1489</v>
      </c>
      <c r="G287" s="247" t="s">
        <v>218</v>
      </c>
      <c r="H287" s="248">
        <v>1</v>
      </c>
      <c r="I287" s="249"/>
      <c r="J287" s="250">
        <f>ROUND(I287*H287,2)</f>
        <v>0</v>
      </c>
      <c r="K287" s="246" t="s">
        <v>219</v>
      </c>
      <c r="L287" s="251"/>
      <c r="M287" s="252" t="s">
        <v>19</v>
      </c>
      <c r="N287" s="253" t="s">
        <v>45</v>
      </c>
      <c r="O287" s="66"/>
      <c r="P287" s="204">
        <f>O287*H287</f>
        <v>0</v>
      </c>
      <c r="Q287" s="204">
        <v>7.7000000000000002E-3</v>
      </c>
      <c r="R287" s="204">
        <f>Q287*H287</f>
        <v>7.7000000000000002E-3</v>
      </c>
      <c r="S287" s="204">
        <v>0</v>
      </c>
      <c r="T287" s="205">
        <f>S287*H287</f>
        <v>0</v>
      </c>
      <c r="U287" s="36"/>
      <c r="V287" s="36"/>
      <c r="W287" s="36"/>
      <c r="X287" s="36"/>
      <c r="Y287" s="36"/>
      <c r="Z287" s="36"/>
      <c r="AA287" s="36"/>
      <c r="AB287" s="36"/>
      <c r="AC287" s="36"/>
      <c r="AD287" s="36"/>
      <c r="AE287" s="36"/>
      <c r="AR287" s="206" t="s">
        <v>257</v>
      </c>
      <c r="AT287" s="206" t="s">
        <v>329</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1490</v>
      </c>
    </row>
    <row r="288" spans="1:65" s="2" customFormat="1" ht="21.75" customHeight="1">
      <c r="A288" s="36"/>
      <c r="B288" s="37"/>
      <c r="C288" s="195" t="s">
        <v>453</v>
      </c>
      <c r="D288" s="195" t="s">
        <v>215</v>
      </c>
      <c r="E288" s="196" t="s">
        <v>1491</v>
      </c>
      <c r="F288" s="197" t="s">
        <v>1492</v>
      </c>
      <c r="G288" s="198" t="s">
        <v>218</v>
      </c>
      <c r="H288" s="199">
        <v>54</v>
      </c>
      <c r="I288" s="200"/>
      <c r="J288" s="201">
        <f>ROUND(I288*H288,2)</f>
        <v>0</v>
      </c>
      <c r="K288" s="197" t="s">
        <v>219</v>
      </c>
      <c r="L288" s="41"/>
      <c r="M288" s="202" t="s">
        <v>19</v>
      </c>
      <c r="N288" s="203" t="s">
        <v>45</v>
      </c>
      <c r="O288" s="66"/>
      <c r="P288" s="204">
        <f>O288*H288</f>
        <v>0</v>
      </c>
      <c r="Q288" s="204">
        <v>0</v>
      </c>
      <c r="R288" s="204">
        <f>Q288*H288</f>
        <v>0</v>
      </c>
      <c r="S288" s="204">
        <v>0</v>
      </c>
      <c r="T288" s="205">
        <f>S288*H288</f>
        <v>0</v>
      </c>
      <c r="U288" s="36"/>
      <c r="V288" s="36"/>
      <c r="W288" s="36"/>
      <c r="X288" s="36"/>
      <c r="Y288" s="36"/>
      <c r="Z288" s="36"/>
      <c r="AA288" s="36"/>
      <c r="AB288" s="36"/>
      <c r="AC288" s="36"/>
      <c r="AD288" s="36"/>
      <c r="AE288" s="36"/>
      <c r="AR288" s="206" t="s">
        <v>220</v>
      </c>
      <c r="AT288" s="206" t="s">
        <v>215</v>
      </c>
      <c r="AU288" s="206" t="s">
        <v>83</v>
      </c>
      <c r="AY288" s="19" t="s">
        <v>213</v>
      </c>
      <c r="BE288" s="207">
        <f>IF(N288="základní",J288,0)</f>
        <v>0</v>
      </c>
      <c r="BF288" s="207">
        <f>IF(N288="snížená",J288,0)</f>
        <v>0</v>
      </c>
      <c r="BG288" s="207">
        <f>IF(N288="zákl. přenesená",J288,0)</f>
        <v>0</v>
      </c>
      <c r="BH288" s="207">
        <f>IF(N288="sníž. přenesená",J288,0)</f>
        <v>0</v>
      </c>
      <c r="BI288" s="207">
        <f>IF(N288="nulová",J288,0)</f>
        <v>0</v>
      </c>
      <c r="BJ288" s="19" t="s">
        <v>81</v>
      </c>
      <c r="BK288" s="207">
        <f>ROUND(I288*H288,2)</f>
        <v>0</v>
      </c>
      <c r="BL288" s="19" t="s">
        <v>220</v>
      </c>
      <c r="BM288" s="206" t="s">
        <v>1493</v>
      </c>
    </row>
    <row r="289" spans="1:65" s="2" customFormat="1" ht="78">
      <c r="A289" s="36"/>
      <c r="B289" s="37"/>
      <c r="C289" s="38"/>
      <c r="D289" s="208" t="s">
        <v>222</v>
      </c>
      <c r="E289" s="38"/>
      <c r="F289" s="209" t="s">
        <v>1481</v>
      </c>
      <c r="G289" s="38"/>
      <c r="H289" s="38"/>
      <c r="I289" s="118"/>
      <c r="J289" s="38"/>
      <c r="K289" s="38"/>
      <c r="L289" s="41"/>
      <c r="M289" s="210"/>
      <c r="N289" s="211"/>
      <c r="O289" s="66"/>
      <c r="P289" s="66"/>
      <c r="Q289" s="66"/>
      <c r="R289" s="66"/>
      <c r="S289" s="66"/>
      <c r="T289" s="67"/>
      <c r="U289" s="36"/>
      <c r="V289" s="36"/>
      <c r="W289" s="36"/>
      <c r="X289" s="36"/>
      <c r="Y289" s="36"/>
      <c r="Z289" s="36"/>
      <c r="AA289" s="36"/>
      <c r="AB289" s="36"/>
      <c r="AC289" s="36"/>
      <c r="AD289" s="36"/>
      <c r="AE289" s="36"/>
      <c r="AT289" s="19" t="s">
        <v>222</v>
      </c>
      <c r="AU289" s="19" t="s">
        <v>83</v>
      </c>
    </row>
    <row r="290" spans="1:65" s="2" customFormat="1" ht="16.5" customHeight="1">
      <c r="A290" s="36"/>
      <c r="B290" s="37"/>
      <c r="C290" s="244" t="s">
        <v>458</v>
      </c>
      <c r="D290" s="244" t="s">
        <v>329</v>
      </c>
      <c r="E290" s="245" t="s">
        <v>1494</v>
      </c>
      <c r="F290" s="246" t="s">
        <v>1495</v>
      </c>
      <c r="G290" s="247" t="s">
        <v>218</v>
      </c>
      <c r="H290" s="248">
        <v>5</v>
      </c>
      <c r="I290" s="249"/>
      <c r="J290" s="250">
        <f t="shared" ref="J290:J295" si="0">ROUND(I290*H290,2)</f>
        <v>0</v>
      </c>
      <c r="K290" s="246" t="s">
        <v>219</v>
      </c>
      <c r="L290" s="251"/>
      <c r="M290" s="252" t="s">
        <v>19</v>
      </c>
      <c r="N290" s="253" t="s">
        <v>45</v>
      </c>
      <c r="O290" s="66"/>
      <c r="P290" s="204">
        <f t="shared" ref="P290:P295" si="1">O290*H290</f>
        <v>0</v>
      </c>
      <c r="Q290" s="204">
        <v>8.8000000000000005E-3</v>
      </c>
      <c r="R290" s="204">
        <f t="shared" ref="R290:R295" si="2">Q290*H290</f>
        <v>4.4000000000000004E-2</v>
      </c>
      <c r="S290" s="204">
        <v>0</v>
      </c>
      <c r="T290" s="205">
        <f t="shared" ref="T290:T295" si="3">S290*H290</f>
        <v>0</v>
      </c>
      <c r="U290" s="36"/>
      <c r="V290" s="36"/>
      <c r="W290" s="36"/>
      <c r="X290" s="36"/>
      <c r="Y290" s="36"/>
      <c r="Z290" s="36"/>
      <c r="AA290" s="36"/>
      <c r="AB290" s="36"/>
      <c r="AC290" s="36"/>
      <c r="AD290" s="36"/>
      <c r="AE290" s="36"/>
      <c r="AR290" s="206" t="s">
        <v>257</v>
      </c>
      <c r="AT290" s="206" t="s">
        <v>329</v>
      </c>
      <c r="AU290" s="206" t="s">
        <v>83</v>
      </c>
      <c r="AY290" s="19" t="s">
        <v>213</v>
      </c>
      <c r="BE290" s="207">
        <f t="shared" ref="BE290:BE295" si="4">IF(N290="základní",J290,0)</f>
        <v>0</v>
      </c>
      <c r="BF290" s="207">
        <f t="shared" ref="BF290:BF295" si="5">IF(N290="snížená",J290,0)</f>
        <v>0</v>
      </c>
      <c r="BG290" s="207">
        <f t="shared" ref="BG290:BG295" si="6">IF(N290="zákl. přenesená",J290,0)</f>
        <v>0</v>
      </c>
      <c r="BH290" s="207">
        <f t="shared" ref="BH290:BH295" si="7">IF(N290="sníž. přenesená",J290,0)</f>
        <v>0</v>
      </c>
      <c r="BI290" s="207">
        <f t="shared" ref="BI290:BI295" si="8">IF(N290="nulová",J290,0)</f>
        <v>0</v>
      </c>
      <c r="BJ290" s="19" t="s">
        <v>81</v>
      </c>
      <c r="BK290" s="207">
        <f t="shared" ref="BK290:BK295" si="9">ROUND(I290*H290,2)</f>
        <v>0</v>
      </c>
      <c r="BL290" s="19" t="s">
        <v>220</v>
      </c>
      <c r="BM290" s="206" t="s">
        <v>1496</v>
      </c>
    </row>
    <row r="291" spans="1:65" s="2" customFormat="1" ht="16.5" customHeight="1">
      <c r="A291" s="36"/>
      <c r="B291" s="37"/>
      <c r="C291" s="244" t="s">
        <v>463</v>
      </c>
      <c r="D291" s="244" t="s">
        <v>329</v>
      </c>
      <c r="E291" s="245" t="s">
        <v>1497</v>
      </c>
      <c r="F291" s="246" t="s">
        <v>1498</v>
      </c>
      <c r="G291" s="247" t="s">
        <v>218</v>
      </c>
      <c r="H291" s="248">
        <v>1</v>
      </c>
      <c r="I291" s="249"/>
      <c r="J291" s="250">
        <f t="shared" si="0"/>
        <v>0</v>
      </c>
      <c r="K291" s="246" t="s">
        <v>219</v>
      </c>
      <c r="L291" s="251"/>
      <c r="M291" s="252" t="s">
        <v>19</v>
      </c>
      <c r="N291" s="253" t="s">
        <v>45</v>
      </c>
      <c r="O291" s="66"/>
      <c r="P291" s="204">
        <f t="shared" si="1"/>
        <v>0</v>
      </c>
      <c r="Q291" s="204">
        <v>9.1999999999999998E-3</v>
      </c>
      <c r="R291" s="204">
        <f t="shared" si="2"/>
        <v>9.1999999999999998E-3</v>
      </c>
      <c r="S291" s="204">
        <v>0</v>
      </c>
      <c r="T291" s="205">
        <f t="shared" si="3"/>
        <v>0</v>
      </c>
      <c r="U291" s="36"/>
      <c r="V291" s="36"/>
      <c r="W291" s="36"/>
      <c r="X291" s="36"/>
      <c r="Y291" s="36"/>
      <c r="Z291" s="36"/>
      <c r="AA291" s="36"/>
      <c r="AB291" s="36"/>
      <c r="AC291" s="36"/>
      <c r="AD291" s="36"/>
      <c r="AE291" s="36"/>
      <c r="AR291" s="206" t="s">
        <v>257</v>
      </c>
      <c r="AT291" s="206" t="s">
        <v>329</v>
      </c>
      <c r="AU291" s="206" t="s">
        <v>83</v>
      </c>
      <c r="AY291" s="19" t="s">
        <v>213</v>
      </c>
      <c r="BE291" s="207">
        <f t="shared" si="4"/>
        <v>0</v>
      </c>
      <c r="BF291" s="207">
        <f t="shared" si="5"/>
        <v>0</v>
      </c>
      <c r="BG291" s="207">
        <f t="shared" si="6"/>
        <v>0</v>
      </c>
      <c r="BH291" s="207">
        <f t="shared" si="7"/>
        <v>0</v>
      </c>
      <c r="BI291" s="207">
        <f t="shared" si="8"/>
        <v>0</v>
      </c>
      <c r="BJ291" s="19" t="s">
        <v>81</v>
      </c>
      <c r="BK291" s="207">
        <f t="shared" si="9"/>
        <v>0</v>
      </c>
      <c r="BL291" s="19" t="s">
        <v>220</v>
      </c>
      <c r="BM291" s="206" t="s">
        <v>1499</v>
      </c>
    </row>
    <row r="292" spans="1:65" s="2" customFormat="1" ht="16.5" customHeight="1">
      <c r="A292" s="36"/>
      <c r="B292" s="37"/>
      <c r="C292" s="244" t="s">
        <v>468</v>
      </c>
      <c r="D292" s="244" t="s">
        <v>329</v>
      </c>
      <c r="E292" s="245" t="s">
        <v>1500</v>
      </c>
      <c r="F292" s="246" t="s">
        <v>1501</v>
      </c>
      <c r="G292" s="247" t="s">
        <v>218</v>
      </c>
      <c r="H292" s="248">
        <v>5</v>
      </c>
      <c r="I292" s="249"/>
      <c r="J292" s="250">
        <f t="shared" si="0"/>
        <v>0</v>
      </c>
      <c r="K292" s="246" t="s">
        <v>219</v>
      </c>
      <c r="L292" s="251"/>
      <c r="M292" s="252" t="s">
        <v>19</v>
      </c>
      <c r="N292" s="253" t="s">
        <v>45</v>
      </c>
      <c r="O292" s="66"/>
      <c r="P292" s="204">
        <f t="shared" si="1"/>
        <v>0</v>
      </c>
      <c r="Q292" s="204">
        <v>1.04E-2</v>
      </c>
      <c r="R292" s="204">
        <f t="shared" si="2"/>
        <v>5.1999999999999998E-2</v>
      </c>
      <c r="S292" s="204">
        <v>0</v>
      </c>
      <c r="T292" s="205">
        <f t="shared" si="3"/>
        <v>0</v>
      </c>
      <c r="U292" s="36"/>
      <c r="V292" s="36"/>
      <c r="W292" s="36"/>
      <c r="X292" s="36"/>
      <c r="Y292" s="36"/>
      <c r="Z292" s="36"/>
      <c r="AA292" s="36"/>
      <c r="AB292" s="36"/>
      <c r="AC292" s="36"/>
      <c r="AD292" s="36"/>
      <c r="AE292" s="36"/>
      <c r="AR292" s="206" t="s">
        <v>257</v>
      </c>
      <c r="AT292" s="206" t="s">
        <v>329</v>
      </c>
      <c r="AU292" s="206" t="s">
        <v>83</v>
      </c>
      <c r="AY292" s="19" t="s">
        <v>213</v>
      </c>
      <c r="BE292" s="207">
        <f t="shared" si="4"/>
        <v>0</v>
      </c>
      <c r="BF292" s="207">
        <f t="shared" si="5"/>
        <v>0</v>
      </c>
      <c r="BG292" s="207">
        <f t="shared" si="6"/>
        <v>0</v>
      </c>
      <c r="BH292" s="207">
        <f t="shared" si="7"/>
        <v>0</v>
      </c>
      <c r="BI292" s="207">
        <f t="shared" si="8"/>
        <v>0</v>
      </c>
      <c r="BJ292" s="19" t="s">
        <v>81</v>
      </c>
      <c r="BK292" s="207">
        <f t="shared" si="9"/>
        <v>0</v>
      </c>
      <c r="BL292" s="19" t="s">
        <v>220</v>
      </c>
      <c r="BM292" s="206" t="s">
        <v>1502</v>
      </c>
    </row>
    <row r="293" spans="1:65" s="2" customFormat="1" ht="16.5" customHeight="1">
      <c r="A293" s="36"/>
      <c r="B293" s="37"/>
      <c r="C293" s="244" t="s">
        <v>473</v>
      </c>
      <c r="D293" s="244" t="s">
        <v>329</v>
      </c>
      <c r="E293" s="245" t="s">
        <v>1503</v>
      </c>
      <c r="F293" s="246" t="s">
        <v>1504</v>
      </c>
      <c r="G293" s="247" t="s">
        <v>218</v>
      </c>
      <c r="H293" s="248">
        <v>16</v>
      </c>
      <c r="I293" s="249"/>
      <c r="J293" s="250">
        <f t="shared" si="0"/>
        <v>0</v>
      </c>
      <c r="K293" s="246" t="s">
        <v>219</v>
      </c>
      <c r="L293" s="251"/>
      <c r="M293" s="252" t="s">
        <v>19</v>
      </c>
      <c r="N293" s="253" t="s">
        <v>45</v>
      </c>
      <c r="O293" s="66"/>
      <c r="P293" s="204">
        <f t="shared" si="1"/>
        <v>0</v>
      </c>
      <c r="Q293" s="204">
        <v>1.01E-2</v>
      </c>
      <c r="R293" s="204">
        <f t="shared" si="2"/>
        <v>0.16159999999999999</v>
      </c>
      <c r="S293" s="204">
        <v>0</v>
      </c>
      <c r="T293" s="205">
        <f t="shared" si="3"/>
        <v>0</v>
      </c>
      <c r="U293" s="36"/>
      <c r="V293" s="36"/>
      <c r="W293" s="36"/>
      <c r="X293" s="36"/>
      <c r="Y293" s="36"/>
      <c r="Z293" s="36"/>
      <c r="AA293" s="36"/>
      <c r="AB293" s="36"/>
      <c r="AC293" s="36"/>
      <c r="AD293" s="36"/>
      <c r="AE293" s="36"/>
      <c r="AR293" s="206" t="s">
        <v>257</v>
      </c>
      <c r="AT293" s="206" t="s">
        <v>329</v>
      </c>
      <c r="AU293" s="206" t="s">
        <v>83</v>
      </c>
      <c r="AY293" s="19" t="s">
        <v>213</v>
      </c>
      <c r="BE293" s="207">
        <f t="shared" si="4"/>
        <v>0</v>
      </c>
      <c r="BF293" s="207">
        <f t="shared" si="5"/>
        <v>0</v>
      </c>
      <c r="BG293" s="207">
        <f t="shared" si="6"/>
        <v>0</v>
      </c>
      <c r="BH293" s="207">
        <f t="shared" si="7"/>
        <v>0</v>
      </c>
      <c r="BI293" s="207">
        <f t="shared" si="8"/>
        <v>0</v>
      </c>
      <c r="BJ293" s="19" t="s">
        <v>81</v>
      </c>
      <c r="BK293" s="207">
        <f t="shared" si="9"/>
        <v>0</v>
      </c>
      <c r="BL293" s="19" t="s">
        <v>220</v>
      </c>
      <c r="BM293" s="206" t="s">
        <v>1505</v>
      </c>
    </row>
    <row r="294" spans="1:65" s="2" customFormat="1" ht="16.5" customHeight="1">
      <c r="A294" s="36"/>
      <c r="B294" s="37"/>
      <c r="C294" s="244" t="s">
        <v>477</v>
      </c>
      <c r="D294" s="244" t="s">
        <v>329</v>
      </c>
      <c r="E294" s="245" t="s">
        <v>1506</v>
      </c>
      <c r="F294" s="246" t="s">
        <v>1507</v>
      </c>
      <c r="G294" s="247" t="s">
        <v>218</v>
      </c>
      <c r="H294" s="248">
        <v>27</v>
      </c>
      <c r="I294" s="249"/>
      <c r="J294" s="250">
        <f t="shared" si="0"/>
        <v>0</v>
      </c>
      <c r="K294" s="246" t="s">
        <v>19</v>
      </c>
      <c r="L294" s="251"/>
      <c r="M294" s="252" t="s">
        <v>19</v>
      </c>
      <c r="N294" s="253" t="s">
        <v>45</v>
      </c>
      <c r="O294" s="66"/>
      <c r="P294" s="204">
        <f t="shared" si="1"/>
        <v>0</v>
      </c>
      <c r="Q294" s="204">
        <v>0.03</v>
      </c>
      <c r="R294" s="204">
        <f t="shared" si="2"/>
        <v>0.80999999999999994</v>
      </c>
      <c r="S294" s="204">
        <v>0</v>
      </c>
      <c r="T294" s="205">
        <f t="shared" si="3"/>
        <v>0</v>
      </c>
      <c r="U294" s="36"/>
      <c r="V294" s="36"/>
      <c r="W294" s="36"/>
      <c r="X294" s="36"/>
      <c r="Y294" s="36"/>
      <c r="Z294" s="36"/>
      <c r="AA294" s="36"/>
      <c r="AB294" s="36"/>
      <c r="AC294" s="36"/>
      <c r="AD294" s="36"/>
      <c r="AE294" s="36"/>
      <c r="AR294" s="206" t="s">
        <v>257</v>
      </c>
      <c r="AT294" s="206" t="s">
        <v>329</v>
      </c>
      <c r="AU294" s="206" t="s">
        <v>83</v>
      </c>
      <c r="AY294" s="19" t="s">
        <v>213</v>
      </c>
      <c r="BE294" s="207">
        <f t="shared" si="4"/>
        <v>0</v>
      </c>
      <c r="BF294" s="207">
        <f t="shared" si="5"/>
        <v>0</v>
      </c>
      <c r="BG294" s="207">
        <f t="shared" si="6"/>
        <v>0</v>
      </c>
      <c r="BH294" s="207">
        <f t="shared" si="7"/>
        <v>0</v>
      </c>
      <c r="BI294" s="207">
        <f t="shared" si="8"/>
        <v>0</v>
      </c>
      <c r="BJ294" s="19" t="s">
        <v>81</v>
      </c>
      <c r="BK294" s="207">
        <f t="shared" si="9"/>
        <v>0</v>
      </c>
      <c r="BL294" s="19" t="s">
        <v>220</v>
      </c>
      <c r="BM294" s="206" t="s">
        <v>1508</v>
      </c>
    </row>
    <row r="295" spans="1:65" s="2" customFormat="1" ht="21.75" customHeight="1">
      <c r="A295" s="36"/>
      <c r="B295" s="37"/>
      <c r="C295" s="195" t="s">
        <v>485</v>
      </c>
      <c r="D295" s="195" t="s">
        <v>215</v>
      </c>
      <c r="E295" s="196" t="s">
        <v>1509</v>
      </c>
      <c r="F295" s="197" t="s">
        <v>1510</v>
      </c>
      <c r="G295" s="198" t="s">
        <v>218</v>
      </c>
      <c r="H295" s="199">
        <v>18</v>
      </c>
      <c r="I295" s="200"/>
      <c r="J295" s="201">
        <f t="shared" si="0"/>
        <v>0</v>
      </c>
      <c r="K295" s="197" t="s">
        <v>219</v>
      </c>
      <c r="L295" s="41"/>
      <c r="M295" s="202" t="s">
        <v>19</v>
      </c>
      <c r="N295" s="203" t="s">
        <v>45</v>
      </c>
      <c r="O295" s="66"/>
      <c r="P295" s="204">
        <f t="shared" si="1"/>
        <v>0</v>
      </c>
      <c r="Q295" s="204">
        <v>1.6692E-3</v>
      </c>
      <c r="R295" s="204">
        <f t="shared" si="2"/>
        <v>3.0045599999999999E-2</v>
      </c>
      <c r="S295" s="204">
        <v>0</v>
      </c>
      <c r="T295" s="205">
        <f t="shared" si="3"/>
        <v>0</v>
      </c>
      <c r="U295" s="36"/>
      <c r="V295" s="36"/>
      <c r="W295" s="36"/>
      <c r="X295" s="36"/>
      <c r="Y295" s="36"/>
      <c r="Z295" s="36"/>
      <c r="AA295" s="36"/>
      <c r="AB295" s="36"/>
      <c r="AC295" s="36"/>
      <c r="AD295" s="36"/>
      <c r="AE295" s="36"/>
      <c r="AR295" s="206" t="s">
        <v>220</v>
      </c>
      <c r="AT295" s="206" t="s">
        <v>215</v>
      </c>
      <c r="AU295" s="206" t="s">
        <v>83</v>
      </c>
      <c r="AY295" s="19" t="s">
        <v>213</v>
      </c>
      <c r="BE295" s="207">
        <f t="shared" si="4"/>
        <v>0</v>
      </c>
      <c r="BF295" s="207">
        <f t="shared" si="5"/>
        <v>0</v>
      </c>
      <c r="BG295" s="207">
        <f t="shared" si="6"/>
        <v>0</v>
      </c>
      <c r="BH295" s="207">
        <f t="shared" si="7"/>
        <v>0</v>
      </c>
      <c r="BI295" s="207">
        <f t="shared" si="8"/>
        <v>0</v>
      </c>
      <c r="BJ295" s="19" t="s">
        <v>81</v>
      </c>
      <c r="BK295" s="207">
        <f t="shared" si="9"/>
        <v>0</v>
      </c>
      <c r="BL295" s="19" t="s">
        <v>220</v>
      </c>
      <c r="BM295" s="206" t="s">
        <v>1511</v>
      </c>
    </row>
    <row r="296" spans="1:65" s="2" customFormat="1" ht="78">
      <c r="A296" s="36"/>
      <c r="B296" s="37"/>
      <c r="C296" s="38"/>
      <c r="D296" s="208" t="s">
        <v>222</v>
      </c>
      <c r="E296" s="38"/>
      <c r="F296" s="209" t="s">
        <v>1481</v>
      </c>
      <c r="G296" s="38"/>
      <c r="H296" s="38"/>
      <c r="I296" s="118"/>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222</v>
      </c>
      <c r="AU296" s="19" t="s">
        <v>83</v>
      </c>
    </row>
    <row r="297" spans="1:65" s="2" customFormat="1" ht="16.5" customHeight="1">
      <c r="A297" s="36"/>
      <c r="B297" s="37"/>
      <c r="C297" s="244" t="s">
        <v>492</v>
      </c>
      <c r="D297" s="244" t="s">
        <v>329</v>
      </c>
      <c r="E297" s="245" t="s">
        <v>1512</v>
      </c>
      <c r="F297" s="246" t="s">
        <v>1513</v>
      </c>
      <c r="G297" s="247" t="s">
        <v>218</v>
      </c>
      <c r="H297" s="248">
        <v>8</v>
      </c>
      <c r="I297" s="249"/>
      <c r="J297" s="250">
        <f>ROUND(I297*H297,2)</f>
        <v>0</v>
      </c>
      <c r="K297" s="246" t="s">
        <v>19</v>
      </c>
      <c r="L297" s="251"/>
      <c r="M297" s="252" t="s">
        <v>19</v>
      </c>
      <c r="N297" s="253" t="s">
        <v>45</v>
      </c>
      <c r="O297" s="66"/>
      <c r="P297" s="204">
        <f>O297*H297</f>
        <v>0</v>
      </c>
      <c r="Q297" s="204">
        <v>8.8000000000000005E-3</v>
      </c>
      <c r="R297" s="204">
        <f>Q297*H297</f>
        <v>7.0400000000000004E-2</v>
      </c>
      <c r="S297" s="204">
        <v>0</v>
      </c>
      <c r="T297" s="205">
        <f>S297*H297</f>
        <v>0</v>
      </c>
      <c r="U297" s="36"/>
      <c r="V297" s="36"/>
      <c r="W297" s="36"/>
      <c r="X297" s="36"/>
      <c r="Y297" s="36"/>
      <c r="Z297" s="36"/>
      <c r="AA297" s="36"/>
      <c r="AB297" s="36"/>
      <c r="AC297" s="36"/>
      <c r="AD297" s="36"/>
      <c r="AE297" s="36"/>
      <c r="AR297" s="206" t="s">
        <v>257</v>
      </c>
      <c r="AT297" s="206" t="s">
        <v>329</v>
      </c>
      <c r="AU297" s="206" t="s">
        <v>83</v>
      </c>
      <c r="AY297" s="19" t="s">
        <v>213</v>
      </c>
      <c r="BE297" s="207">
        <f>IF(N297="základní",J297,0)</f>
        <v>0</v>
      </c>
      <c r="BF297" s="207">
        <f>IF(N297="snížená",J297,0)</f>
        <v>0</v>
      </c>
      <c r="BG297" s="207">
        <f>IF(N297="zákl. přenesená",J297,0)</f>
        <v>0</v>
      </c>
      <c r="BH297" s="207">
        <f>IF(N297="sníž. přenesená",J297,0)</f>
        <v>0</v>
      </c>
      <c r="BI297" s="207">
        <f>IF(N297="nulová",J297,0)</f>
        <v>0</v>
      </c>
      <c r="BJ297" s="19" t="s">
        <v>81</v>
      </c>
      <c r="BK297" s="207">
        <f>ROUND(I297*H297,2)</f>
        <v>0</v>
      </c>
      <c r="BL297" s="19" t="s">
        <v>220</v>
      </c>
      <c r="BM297" s="206" t="s">
        <v>1514</v>
      </c>
    </row>
    <row r="298" spans="1:65" s="2" customFormat="1" ht="16.5" customHeight="1">
      <c r="A298" s="36"/>
      <c r="B298" s="37"/>
      <c r="C298" s="244" t="s">
        <v>497</v>
      </c>
      <c r="D298" s="244" t="s">
        <v>329</v>
      </c>
      <c r="E298" s="245" t="s">
        <v>1515</v>
      </c>
      <c r="F298" s="246" t="s">
        <v>1516</v>
      </c>
      <c r="G298" s="247" t="s">
        <v>218</v>
      </c>
      <c r="H298" s="248">
        <v>10</v>
      </c>
      <c r="I298" s="249"/>
      <c r="J298" s="250">
        <f>ROUND(I298*H298,2)</f>
        <v>0</v>
      </c>
      <c r="K298" s="246" t="s">
        <v>219</v>
      </c>
      <c r="L298" s="251"/>
      <c r="M298" s="252" t="s">
        <v>19</v>
      </c>
      <c r="N298" s="253" t="s">
        <v>45</v>
      </c>
      <c r="O298" s="66"/>
      <c r="P298" s="204">
        <f>O298*H298</f>
        <v>0</v>
      </c>
      <c r="Q298" s="204">
        <v>9.7000000000000003E-3</v>
      </c>
      <c r="R298" s="204">
        <f>Q298*H298</f>
        <v>9.7000000000000003E-2</v>
      </c>
      <c r="S298" s="204">
        <v>0</v>
      </c>
      <c r="T298" s="205">
        <f>S298*H298</f>
        <v>0</v>
      </c>
      <c r="U298" s="36"/>
      <c r="V298" s="36"/>
      <c r="W298" s="36"/>
      <c r="X298" s="36"/>
      <c r="Y298" s="36"/>
      <c r="Z298" s="36"/>
      <c r="AA298" s="36"/>
      <c r="AB298" s="36"/>
      <c r="AC298" s="36"/>
      <c r="AD298" s="36"/>
      <c r="AE298" s="36"/>
      <c r="AR298" s="206" t="s">
        <v>257</v>
      </c>
      <c r="AT298" s="206" t="s">
        <v>329</v>
      </c>
      <c r="AU298" s="206" t="s">
        <v>83</v>
      </c>
      <c r="AY298" s="19" t="s">
        <v>213</v>
      </c>
      <c r="BE298" s="207">
        <f>IF(N298="základní",J298,0)</f>
        <v>0</v>
      </c>
      <c r="BF298" s="207">
        <f>IF(N298="snížená",J298,0)</f>
        <v>0</v>
      </c>
      <c r="BG298" s="207">
        <f>IF(N298="zákl. přenesená",J298,0)</f>
        <v>0</v>
      </c>
      <c r="BH298" s="207">
        <f>IF(N298="sníž. přenesená",J298,0)</f>
        <v>0</v>
      </c>
      <c r="BI298" s="207">
        <f>IF(N298="nulová",J298,0)</f>
        <v>0</v>
      </c>
      <c r="BJ298" s="19" t="s">
        <v>81</v>
      </c>
      <c r="BK298" s="207">
        <f>ROUND(I298*H298,2)</f>
        <v>0</v>
      </c>
      <c r="BL298" s="19" t="s">
        <v>220</v>
      </c>
      <c r="BM298" s="206" t="s">
        <v>1517</v>
      </c>
    </row>
    <row r="299" spans="1:65" s="2" customFormat="1" ht="21.75" customHeight="1">
      <c r="A299" s="36"/>
      <c r="B299" s="37"/>
      <c r="C299" s="195" t="s">
        <v>867</v>
      </c>
      <c r="D299" s="195" t="s">
        <v>215</v>
      </c>
      <c r="E299" s="196" t="s">
        <v>1518</v>
      </c>
      <c r="F299" s="197" t="s">
        <v>1519</v>
      </c>
      <c r="G299" s="198" t="s">
        <v>218</v>
      </c>
      <c r="H299" s="199">
        <v>8</v>
      </c>
      <c r="I299" s="200"/>
      <c r="J299" s="201">
        <f>ROUND(I299*H299,2)</f>
        <v>0</v>
      </c>
      <c r="K299" s="197" t="s">
        <v>219</v>
      </c>
      <c r="L299" s="41"/>
      <c r="M299" s="202" t="s">
        <v>19</v>
      </c>
      <c r="N299" s="203" t="s">
        <v>45</v>
      </c>
      <c r="O299" s="66"/>
      <c r="P299" s="204">
        <f>O299*H299</f>
        <v>0</v>
      </c>
      <c r="Q299" s="204">
        <v>1.7147E-3</v>
      </c>
      <c r="R299" s="204">
        <f>Q299*H299</f>
        <v>1.37176E-2</v>
      </c>
      <c r="S299" s="204">
        <v>0</v>
      </c>
      <c r="T299" s="205">
        <f>S299*H299</f>
        <v>0</v>
      </c>
      <c r="U299" s="36"/>
      <c r="V299" s="36"/>
      <c r="W299" s="36"/>
      <c r="X299" s="36"/>
      <c r="Y299" s="36"/>
      <c r="Z299" s="36"/>
      <c r="AA299" s="36"/>
      <c r="AB299" s="36"/>
      <c r="AC299" s="36"/>
      <c r="AD299" s="36"/>
      <c r="AE299" s="36"/>
      <c r="AR299" s="206" t="s">
        <v>220</v>
      </c>
      <c r="AT299" s="206" t="s">
        <v>215</v>
      </c>
      <c r="AU299" s="206" t="s">
        <v>83</v>
      </c>
      <c r="AY299" s="19" t="s">
        <v>213</v>
      </c>
      <c r="BE299" s="207">
        <f>IF(N299="základní",J299,0)</f>
        <v>0</v>
      </c>
      <c r="BF299" s="207">
        <f>IF(N299="snížená",J299,0)</f>
        <v>0</v>
      </c>
      <c r="BG299" s="207">
        <f>IF(N299="zákl. přenesená",J299,0)</f>
        <v>0</v>
      </c>
      <c r="BH299" s="207">
        <f>IF(N299="sníž. přenesená",J299,0)</f>
        <v>0</v>
      </c>
      <c r="BI299" s="207">
        <f>IF(N299="nulová",J299,0)</f>
        <v>0</v>
      </c>
      <c r="BJ299" s="19" t="s">
        <v>81</v>
      </c>
      <c r="BK299" s="207">
        <f>ROUND(I299*H299,2)</f>
        <v>0</v>
      </c>
      <c r="BL299" s="19" t="s">
        <v>220</v>
      </c>
      <c r="BM299" s="206" t="s">
        <v>1520</v>
      </c>
    </row>
    <row r="300" spans="1:65" s="2" customFormat="1" ht="78">
      <c r="A300" s="36"/>
      <c r="B300" s="37"/>
      <c r="C300" s="38"/>
      <c r="D300" s="208" t="s">
        <v>222</v>
      </c>
      <c r="E300" s="38"/>
      <c r="F300" s="209" t="s">
        <v>1481</v>
      </c>
      <c r="G300" s="38"/>
      <c r="H300" s="38"/>
      <c r="I300" s="118"/>
      <c r="J300" s="38"/>
      <c r="K300" s="38"/>
      <c r="L300" s="41"/>
      <c r="M300" s="210"/>
      <c r="N300" s="211"/>
      <c r="O300" s="66"/>
      <c r="P300" s="66"/>
      <c r="Q300" s="66"/>
      <c r="R300" s="66"/>
      <c r="S300" s="66"/>
      <c r="T300" s="67"/>
      <c r="U300" s="36"/>
      <c r="V300" s="36"/>
      <c r="W300" s="36"/>
      <c r="X300" s="36"/>
      <c r="Y300" s="36"/>
      <c r="Z300" s="36"/>
      <c r="AA300" s="36"/>
      <c r="AB300" s="36"/>
      <c r="AC300" s="36"/>
      <c r="AD300" s="36"/>
      <c r="AE300" s="36"/>
      <c r="AT300" s="19" t="s">
        <v>222</v>
      </c>
      <c r="AU300" s="19" t="s">
        <v>83</v>
      </c>
    </row>
    <row r="301" spans="1:65" s="2" customFormat="1" ht="16.5" customHeight="1">
      <c r="A301" s="36"/>
      <c r="B301" s="37"/>
      <c r="C301" s="244" t="s">
        <v>874</v>
      </c>
      <c r="D301" s="244" t="s">
        <v>329</v>
      </c>
      <c r="E301" s="245" t="s">
        <v>1521</v>
      </c>
      <c r="F301" s="246" t="s">
        <v>1522</v>
      </c>
      <c r="G301" s="247" t="s">
        <v>218</v>
      </c>
      <c r="H301" s="248">
        <v>8</v>
      </c>
      <c r="I301" s="249"/>
      <c r="J301" s="250">
        <f>ROUND(I301*H301,2)</f>
        <v>0</v>
      </c>
      <c r="K301" s="246" t="s">
        <v>219</v>
      </c>
      <c r="L301" s="251"/>
      <c r="M301" s="252" t="s">
        <v>19</v>
      </c>
      <c r="N301" s="253" t="s">
        <v>45</v>
      </c>
      <c r="O301" s="66"/>
      <c r="P301" s="204">
        <f>O301*H301</f>
        <v>0</v>
      </c>
      <c r="Q301" s="204">
        <v>1.78E-2</v>
      </c>
      <c r="R301" s="204">
        <f>Q301*H301</f>
        <v>0.1424</v>
      </c>
      <c r="S301" s="204">
        <v>0</v>
      </c>
      <c r="T301" s="205">
        <f>S301*H301</f>
        <v>0</v>
      </c>
      <c r="U301" s="36"/>
      <c r="V301" s="36"/>
      <c r="W301" s="36"/>
      <c r="X301" s="36"/>
      <c r="Y301" s="36"/>
      <c r="Z301" s="36"/>
      <c r="AA301" s="36"/>
      <c r="AB301" s="36"/>
      <c r="AC301" s="36"/>
      <c r="AD301" s="36"/>
      <c r="AE301" s="36"/>
      <c r="AR301" s="206" t="s">
        <v>257</v>
      </c>
      <c r="AT301" s="206" t="s">
        <v>329</v>
      </c>
      <c r="AU301" s="206" t="s">
        <v>83</v>
      </c>
      <c r="AY301" s="19" t="s">
        <v>213</v>
      </c>
      <c r="BE301" s="207">
        <f>IF(N301="základní",J301,0)</f>
        <v>0</v>
      </c>
      <c r="BF301" s="207">
        <f>IF(N301="snížená",J301,0)</f>
        <v>0</v>
      </c>
      <c r="BG301" s="207">
        <f>IF(N301="zákl. přenesená",J301,0)</f>
        <v>0</v>
      </c>
      <c r="BH301" s="207">
        <f>IF(N301="sníž. přenesená",J301,0)</f>
        <v>0</v>
      </c>
      <c r="BI301" s="207">
        <f>IF(N301="nulová",J301,0)</f>
        <v>0</v>
      </c>
      <c r="BJ301" s="19" t="s">
        <v>81</v>
      </c>
      <c r="BK301" s="207">
        <f>ROUND(I301*H301,2)</f>
        <v>0</v>
      </c>
      <c r="BL301" s="19" t="s">
        <v>220</v>
      </c>
      <c r="BM301" s="206" t="s">
        <v>1523</v>
      </c>
    </row>
    <row r="302" spans="1:65" s="2" customFormat="1" ht="21.75" customHeight="1">
      <c r="A302" s="36"/>
      <c r="B302" s="37"/>
      <c r="C302" s="195" t="s">
        <v>881</v>
      </c>
      <c r="D302" s="195" t="s">
        <v>215</v>
      </c>
      <c r="E302" s="196" t="s">
        <v>1524</v>
      </c>
      <c r="F302" s="197" t="s">
        <v>1525</v>
      </c>
      <c r="G302" s="198" t="s">
        <v>218</v>
      </c>
      <c r="H302" s="199">
        <v>4</v>
      </c>
      <c r="I302" s="200"/>
      <c r="J302" s="201">
        <f>ROUND(I302*H302,2)</f>
        <v>0</v>
      </c>
      <c r="K302" s="197" t="s">
        <v>219</v>
      </c>
      <c r="L302" s="41"/>
      <c r="M302" s="202" t="s">
        <v>19</v>
      </c>
      <c r="N302" s="203" t="s">
        <v>45</v>
      </c>
      <c r="O302" s="66"/>
      <c r="P302" s="204">
        <f>O302*H302</f>
        <v>0</v>
      </c>
      <c r="Q302" s="204">
        <v>3.0103999999999999E-3</v>
      </c>
      <c r="R302" s="204">
        <f>Q302*H302</f>
        <v>1.20416E-2</v>
      </c>
      <c r="S302" s="204">
        <v>0</v>
      </c>
      <c r="T302" s="205">
        <f>S302*H302</f>
        <v>0</v>
      </c>
      <c r="U302" s="36"/>
      <c r="V302" s="36"/>
      <c r="W302" s="36"/>
      <c r="X302" s="36"/>
      <c r="Y302" s="36"/>
      <c r="Z302" s="36"/>
      <c r="AA302" s="36"/>
      <c r="AB302" s="36"/>
      <c r="AC302" s="36"/>
      <c r="AD302" s="36"/>
      <c r="AE302" s="36"/>
      <c r="AR302" s="206" t="s">
        <v>220</v>
      </c>
      <c r="AT302" s="206" t="s">
        <v>215</v>
      </c>
      <c r="AU302" s="206" t="s">
        <v>83</v>
      </c>
      <c r="AY302" s="19" t="s">
        <v>213</v>
      </c>
      <c r="BE302" s="207">
        <f>IF(N302="základní",J302,0)</f>
        <v>0</v>
      </c>
      <c r="BF302" s="207">
        <f>IF(N302="snížená",J302,0)</f>
        <v>0</v>
      </c>
      <c r="BG302" s="207">
        <f>IF(N302="zákl. přenesená",J302,0)</f>
        <v>0</v>
      </c>
      <c r="BH302" s="207">
        <f>IF(N302="sníž. přenesená",J302,0)</f>
        <v>0</v>
      </c>
      <c r="BI302" s="207">
        <f>IF(N302="nulová",J302,0)</f>
        <v>0</v>
      </c>
      <c r="BJ302" s="19" t="s">
        <v>81</v>
      </c>
      <c r="BK302" s="207">
        <f>ROUND(I302*H302,2)</f>
        <v>0</v>
      </c>
      <c r="BL302" s="19" t="s">
        <v>220</v>
      </c>
      <c r="BM302" s="206" t="s">
        <v>1526</v>
      </c>
    </row>
    <row r="303" spans="1:65" s="2" customFormat="1" ht="78">
      <c r="A303" s="36"/>
      <c r="B303" s="37"/>
      <c r="C303" s="38"/>
      <c r="D303" s="208" t="s">
        <v>222</v>
      </c>
      <c r="E303" s="38"/>
      <c r="F303" s="209" t="s">
        <v>1481</v>
      </c>
      <c r="G303" s="38"/>
      <c r="H303" s="38"/>
      <c r="I303" s="118"/>
      <c r="J303" s="38"/>
      <c r="K303" s="38"/>
      <c r="L303" s="41"/>
      <c r="M303" s="210"/>
      <c r="N303" s="211"/>
      <c r="O303" s="66"/>
      <c r="P303" s="66"/>
      <c r="Q303" s="66"/>
      <c r="R303" s="66"/>
      <c r="S303" s="66"/>
      <c r="T303" s="67"/>
      <c r="U303" s="36"/>
      <c r="V303" s="36"/>
      <c r="W303" s="36"/>
      <c r="X303" s="36"/>
      <c r="Y303" s="36"/>
      <c r="Z303" s="36"/>
      <c r="AA303" s="36"/>
      <c r="AB303" s="36"/>
      <c r="AC303" s="36"/>
      <c r="AD303" s="36"/>
      <c r="AE303" s="36"/>
      <c r="AT303" s="19" t="s">
        <v>222</v>
      </c>
      <c r="AU303" s="19" t="s">
        <v>83</v>
      </c>
    </row>
    <row r="304" spans="1:65" s="2" customFormat="1" ht="16.5" customHeight="1">
      <c r="A304" s="36"/>
      <c r="B304" s="37"/>
      <c r="C304" s="244" t="s">
        <v>886</v>
      </c>
      <c r="D304" s="244" t="s">
        <v>329</v>
      </c>
      <c r="E304" s="245" t="s">
        <v>1527</v>
      </c>
      <c r="F304" s="246" t="s">
        <v>1528</v>
      </c>
      <c r="G304" s="247" t="s">
        <v>218</v>
      </c>
      <c r="H304" s="248">
        <v>4</v>
      </c>
      <c r="I304" s="249"/>
      <c r="J304" s="250">
        <f>ROUND(I304*H304,2)</f>
        <v>0</v>
      </c>
      <c r="K304" s="246" t="s">
        <v>19</v>
      </c>
      <c r="L304" s="251"/>
      <c r="M304" s="252" t="s">
        <v>19</v>
      </c>
      <c r="N304" s="253" t="s">
        <v>45</v>
      </c>
      <c r="O304" s="66"/>
      <c r="P304" s="204">
        <f>O304*H304</f>
        <v>0</v>
      </c>
      <c r="Q304" s="204">
        <v>0</v>
      </c>
      <c r="R304" s="204">
        <f>Q304*H304</f>
        <v>0</v>
      </c>
      <c r="S304" s="204">
        <v>0</v>
      </c>
      <c r="T304" s="205">
        <f>S304*H304</f>
        <v>0</v>
      </c>
      <c r="U304" s="36"/>
      <c r="V304" s="36"/>
      <c r="W304" s="36"/>
      <c r="X304" s="36"/>
      <c r="Y304" s="36"/>
      <c r="Z304" s="36"/>
      <c r="AA304" s="36"/>
      <c r="AB304" s="36"/>
      <c r="AC304" s="36"/>
      <c r="AD304" s="36"/>
      <c r="AE304" s="36"/>
      <c r="AR304" s="206" t="s">
        <v>257</v>
      </c>
      <c r="AT304" s="206" t="s">
        <v>329</v>
      </c>
      <c r="AU304" s="206" t="s">
        <v>83</v>
      </c>
      <c r="AY304" s="19" t="s">
        <v>213</v>
      </c>
      <c r="BE304" s="207">
        <f>IF(N304="základní",J304,0)</f>
        <v>0</v>
      </c>
      <c r="BF304" s="207">
        <f>IF(N304="snížená",J304,0)</f>
        <v>0</v>
      </c>
      <c r="BG304" s="207">
        <f>IF(N304="zákl. přenesená",J304,0)</f>
        <v>0</v>
      </c>
      <c r="BH304" s="207">
        <f>IF(N304="sníž. přenesená",J304,0)</f>
        <v>0</v>
      </c>
      <c r="BI304" s="207">
        <f>IF(N304="nulová",J304,0)</f>
        <v>0</v>
      </c>
      <c r="BJ304" s="19" t="s">
        <v>81</v>
      </c>
      <c r="BK304" s="207">
        <f>ROUND(I304*H304,2)</f>
        <v>0</v>
      </c>
      <c r="BL304" s="19" t="s">
        <v>220</v>
      </c>
      <c r="BM304" s="206" t="s">
        <v>1529</v>
      </c>
    </row>
    <row r="305" spans="1:65" s="2" customFormat="1" ht="21.75" customHeight="1">
      <c r="A305" s="36"/>
      <c r="B305" s="37"/>
      <c r="C305" s="195" t="s">
        <v>903</v>
      </c>
      <c r="D305" s="195" t="s">
        <v>215</v>
      </c>
      <c r="E305" s="196" t="s">
        <v>1530</v>
      </c>
      <c r="F305" s="197" t="s">
        <v>1531</v>
      </c>
      <c r="G305" s="198" t="s">
        <v>218</v>
      </c>
      <c r="H305" s="199">
        <v>4</v>
      </c>
      <c r="I305" s="200"/>
      <c r="J305" s="201">
        <f>ROUND(I305*H305,2)</f>
        <v>0</v>
      </c>
      <c r="K305" s="197" t="s">
        <v>219</v>
      </c>
      <c r="L305" s="41"/>
      <c r="M305" s="202" t="s">
        <v>19</v>
      </c>
      <c r="N305" s="203" t="s">
        <v>45</v>
      </c>
      <c r="O305" s="66"/>
      <c r="P305" s="204">
        <f>O305*H305</f>
        <v>0</v>
      </c>
      <c r="Q305" s="204">
        <v>4.4971000000000004E-3</v>
      </c>
      <c r="R305" s="204">
        <f>Q305*H305</f>
        <v>1.7988400000000002E-2</v>
      </c>
      <c r="S305" s="204">
        <v>0</v>
      </c>
      <c r="T305" s="205">
        <f>S305*H305</f>
        <v>0</v>
      </c>
      <c r="U305" s="36"/>
      <c r="V305" s="36"/>
      <c r="W305" s="36"/>
      <c r="X305" s="36"/>
      <c r="Y305" s="36"/>
      <c r="Z305" s="36"/>
      <c r="AA305" s="36"/>
      <c r="AB305" s="36"/>
      <c r="AC305" s="36"/>
      <c r="AD305" s="36"/>
      <c r="AE305" s="36"/>
      <c r="AR305" s="206" t="s">
        <v>220</v>
      </c>
      <c r="AT305" s="206" t="s">
        <v>215</v>
      </c>
      <c r="AU305" s="206" t="s">
        <v>83</v>
      </c>
      <c r="AY305" s="19" t="s">
        <v>213</v>
      </c>
      <c r="BE305" s="207">
        <f>IF(N305="základní",J305,0)</f>
        <v>0</v>
      </c>
      <c r="BF305" s="207">
        <f>IF(N305="snížená",J305,0)</f>
        <v>0</v>
      </c>
      <c r="BG305" s="207">
        <f>IF(N305="zákl. přenesená",J305,0)</f>
        <v>0</v>
      </c>
      <c r="BH305" s="207">
        <f>IF(N305="sníž. přenesená",J305,0)</f>
        <v>0</v>
      </c>
      <c r="BI305" s="207">
        <f>IF(N305="nulová",J305,0)</f>
        <v>0</v>
      </c>
      <c r="BJ305" s="19" t="s">
        <v>81</v>
      </c>
      <c r="BK305" s="207">
        <f>ROUND(I305*H305,2)</f>
        <v>0</v>
      </c>
      <c r="BL305" s="19" t="s">
        <v>220</v>
      </c>
      <c r="BM305" s="206" t="s">
        <v>1532</v>
      </c>
    </row>
    <row r="306" spans="1:65" s="2" customFormat="1" ht="78">
      <c r="A306" s="36"/>
      <c r="B306" s="37"/>
      <c r="C306" s="38"/>
      <c r="D306" s="208" t="s">
        <v>222</v>
      </c>
      <c r="E306" s="38"/>
      <c r="F306" s="209" t="s">
        <v>1481</v>
      </c>
      <c r="G306" s="38"/>
      <c r="H306" s="38"/>
      <c r="I306" s="118"/>
      <c r="J306" s="38"/>
      <c r="K306" s="38"/>
      <c r="L306" s="41"/>
      <c r="M306" s="210"/>
      <c r="N306" s="211"/>
      <c r="O306" s="66"/>
      <c r="P306" s="66"/>
      <c r="Q306" s="66"/>
      <c r="R306" s="66"/>
      <c r="S306" s="66"/>
      <c r="T306" s="67"/>
      <c r="U306" s="36"/>
      <c r="V306" s="36"/>
      <c r="W306" s="36"/>
      <c r="X306" s="36"/>
      <c r="Y306" s="36"/>
      <c r="Z306" s="36"/>
      <c r="AA306" s="36"/>
      <c r="AB306" s="36"/>
      <c r="AC306" s="36"/>
      <c r="AD306" s="36"/>
      <c r="AE306" s="36"/>
      <c r="AT306" s="19" t="s">
        <v>222</v>
      </c>
      <c r="AU306" s="19" t="s">
        <v>83</v>
      </c>
    </row>
    <row r="307" spans="1:65" s="2" customFormat="1" ht="16.5" customHeight="1">
      <c r="A307" s="36"/>
      <c r="B307" s="37"/>
      <c r="C307" s="244" t="s">
        <v>908</v>
      </c>
      <c r="D307" s="244" t="s">
        <v>329</v>
      </c>
      <c r="E307" s="245" t="s">
        <v>1533</v>
      </c>
      <c r="F307" s="246" t="s">
        <v>1534</v>
      </c>
      <c r="G307" s="247" t="s">
        <v>218</v>
      </c>
      <c r="H307" s="248">
        <v>2</v>
      </c>
      <c r="I307" s="249"/>
      <c r="J307" s="250">
        <f>ROUND(I307*H307,2)</f>
        <v>0</v>
      </c>
      <c r="K307" s="246" t="s">
        <v>219</v>
      </c>
      <c r="L307" s="251"/>
      <c r="M307" s="252" t="s">
        <v>19</v>
      </c>
      <c r="N307" s="253" t="s">
        <v>45</v>
      </c>
      <c r="O307" s="66"/>
      <c r="P307" s="204">
        <f>O307*H307</f>
        <v>0</v>
      </c>
      <c r="Q307" s="204">
        <v>4.2000000000000003E-2</v>
      </c>
      <c r="R307" s="204">
        <f>Q307*H307</f>
        <v>8.4000000000000005E-2</v>
      </c>
      <c r="S307" s="204">
        <v>0</v>
      </c>
      <c r="T307" s="205">
        <f>S307*H307</f>
        <v>0</v>
      </c>
      <c r="U307" s="36"/>
      <c r="V307" s="36"/>
      <c r="W307" s="36"/>
      <c r="X307" s="36"/>
      <c r="Y307" s="36"/>
      <c r="Z307" s="36"/>
      <c r="AA307" s="36"/>
      <c r="AB307" s="36"/>
      <c r="AC307" s="36"/>
      <c r="AD307" s="36"/>
      <c r="AE307" s="36"/>
      <c r="AR307" s="206" t="s">
        <v>257</v>
      </c>
      <c r="AT307" s="206" t="s">
        <v>329</v>
      </c>
      <c r="AU307" s="206" t="s">
        <v>83</v>
      </c>
      <c r="AY307" s="19" t="s">
        <v>213</v>
      </c>
      <c r="BE307" s="207">
        <f>IF(N307="základní",J307,0)</f>
        <v>0</v>
      </c>
      <c r="BF307" s="207">
        <f>IF(N307="snížená",J307,0)</f>
        <v>0</v>
      </c>
      <c r="BG307" s="207">
        <f>IF(N307="zákl. přenesená",J307,0)</f>
        <v>0</v>
      </c>
      <c r="BH307" s="207">
        <f>IF(N307="sníž. přenesená",J307,0)</f>
        <v>0</v>
      </c>
      <c r="BI307" s="207">
        <f>IF(N307="nulová",J307,0)</f>
        <v>0</v>
      </c>
      <c r="BJ307" s="19" t="s">
        <v>81</v>
      </c>
      <c r="BK307" s="207">
        <f>ROUND(I307*H307,2)</f>
        <v>0</v>
      </c>
      <c r="BL307" s="19" t="s">
        <v>220</v>
      </c>
      <c r="BM307" s="206" t="s">
        <v>1535</v>
      </c>
    </row>
    <row r="308" spans="1:65" s="2" customFormat="1" ht="16.5" customHeight="1">
      <c r="A308" s="36"/>
      <c r="B308" s="37"/>
      <c r="C308" s="244" t="s">
        <v>914</v>
      </c>
      <c r="D308" s="244" t="s">
        <v>329</v>
      </c>
      <c r="E308" s="245" t="s">
        <v>1536</v>
      </c>
      <c r="F308" s="246" t="s">
        <v>1537</v>
      </c>
      <c r="G308" s="247" t="s">
        <v>218</v>
      </c>
      <c r="H308" s="248">
        <v>2</v>
      </c>
      <c r="I308" s="249"/>
      <c r="J308" s="250">
        <f>ROUND(I308*H308,2)</f>
        <v>0</v>
      </c>
      <c r="K308" s="246" t="s">
        <v>219</v>
      </c>
      <c r="L308" s="251"/>
      <c r="M308" s="252" t="s">
        <v>19</v>
      </c>
      <c r="N308" s="253" t="s">
        <v>45</v>
      </c>
      <c r="O308" s="66"/>
      <c r="P308" s="204">
        <f>O308*H308</f>
        <v>0</v>
      </c>
      <c r="Q308" s="204">
        <v>4.2999999999999997E-2</v>
      </c>
      <c r="R308" s="204">
        <f>Q308*H308</f>
        <v>8.5999999999999993E-2</v>
      </c>
      <c r="S308" s="204">
        <v>0</v>
      </c>
      <c r="T308" s="205">
        <f>S308*H308</f>
        <v>0</v>
      </c>
      <c r="U308" s="36"/>
      <c r="V308" s="36"/>
      <c r="W308" s="36"/>
      <c r="X308" s="36"/>
      <c r="Y308" s="36"/>
      <c r="Z308" s="36"/>
      <c r="AA308" s="36"/>
      <c r="AB308" s="36"/>
      <c r="AC308" s="36"/>
      <c r="AD308" s="36"/>
      <c r="AE308" s="36"/>
      <c r="AR308" s="206" t="s">
        <v>257</v>
      </c>
      <c r="AT308" s="206" t="s">
        <v>329</v>
      </c>
      <c r="AU308" s="206" t="s">
        <v>83</v>
      </c>
      <c r="AY308" s="19" t="s">
        <v>213</v>
      </c>
      <c r="BE308" s="207">
        <f>IF(N308="základní",J308,0)</f>
        <v>0</v>
      </c>
      <c r="BF308" s="207">
        <f>IF(N308="snížená",J308,0)</f>
        <v>0</v>
      </c>
      <c r="BG308" s="207">
        <f>IF(N308="zákl. přenesená",J308,0)</f>
        <v>0</v>
      </c>
      <c r="BH308" s="207">
        <f>IF(N308="sníž. přenesená",J308,0)</f>
        <v>0</v>
      </c>
      <c r="BI308" s="207">
        <f>IF(N308="nulová",J308,0)</f>
        <v>0</v>
      </c>
      <c r="BJ308" s="19" t="s">
        <v>81</v>
      </c>
      <c r="BK308" s="207">
        <f>ROUND(I308*H308,2)</f>
        <v>0</v>
      </c>
      <c r="BL308" s="19" t="s">
        <v>220</v>
      </c>
      <c r="BM308" s="206" t="s">
        <v>1538</v>
      </c>
    </row>
    <row r="309" spans="1:65" s="2" customFormat="1" ht="21.75" customHeight="1">
      <c r="A309" s="36"/>
      <c r="B309" s="37"/>
      <c r="C309" s="195" t="s">
        <v>919</v>
      </c>
      <c r="D309" s="195" t="s">
        <v>215</v>
      </c>
      <c r="E309" s="196" t="s">
        <v>1539</v>
      </c>
      <c r="F309" s="197" t="s">
        <v>1540</v>
      </c>
      <c r="G309" s="198" t="s">
        <v>218</v>
      </c>
      <c r="H309" s="199">
        <v>9</v>
      </c>
      <c r="I309" s="200"/>
      <c r="J309" s="201">
        <f>ROUND(I309*H309,2)</f>
        <v>0</v>
      </c>
      <c r="K309" s="197" t="s">
        <v>219</v>
      </c>
      <c r="L309" s="41"/>
      <c r="M309" s="202" t="s">
        <v>19</v>
      </c>
      <c r="N309" s="203" t="s">
        <v>45</v>
      </c>
      <c r="O309" s="66"/>
      <c r="P309" s="204">
        <f>O309*H309</f>
        <v>0</v>
      </c>
      <c r="Q309" s="204">
        <v>1.61652E-3</v>
      </c>
      <c r="R309" s="204">
        <f>Q309*H309</f>
        <v>1.454868E-2</v>
      </c>
      <c r="S309" s="204">
        <v>0</v>
      </c>
      <c r="T309" s="205">
        <f>S309*H309</f>
        <v>0</v>
      </c>
      <c r="U309" s="36"/>
      <c r="V309" s="36"/>
      <c r="W309" s="36"/>
      <c r="X309" s="36"/>
      <c r="Y309" s="36"/>
      <c r="Z309" s="36"/>
      <c r="AA309" s="36"/>
      <c r="AB309" s="36"/>
      <c r="AC309" s="36"/>
      <c r="AD309" s="36"/>
      <c r="AE309" s="36"/>
      <c r="AR309" s="206" t="s">
        <v>220</v>
      </c>
      <c r="AT309" s="206" t="s">
        <v>215</v>
      </c>
      <c r="AU309" s="206" t="s">
        <v>83</v>
      </c>
      <c r="AY309" s="19" t="s">
        <v>213</v>
      </c>
      <c r="BE309" s="207">
        <f>IF(N309="základní",J309,0)</f>
        <v>0</v>
      </c>
      <c r="BF309" s="207">
        <f>IF(N309="snížená",J309,0)</f>
        <v>0</v>
      </c>
      <c r="BG309" s="207">
        <f>IF(N309="zákl. přenesená",J309,0)</f>
        <v>0</v>
      </c>
      <c r="BH309" s="207">
        <f>IF(N309="sníž. přenesená",J309,0)</f>
        <v>0</v>
      </c>
      <c r="BI309" s="207">
        <f>IF(N309="nulová",J309,0)</f>
        <v>0</v>
      </c>
      <c r="BJ309" s="19" t="s">
        <v>81</v>
      </c>
      <c r="BK309" s="207">
        <f>ROUND(I309*H309,2)</f>
        <v>0</v>
      </c>
      <c r="BL309" s="19" t="s">
        <v>220</v>
      </c>
      <c r="BM309" s="206" t="s">
        <v>1541</v>
      </c>
    </row>
    <row r="310" spans="1:65" s="2" customFormat="1" ht="253.5">
      <c r="A310" s="36"/>
      <c r="B310" s="37"/>
      <c r="C310" s="38"/>
      <c r="D310" s="208" t="s">
        <v>222</v>
      </c>
      <c r="E310" s="38"/>
      <c r="F310" s="209" t="s">
        <v>1542</v>
      </c>
      <c r="G310" s="38"/>
      <c r="H310" s="38"/>
      <c r="I310" s="118"/>
      <c r="J310" s="38"/>
      <c r="K310" s="38"/>
      <c r="L310" s="41"/>
      <c r="M310" s="210"/>
      <c r="N310" s="211"/>
      <c r="O310" s="66"/>
      <c r="P310" s="66"/>
      <c r="Q310" s="66"/>
      <c r="R310" s="66"/>
      <c r="S310" s="66"/>
      <c r="T310" s="67"/>
      <c r="U310" s="36"/>
      <c r="V310" s="36"/>
      <c r="W310" s="36"/>
      <c r="X310" s="36"/>
      <c r="Y310" s="36"/>
      <c r="Z310" s="36"/>
      <c r="AA310" s="36"/>
      <c r="AB310" s="36"/>
      <c r="AC310" s="36"/>
      <c r="AD310" s="36"/>
      <c r="AE310" s="36"/>
      <c r="AT310" s="19" t="s">
        <v>222</v>
      </c>
      <c r="AU310" s="19" t="s">
        <v>83</v>
      </c>
    </row>
    <row r="311" spans="1:65" s="2" customFormat="1" ht="16.5" customHeight="1">
      <c r="A311" s="36"/>
      <c r="B311" s="37"/>
      <c r="C311" s="244" t="s">
        <v>923</v>
      </c>
      <c r="D311" s="244" t="s">
        <v>329</v>
      </c>
      <c r="E311" s="245" t="s">
        <v>1543</v>
      </c>
      <c r="F311" s="246" t="s">
        <v>1544</v>
      </c>
      <c r="G311" s="247" t="s">
        <v>218</v>
      </c>
      <c r="H311" s="248">
        <v>9</v>
      </c>
      <c r="I311" s="249"/>
      <c r="J311" s="250">
        <f>ROUND(I311*H311,2)</f>
        <v>0</v>
      </c>
      <c r="K311" s="246" t="s">
        <v>219</v>
      </c>
      <c r="L311" s="251"/>
      <c r="M311" s="252" t="s">
        <v>19</v>
      </c>
      <c r="N311" s="253" t="s">
        <v>45</v>
      </c>
      <c r="O311" s="66"/>
      <c r="P311" s="204">
        <f>O311*H311</f>
        <v>0</v>
      </c>
      <c r="Q311" s="204">
        <v>1.7999999999999999E-2</v>
      </c>
      <c r="R311" s="204">
        <f>Q311*H311</f>
        <v>0.16199999999999998</v>
      </c>
      <c r="S311" s="204">
        <v>0</v>
      </c>
      <c r="T311" s="205">
        <f>S311*H311</f>
        <v>0</v>
      </c>
      <c r="U311" s="36"/>
      <c r="V311" s="36"/>
      <c r="W311" s="36"/>
      <c r="X311" s="36"/>
      <c r="Y311" s="36"/>
      <c r="Z311" s="36"/>
      <c r="AA311" s="36"/>
      <c r="AB311" s="36"/>
      <c r="AC311" s="36"/>
      <c r="AD311" s="36"/>
      <c r="AE311" s="36"/>
      <c r="AR311" s="206" t="s">
        <v>257</v>
      </c>
      <c r="AT311" s="206" t="s">
        <v>329</v>
      </c>
      <c r="AU311" s="206" t="s">
        <v>83</v>
      </c>
      <c r="AY311" s="19" t="s">
        <v>213</v>
      </c>
      <c r="BE311" s="207">
        <f>IF(N311="základní",J311,0)</f>
        <v>0</v>
      </c>
      <c r="BF311" s="207">
        <f>IF(N311="snížená",J311,0)</f>
        <v>0</v>
      </c>
      <c r="BG311" s="207">
        <f>IF(N311="zákl. přenesená",J311,0)</f>
        <v>0</v>
      </c>
      <c r="BH311" s="207">
        <f>IF(N311="sníž. přenesená",J311,0)</f>
        <v>0</v>
      </c>
      <c r="BI311" s="207">
        <f>IF(N311="nulová",J311,0)</f>
        <v>0</v>
      </c>
      <c r="BJ311" s="19" t="s">
        <v>81</v>
      </c>
      <c r="BK311" s="207">
        <f>ROUND(I311*H311,2)</f>
        <v>0</v>
      </c>
      <c r="BL311" s="19" t="s">
        <v>220</v>
      </c>
      <c r="BM311" s="206" t="s">
        <v>1545</v>
      </c>
    </row>
    <row r="312" spans="1:65" s="2" customFormat="1" ht="16.5" customHeight="1">
      <c r="A312" s="36"/>
      <c r="B312" s="37"/>
      <c r="C312" s="244" t="s">
        <v>929</v>
      </c>
      <c r="D312" s="244" t="s">
        <v>329</v>
      </c>
      <c r="E312" s="245" t="s">
        <v>1546</v>
      </c>
      <c r="F312" s="246" t="s">
        <v>1547</v>
      </c>
      <c r="G312" s="247" t="s">
        <v>218</v>
      </c>
      <c r="H312" s="248">
        <v>9</v>
      </c>
      <c r="I312" s="249"/>
      <c r="J312" s="250">
        <f>ROUND(I312*H312,2)</f>
        <v>0</v>
      </c>
      <c r="K312" s="246" t="s">
        <v>219</v>
      </c>
      <c r="L312" s="251"/>
      <c r="M312" s="252" t="s">
        <v>19</v>
      </c>
      <c r="N312" s="253" t="s">
        <v>45</v>
      </c>
      <c r="O312" s="66"/>
      <c r="P312" s="204">
        <f>O312*H312</f>
        <v>0</v>
      </c>
      <c r="Q312" s="204">
        <v>3.5000000000000001E-3</v>
      </c>
      <c r="R312" s="204">
        <f>Q312*H312</f>
        <v>3.15E-2</v>
      </c>
      <c r="S312" s="204">
        <v>0</v>
      </c>
      <c r="T312" s="205">
        <f>S312*H312</f>
        <v>0</v>
      </c>
      <c r="U312" s="36"/>
      <c r="V312" s="36"/>
      <c r="W312" s="36"/>
      <c r="X312" s="36"/>
      <c r="Y312" s="36"/>
      <c r="Z312" s="36"/>
      <c r="AA312" s="36"/>
      <c r="AB312" s="36"/>
      <c r="AC312" s="36"/>
      <c r="AD312" s="36"/>
      <c r="AE312" s="36"/>
      <c r="AR312" s="206" t="s">
        <v>257</v>
      </c>
      <c r="AT312" s="206" t="s">
        <v>329</v>
      </c>
      <c r="AU312" s="206" t="s">
        <v>83</v>
      </c>
      <c r="AY312" s="19" t="s">
        <v>213</v>
      </c>
      <c r="BE312" s="207">
        <f>IF(N312="základní",J312,0)</f>
        <v>0</v>
      </c>
      <c r="BF312" s="207">
        <f>IF(N312="snížená",J312,0)</f>
        <v>0</v>
      </c>
      <c r="BG312" s="207">
        <f>IF(N312="zákl. přenesená",J312,0)</f>
        <v>0</v>
      </c>
      <c r="BH312" s="207">
        <f>IF(N312="sníž. přenesená",J312,0)</f>
        <v>0</v>
      </c>
      <c r="BI312" s="207">
        <f>IF(N312="nulová",J312,0)</f>
        <v>0</v>
      </c>
      <c r="BJ312" s="19" t="s">
        <v>81</v>
      </c>
      <c r="BK312" s="207">
        <f>ROUND(I312*H312,2)</f>
        <v>0</v>
      </c>
      <c r="BL312" s="19" t="s">
        <v>220</v>
      </c>
      <c r="BM312" s="206" t="s">
        <v>1548</v>
      </c>
    </row>
    <row r="313" spans="1:65" s="2" customFormat="1" ht="16.5" customHeight="1">
      <c r="A313" s="36"/>
      <c r="B313" s="37"/>
      <c r="C313" s="195" t="s">
        <v>933</v>
      </c>
      <c r="D313" s="195" t="s">
        <v>215</v>
      </c>
      <c r="E313" s="196" t="s">
        <v>1549</v>
      </c>
      <c r="F313" s="197" t="s">
        <v>1550</v>
      </c>
      <c r="G313" s="198" t="s">
        <v>218</v>
      </c>
      <c r="H313" s="199">
        <v>8</v>
      </c>
      <c r="I313" s="200"/>
      <c r="J313" s="201">
        <f>ROUND(I313*H313,2)</f>
        <v>0</v>
      </c>
      <c r="K313" s="197" t="s">
        <v>219</v>
      </c>
      <c r="L313" s="41"/>
      <c r="M313" s="202" t="s">
        <v>19</v>
      </c>
      <c r="N313" s="203" t="s">
        <v>45</v>
      </c>
      <c r="O313" s="66"/>
      <c r="P313" s="204">
        <f>O313*H313</f>
        <v>0</v>
      </c>
      <c r="Q313" s="204">
        <v>3.4486E-4</v>
      </c>
      <c r="R313" s="204">
        <f>Q313*H313</f>
        <v>2.75888E-3</v>
      </c>
      <c r="S313" s="204">
        <v>0</v>
      </c>
      <c r="T313" s="205">
        <f>S313*H313</f>
        <v>0</v>
      </c>
      <c r="U313" s="36"/>
      <c r="V313" s="36"/>
      <c r="W313" s="36"/>
      <c r="X313" s="36"/>
      <c r="Y313" s="36"/>
      <c r="Z313" s="36"/>
      <c r="AA313" s="36"/>
      <c r="AB313" s="36"/>
      <c r="AC313" s="36"/>
      <c r="AD313" s="36"/>
      <c r="AE313" s="36"/>
      <c r="AR313" s="206" t="s">
        <v>220</v>
      </c>
      <c r="AT313" s="206" t="s">
        <v>215</v>
      </c>
      <c r="AU313" s="206" t="s">
        <v>83</v>
      </c>
      <c r="AY313" s="19" t="s">
        <v>213</v>
      </c>
      <c r="BE313" s="207">
        <f>IF(N313="základní",J313,0)</f>
        <v>0</v>
      </c>
      <c r="BF313" s="207">
        <f>IF(N313="snížená",J313,0)</f>
        <v>0</v>
      </c>
      <c r="BG313" s="207">
        <f>IF(N313="zákl. přenesená",J313,0)</f>
        <v>0</v>
      </c>
      <c r="BH313" s="207">
        <f>IF(N313="sníž. přenesená",J313,0)</f>
        <v>0</v>
      </c>
      <c r="BI313" s="207">
        <f>IF(N313="nulová",J313,0)</f>
        <v>0</v>
      </c>
      <c r="BJ313" s="19" t="s">
        <v>81</v>
      </c>
      <c r="BK313" s="207">
        <f>ROUND(I313*H313,2)</f>
        <v>0</v>
      </c>
      <c r="BL313" s="19" t="s">
        <v>220</v>
      </c>
      <c r="BM313" s="206" t="s">
        <v>1551</v>
      </c>
    </row>
    <row r="314" spans="1:65" s="2" customFormat="1" ht="253.5">
      <c r="A314" s="36"/>
      <c r="B314" s="37"/>
      <c r="C314" s="38"/>
      <c r="D314" s="208" t="s">
        <v>222</v>
      </c>
      <c r="E314" s="38"/>
      <c r="F314" s="209" t="s">
        <v>1542</v>
      </c>
      <c r="G314" s="38"/>
      <c r="H314" s="38"/>
      <c r="I314" s="118"/>
      <c r="J314" s="38"/>
      <c r="K314" s="38"/>
      <c r="L314" s="41"/>
      <c r="M314" s="210"/>
      <c r="N314" s="211"/>
      <c r="O314" s="66"/>
      <c r="P314" s="66"/>
      <c r="Q314" s="66"/>
      <c r="R314" s="66"/>
      <c r="S314" s="66"/>
      <c r="T314" s="67"/>
      <c r="U314" s="36"/>
      <c r="V314" s="36"/>
      <c r="W314" s="36"/>
      <c r="X314" s="36"/>
      <c r="Y314" s="36"/>
      <c r="Z314" s="36"/>
      <c r="AA314" s="36"/>
      <c r="AB314" s="36"/>
      <c r="AC314" s="36"/>
      <c r="AD314" s="36"/>
      <c r="AE314" s="36"/>
      <c r="AT314" s="19" t="s">
        <v>222</v>
      </c>
      <c r="AU314" s="19" t="s">
        <v>83</v>
      </c>
    </row>
    <row r="315" spans="1:65" s="2" customFormat="1" ht="16.5" customHeight="1">
      <c r="A315" s="36"/>
      <c r="B315" s="37"/>
      <c r="C315" s="244" t="s">
        <v>940</v>
      </c>
      <c r="D315" s="244" t="s">
        <v>329</v>
      </c>
      <c r="E315" s="245" t="s">
        <v>1552</v>
      </c>
      <c r="F315" s="246" t="s">
        <v>1553</v>
      </c>
      <c r="G315" s="247" t="s">
        <v>218</v>
      </c>
      <c r="H315" s="248">
        <v>8</v>
      </c>
      <c r="I315" s="249"/>
      <c r="J315" s="250">
        <f>ROUND(I315*H315,2)</f>
        <v>0</v>
      </c>
      <c r="K315" s="246" t="s">
        <v>219</v>
      </c>
      <c r="L315" s="251"/>
      <c r="M315" s="252" t="s">
        <v>19</v>
      </c>
      <c r="N315" s="253" t="s">
        <v>45</v>
      </c>
      <c r="O315" s="66"/>
      <c r="P315" s="204">
        <f>O315*H315</f>
        <v>0</v>
      </c>
      <c r="Q315" s="204">
        <v>0.05</v>
      </c>
      <c r="R315" s="204">
        <f>Q315*H315</f>
        <v>0.4</v>
      </c>
      <c r="S315" s="204">
        <v>0</v>
      </c>
      <c r="T315" s="205">
        <f>S315*H315</f>
        <v>0</v>
      </c>
      <c r="U315" s="36"/>
      <c r="V315" s="36"/>
      <c r="W315" s="36"/>
      <c r="X315" s="36"/>
      <c r="Y315" s="36"/>
      <c r="Z315" s="36"/>
      <c r="AA315" s="36"/>
      <c r="AB315" s="36"/>
      <c r="AC315" s="36"/>
      <c r="AD315" s="36"/>
      <c r="AE315" s="36"/>
      <c r="AR315" s="206" t="s">
        <v>257</v>
      </c>
      <c r="AT315" s="206" t="s">
        <v>329</v>
      </c>
      <c r="AU315" s="206" t="s">
        <v>83</v>
      </c>
      <c r="AY315" s="19" t="s">
        <v>213</v>
      </c>
      <c r="BE315" s="207">
        <f>IF(N315="základní",J315,0)</f>
        <v>0</v>
      </c>
      <c r="BF315" s="207">
        <f>IF(N315="snížená",J315,0)</f>
        <v>0</v>
      </c>
      <c r="BG315" s="207">
        <f>IF(N315="zákl. přenesená",J315,0)</f>
        <v>0</v>
      </c>
      <c r="BH315" s="207">
        <f>IF(N315="sníž. přenesená",J315,0)</f>
        <v>0</v>
      </c>
      <c r="BI315" s="207">
        <f>IF(N315="nulová",J315,0)</f>
        <v>0</v>
      </c>
      <c r="BJ315" s="19" t="s">
        <v>81</v>
      </c>
      <c r="BK315" s="207">
        <f>ROUND(I315*H315,2)</f>
        <v>0</v>
      </c>
      <c r="BL315" s="19" t="s">
        <v>220</v>
      </c>
      <c r="BM315" s="206" t="s">
        <v>1554</v>
      </c>
    </row>
    <row r="316" spans="1:65" s="2" customFormat="1" ht="16.5" customHeight="1">
      <c r="A316" s="36"/>
      <c r="B316" s="37"/>
      <c r="C316" s="195" t="s">
        <v>945</v>
      </c>
      <c r="D316" s="195" t="s">
        <v>215</v>
      </c>
      <c r="E316" s="196" t="s">
        <v>1555</v>
      </c>
      <c r="F316" s="197" t="s">
        <v>1556</v>
      </c>
      <c r="G316" s="198" t="s">
        <v>218</v>
      </c>
      <c r="H316" s="199">
        <v>1</v>
      </c>
      <c r="I316" s="200"/>
      <c r="J316" s="201">
        <f>ROUND(I316*H316,2)</f>
        <v>0</v>
      </c>
      <c r="K316" s="197" t="s">
        <v>219</v>
      </c>
      <c r="L316" s="41"/>
      <c r="M316" s="202" t="s">
        <v>19</v>
      </c>
      <c r="N316" s="203" t="s">
        <v>45</v>
      </c>
      <c r="O316" s="66"/>
      <c r="P316" s="204">
        <f>O316*H316</f>
        <v>0</v>
      </c>
      <c r="Q316" s="204">
        <v>3.4486E-4</v>
      </c>
      <c r="R316" s="204">
        <f>Q316*H316</f>
        <v>3.4486E-4</v>
      </c>
      <c r="S316" s="204">
        <v>0</v>
      </c>
      <c r="T316" s="205">
        <f>S316*H316</f>
        <v>0</v>
      </c>
      <c r="U316" s="36"/>
      <c r="V316" s="36"/>
      <c r="W316" s="36"/>
      <c r="X316" s="36"/>
      <c r="Y316" s="36"/>
      <c r="Z316" s="36"/>
      <c r="AA316" s="36"/>
      <c r="AB316" s="36"/>
      <c r="AC316" s="36"/>
      <c r="AD316" s="36"/>
      <c r="AE316" s="36"/>
      <c r="AR316" s="206" t="s">
        <v>220</v>
      </c>
      <c r="AT316" s="206" t="s">
        <v>215</v>
      </c>
      <c r="AU316" s="206" t="s">
        <v>83</v>
      </c>
      <c r="AY316" s="19" t="s">
        <v>213</v>
      </c>
      <c r="BE316" s="207">
        <f>IF(N316="základní",J316,0)</f>
        <v>0</v>
      </c>
      <c r="BF316" s="207">
        <f>IF(N316="snížená",J316,0)</f>
        <v>0</v>
      </c>
      <c r="BG316" s="207">
        <f>IF(N316="zákl. přenesená",J316,0)</f>
        <v>0</v>
      </c>
      <c r="BH316" s="207">
        <f>IF(N316="sníž. přenesená",J316,0)</f>
        <v>0</v>
      </c>
      <c r="BI316" s="207">
        <f>IF(N316="nulová",J316,0)</f>
        <v>0</v>
      </c>
      <c r="BJ316" s="19" t="s">
        <v>81</v>
      </c>
      <c r="BK316" s="207">
        <f>ROUND(I316*H316,2)</f>
        <v>0</v>
      </c>
      <c r="BL316" s="19" t="s">
        <v>220</v>
      </c>
      <c r="BM316" s="206" t="s">
        <v>1557</v>
      </c>
    </row>
    <row r="317" spans="1:65" s="2" customFormat="1" ht="253.5">
      <c r="A317" s="36"/>
      <c r="B317" s="37"/>
      <c r="C317" s="38"/>
      <c r="D317" s="208" t="s">
        <v>222</v>
      </c>
      <c r="E317" s="38"/>
      <c r="F317" s="209" t="s">
        <v>1542</v>
      </c>
      <c r="G317" s="38"/>
      <c r="H317" s="38"/>
      <c r="I317" s="118"/>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222</v>
      </c>
      <c r="AU317" s="19" t="s">
        <v>83</v>
      </c>
    </row>
    <row r="318" spans="1:65" s="2" customFormat="1" ht="16.5" customHeight="1">
      <c r="A318" s="36"/>
      <c r="B318" s="37"/>
      <c r="C318" s="244" t="s">
        <v>951</v>
      </c>
      <c r="D318" s="244" t="s">
        <v>329</v>
      </c>
      <c r="E318" s="245" t="s">
        <v>1558</v>
      </c>
      <c r="F318" s="246" t="s">
        <v>1559</v>
      </c>
      <c r="G318" s="247" t="s">
        <v>218</v>
      </c>
      <c r="H318" s="248">
        <v>1</v>
      </c>
      <c r="I318" s="249"/>
      <c r="J318" s="250">
        <f>ROUND(I318*H318,2)</f>
        <v>0</v>
      </c>
      <c r="K318" s="246" t="s">
        <v>219</v>
      </c>
      <c r="L318" s="251"/>
      <c r="M318" s="252" t="s">
        <v>19</v>
      </c>
      <c r="N318" s="253" t="s">
        <v>45</v>
      </c>
      <c r="O318" s="66"/>
      <c r="P318" s="204">
        <f>O318*H318</f>
        <v>0</v>
      </c>
      <c r="Q318" s="204">
        <v>7.8E-2</v>
      </c>
      <c r="R318" s="204">
        <f>Q318*H318</f>
        <v>7.8E-2</v>
      </c>
      <c r="S318" s="204">
        <v>0</v>
      </c>
      <c r="T318" s="205">
        <f>S318*H318</f>
        <v>0</v>
      </c>
      <c r="U318" s="36"/>
      <c r="V318" s="36"/>
      <c r="W318" s="36"/>
      <c r="X318" s="36"/>
      <c r="Y318" s="36"/>
      <c r="Z318" s="36"/>
      <c r="AA318" s="36"/>
      <c r="AB318" s="36"/>
      <c r="AC318" s="36"/>
      <c r="AD318" s="36"/>
      <c r="AE318" s="36"/>
      <c r="AR318" s="206" t="s">
        <v>257</v>
      </c>
      <c r="AT318" s="206" t="s">
        <v>329</v>
      </c>
      <c r="AU318" s="206" t="s">
        <v>83</v>
      </c>
      <c r="AY318" s="19" t="s">
        <v>213</v>
      </c>
      <c r="BE318" s="207">
        <f>IF(N318="základní",J318,0)</f>
        <v>0</v>
      </c>
      <c r="BF318" s="207">
        <f>IF(N318="snížená",J318,0)</f>
        <v>0</v>
      </c>
      <c r="BG318" s="207">
        <f>IF(N318="zákl. přenesená",J318,0)</f>
        <v>0</v>
      </c>
      <c r="BH318" s="207">
        <f>IF(N318="sníž. přenesená",J318,0)</f>
        <v>0</v>
      </c>
      <c r="BI318" s="207">
        <f>IF(N318="nulová",J318,0)</f>
        <v>0</v>
      </c>
      <c r="BJ318" s="19" t="s">
        <v>81</v>
      </c>
      <c r="BK318" s="207">
        <f>ROUND(I318*H318,2)</f>
        <v>0</v>
      </c>
      <c r="BL318" s="19" t="s">
        <v>220</v>
      </c>
      <c r="BM318" s="206" t="s">
        <v>1560</v>
      </c>
    </row>
    <row r="319" spans="1:65" s="2" customFormat="1" ht="21.75" customHeight="1">
      <c r="A319" s="36"/>
      <c r="B319" s="37"/>
      <c r="C319" s="195" t="s">
        <v>957</v>
      </c>
      <c r="D319" s="195" t="s">
        <v>215</v>
      </c>
      <c r="E319" s="196" t="s">
        <v>1561</v>
      </c>
      <c r="F319" s="197" t="s">
        <v>1562</v>
      </c>
      <c r="G319" s="198" t="s">
        <v>218</v>
      </c>
      <c r="H319" s="199">
        <v>2</v>
      </c>
      <c r="I319" s="200"/>
      <c r="J319" s="201">
        <f>ROUND(I319*H319,2)</f>
        <v>0</v>
      </c>
      <c r="K319" s="197" t="s">
        <v>219</v>
      </c>
      <c r="L319" s="41"/>
      <c r="M319" s="202" t="s">
        <v>19</v>
      </c>
      <c r="N319" s="203" t="s">
        <v>45</v>
      </c>
      <c r="O319" s="66"/>
      <c r="P319" s="204">
        <f>O319*H319</f>
        <v>0</v>
      </c>
      <c r="Q319" s="204">
        <v>1.65424E-3</v>
      </c>
      <c r="R319" s="204">
        <f>Q319*H319</f>
        <v>3.3084799999999999E-3</v>
      </c>
      <c r="S319" s="204">
        <v>0</v>
      </c>
      <c r="T319" s="205">
        <f>S319*H319</f>
        <v>0</v>
      </c>
      <c r="U319" s="36"/>
      <c r="V319" s="36"/>
      <c r="W319" s="36"/>
      <c r="X319" s="36"/>
      <c r="Y319" s="36"/>
      <c r="Z319" s="36"/>
      <c r="AA319" s="36"/>
      <c r="AB319" s="36"/>
      <c r="AC319" s="36"/>
      <c r="AD319" s="36"/>
      <c r="AE319" s="36"/>
      <c r="AR319" s="206" t="s">
        <v>220</v>
      </c>
      <c r="AT319" s="206" t="s">
        <v>215</v>
      </c>
      <c r="AU319" s="206" t="s">
        <v>83</v>
      </c>
      <c r="AY319" s="19" t="s">
        <v>213</v>
      </c>
      <c r="BE319" s="207">
        <f>IF(N319="základní",J319,0)</f>
        <v>0</v>
      </c>
      <c r="BF319" s="207">
        <f>IF(N319="snížená",J319,0)</f>
        <v>0</v>
      </c>
      <c r="BG319" s="207">
        <f>IF(N319="zákl. přenesená",J319,0)</f>
        <v>0</v>
      </c>
      <c r="BH319" s="207">
        <f>IF(N319="sníž. přenesená",J319,0)</f>
        <v>0</v>
      </c>
      <c r="BI319" s="207">
        <f>IF(N319="nulová",J319,0)</f>
        <v>0</v>
      </c>
      <c r="BJ319" s="19" t="s">
        <v>81</v>
      </c>
      <c r="BK319" s="207">
        <f>ROUND(I319*H319,2)</f>
        <v>0</v>
      </c>
      <c r="BL319" s="19" t="s">
        <v>220</v>
      </c>
      <c r="BM319" s="206" t="s">
        <v>1563</v>
      </c>
    </row>
    <row r="320" spans="1:65" s="2" customFormat="1" ht="253.5">
      <c r="A320" s="36"/>
      <c r="B320" s="37"/>
      <c r="C320" s="38"/>
      <c r="D320" s="208" t="s">
        <v>222</v>
      </c>
      <c r="E320" s="38"/>
      <c r="F320" s="209" t="s">
        <v>1542</v>
      </c>
      <c r="G320" s="38"/>
      <c r="H320" s="38"/>
      <c r="I320" s="118"/>
      <c r="J320" s="38"/>
      <c r="K320" s="38"/>
      <c r="L320" s="41"/>
      <c r="M320" s="210"/>
      <c r="N320" s="211"/>
      <c r="O320" s="66"/>
      <c r="P320" s="66"/>
      <c r="Q320" s="66"/>
      <c r="R320" s="66"/>
      <c r="S320" s="66"/>
      <c r="T320" s="67"/>
      <c r="U320" s="36"/>
      <c r="V320" s="36"/>
      <c r="W320" s="36"/>
      <c r="X320" s="36"/>
      <c r="Y320" s="36"/>
      <c r="Z320" s="36"/>
      <c r="AA320" s="36"/>
      <c r="AB320" s="36"/>
      <c r="AC320" s="36"/>
      <c r="AD320" s="36"/>
      <c r="AE320" s="36"/>
      <c r="AT320" s="19" t="s">
        <v>222</v>
      </c>
      <c r="AU320" s="19" t="s">
        <v>83</v>
      </c>
    </row>
    <row r="321" spans="1:65" s="2" customFormat="1" ht="16.5" customHeight="1">
      <c r="A321" s="36"/>
      <c r="B321" s="37"/>
      <c r="C321" s="244" t="s">
        <v>962</v>
      </c>
      <c r="D321" s="244" t="s">
        <v>329</v>
      </c>
      <c r="E321" s="245" t="s">
        <v>1564</v>
      </c>
      <c r="F321" s="246" t="s">
        <v>1565</v>
      </c>
      <c r="G321" s="247" t="s">
        <v>218</v>
      </c>
      <c r="H321" s="248">
        <v>2</v>
      </c>
      <c r="I321" s="249"/>
      <c r="J321" s="250">
        <f>ROUND(I321*H321,2)</f>
        <v>0</v>
      </c>
      <c r="K321" s="246" t="s">
        <v>219</v>
      </c>
      <c r="L321" s="251"/>
      <c r="M321" s="252" t="s">
        <v>19</v>
      </c>
      <c r="N321" s="253" t="s">
        <v>45</v>
      </c>
      <c r="O321" s="66"/>
      <c r="P321" s="204">
        <f>O321*H321</f>
        <v>0</v>
      </c>
      <c r="Q321" s="204">
        <v>2.3E-2</v>
      </c>
      <c r="R321" s="204">
        <f>Q321*H321</f>
        <v>4.5999999999999999E-2</v>
      </c>
      <c r="S321" s="204">
        <v>0</v>
      </c>
      <c r="T321" s="205">
        <f>S321*H321</f>
        <v>0</v>
      </c>
      <c r="U321" s="36"/>
      <c r="V321" s="36"/>
      <c r="W321" s="36"/>
      <c r="X321" s="36"/>
      <c r="Y321" s="36"/>
      <c r="Z321" s="36"/>
      <c r="AA321" s="36"/>
      <c r="AB321" s="36"/>
      <c r="AC321" s="36"/>
      <c r="AD321" s="36"/>
      <c r="AE321" s="36"/>
      <c r="AR321" s="206" t="s">
        <v>257</v>
      </c>
      <c r="AT321" s="206" t="s">
        <v>329</v>
      </c>
      <c r="AU321" s="206" t="s">
        <v>83</v>
      </c>
      <c r="AY321" s="19" t="s">
        <v>213</v>
      </c>
      <c r="BE321" s="207">
        <f>IF(N321="základní",J321,0)</f>
        <v>0</v>
      </c>
      <c r="BF321" s="207">
        <f>IF(N321="snížená",J321,0)</f>
        <v>0</v>
      </c>
      <c r="BG321" s="207">
        <f>IF(N321="zákl. přenesená",J321,0)</f>
        <v>0</v>
      </c>
      <c r="BH321" s="207">
        <f>IF(N321="sníž. přenesená",J321,0)</f>
        <v>0</v>
      </c>
      <c r="BI321" s="207">
        <f>IF(N321="nulová",J321,0)</f>
        <v>0</v>
      </c>
      <c r="BJ321" s="19" t="s">
        <v>81</v>
      </c>
      <c r="BK321" s="207">
        <f>ROUND(I321*H321,2)</f>
        <v>0</v>
      </c>
      <c r="BL321" s="19" t="s">
        <v>220</v>
      </c>
      <c r="BM321" s="206" t="s">
        <v>1566</v>
      </c>
    </row>
    <row r="322" spans="1:65" s="2" customFormat="1" ht="16.5" customHeight="1">
      <c r="A322" s="36"/>
      <c r="B322" s="37"/>
      <c r="C322" s="244" t="s">
        <v>972</v>
      </c>
      <c r="D322" s="244" t="s">
        <v>329</v>
      </c>
      <c r="E322" s="245" t="s">
        <v>1567</v>
      </c>
      <c r="F322" s="246" t="s">
        <v>1568</v>
      </c>
      <c r="G322" s="247" t="s">
        <v>218</v>
      </c>
      <c r="H322" s="248">
        <v>2</v>
      </c>
      <c r="I322" s="249"/>
      <c r="J322" s="250">
        <f>ROUND(I322*H322,2)</f>
        <v>0</v>
      </c>
      <c r="K322" s="246" t="s">
        <v>219</v>
      </c>
      <c r="L322" s="251"/>
      <c r="M322" s="252" t="s">
        <v>19</v>
      </c>
      <c r="N322" s="253" t="s">
        <v>45</v>
      </c>
      <c r="O322" s="66"/>
      <c r="P322" s="204">
        <f>O322*H322</f>
        <v>0</v>
      </c>
      <c r="Q322" s="204">
        <v>4.0000000000000001E-3</v>
      </c>
      <c r="R322" s="204">
        <f>Q322*H322</f>
        <v>8.0000000000000002E-3</v>
      </c>
      <c r="S322" s="204">
        <v>0</v>
      </c>
      <c r="T322" s="205">
        <f>S322*H322</f>
        <v>0</v>
      </c>
      <c r="U322" s="36"/>
      <c r="V322" s="36"/>
      <c r="W322" s="36"/>
      <c r="X322" s="36"/>
      <c r="Y322" s="36"/>
      <c r="Z322" s="36"/>
      <c r="AA322" s="36"/>
      <c r="AB322" s="36"/>
      <c r="AC322" s="36"/>
      <c r="AD322" s="36"/>
      <c r="AE322" s="36"/>
      <c r="AR322" s="206" t="s">
        <v>257</v>
      </c>
      <c r="AT322" s="206" t="s">
        <v>329</v>
      </c>
      <c r="AU322" s="206" t="s">
        <v>83</v>
      </c>
      <c r="AY322" s="19" t="s">
        <v>213</v>
      </c>
      <c r="BE322" s="207">
        <f>IF(N322="základní",J322,0)</f>
        <v>0</v>
      </c>
      <c r="BF322" s="207">
        <f>IF(N322="snížená",J322,0)</f>
        <v>0</v>
      </c>
      <c r="BG322" s="207">
        <f>IF(N322="zákl. přenesená",J322,0)</f>
        <v>0</v>
      </c>
      <c r="BH322" s="207">
        <f>IF(N322="sníž. přenesená",J322,0)</f>
        <v>0</v>
      </c>
      <c r="BI322" s="207">
        <f>IF(N322="nulová",J322,0)</f>
        <v>0</v>
      </c>
      <c r="BJ322" s="19" t="s">
        <v>81</v>
      </c>
      <c r="BK322" s="207">
        <f>ROUND(I322*H322,2)</f>
        <v>0</v>
      </c>
      <c r="BL322" s="19" t="s">
        <v>220</v>
      </c>
      <c r="BM322" s="206" t="s">
        <v>1569</v>
      </c>
    </row>
    <row r="323" spans="1:65" s="2" customFormat="1" ht="21.75" customHeight="1">
      <c r="A323" s="36"/>
      <c r="B323" s="37"/>
      <c r="C323" s="195" t="s">
        <v>980</v>
      </c>
      <c r="D323" s="195" t="s">
        <v>215</v>
      </c>
      <c r="E323" s="196" t="s">
        <v>1570</v>
      </c>
      <c r="F323" s="197" t="s">
        <v>1571</v>
      </c>
      <c r="G323" s="198" t="s">
        <v>218</v>
      </c>
      <c r="H323" s="199">
        <v>4</v>
      </c>
      <c r="I323" s="200"/>
      <c r="J323" s="201">
        <f>ROUND(I323*H323,2)</f>
        <v>0</v>
      </c>
      <c r="K323" s="197" t="s">
        <v>219</v>
      </c>
      <c r="L323" s="41"/>
      <c r="M323" s="202" t="s">
        <v>19</v>
      </c>
      <c r="N323" s="203" t="s">
        <v>45</v>
      </c>
      <c r="O323" s="66"/>
      <c r="P323" s="204">
        <f>O323*H323</f>
        <v>0</v>
      </c>
      <c r="Q323" s="204">
        <v>3.0074400000000001E-3</v>
      </c>
      <c r="R323" s="204">
        <f>Q323*H323</f>
        <v>1.202976E-2</v>
      </c>
      <c r="S323" s="204">
        <v>0</v>
      </c>
      <c r="T323" s="205">
        <f>S323*H323</f>
        <v>0</v>
      </c>
      <c r="U323" s="36"/>
      <c r="V323" s="36"/>
      <c r="W323" s="36"/>
      <c r="X323" s="36"/>
      <c r="Y323" s="36"/>
      <c r="Z323" s="36"/>
      <c r="AA323" s="36"/>
      <c r="AB323" s="36"/>
      <c r="AC323" s="36"/>
      <c r="AD323" s="36"/>
      <c r="AE323" s="36"/>
      <c r="AR323" s="206" t="s">
        <v>220</v>
      </c>
      <c r="AT323" s="206" t="s">
        <v>215</v>
      </c>
      <c r="AU323" s="206" t="s">
        <v>83</v>
      </c>
      <c r="AY323" s="19" t="s">
        <v>213</v>
      </c>
      <c r="BE323" s="207">
        <f>IF(N323="základní",J323,0)</f>
        <v>0</v>
      </c>
      <c r="BF323" s="207">
        <f>IF(N323="snížená",J323,0)</f>
        <v>0</v>
      </c>
      <c r="BG323" s="207">
        <f>IF(N323="zákl. přenesená",J323,0)</f>
        <v>0</v>
      </c>
      <c r="BH323" s="207">
        <f>IF(N323="sníž. přenesená",J323,0)</f>
        <v>0</v>
      </c>
      <c r="BI323" s="207">
        <f>IF(N323="nulová",J323,0)</f>
        <v>0</v>
      </c>
      <c r="BJ323" s="19" t="s">
        <v>81</v>
      </c>
      <c r="BK323" s="207">
        <f>ROUND(I323*H323,2)</f>
        <v>0</v>
      </c>
      <c r="BL323" s="19" t="s">
        <v>220</v>
      </c>
      <c r="BM323" s="206" t="s">
        <v>1572</v>
      </c>
    </row>
    <row r="324" spans="1:65" s="2" customFormat="1" ht="253.5">
      <c r="A324" s="36"/>
      <c r="B324" s="37"/>
      <c r="C324" s="38"/>
      <c r="D324" s="208" t="s">
        <v>222</v>
      </c>
      <c r="E324" s="38"/>
      <c r="F324" s="209" t="s">
        <v>1542</v>
      </c>
      <c r="G324" s="38"/>
      <c r="H324" s="38"/>
      <c r="I324" s="118"/>
      <c r="J324" s="38"/>
      <c r="K324" s="38"/>
      <c r="L324" s="41"/>
      <c r="M324" s="210"/>
      <c r="N324" s="211"/>
      <c r="O324" s="66"/>
      <c r="P324" s="66"/>
      <c r="Q324" s="66"/>
      <c r="R324" s="66"/>
      <c r="S324" s="66"/>
      <c r="T324" s="67"/>
      <c r="U324" s="36"/>
      <c r="V324" s="36"/>
      <c r="W324" s="36"/>
      <c r="X324" s="36"/>
      <c r="Y324" s="36"/>
      <c r="Z324" s="36"/>
      <c r="AA324" s="36"/>
      <c r="AB324" s="36"/>
      <c r="AC324" s="36"/>
      <c r="AD324" s="36"/>
      <c r="AE324" s="36"/>
      <c r="AT324" s="19" t="s">
        <v>222</v>
      </c>
      <c r="AU324" s="19" t="s">
        <v>83</v>
      </c>
    </row>
    <row r="325" spans="1:65" s="2" customFormat="1" ht="16.5" customHeight="1">
      <c r="A325" s="36"/>
      <c r="B325" s="37"/>
      <c r="C325" s="244" t="s">
        <v>984</v>
      </c>
      <c r="D325" s="244" t="s">
        <v>329</v>
      </c>
      <c r="E325" s="245" t="s">
        <v>1573</v>
      </c>
      <c r="F325" s="246" t="s">
        <v>1574</v>
      </c>
      <c r="G325" s="247" t="s">
        <v>218</v>
      </c>
      <c r="H325" s="248">
        <v>4</v>
      </c>
      <c r="I325" s="249"/>
      <c r="J325" s="250">
        <f>ROUND(I325*H325,2)</f>
        <v>0</v>
      </c>
      <c r="K325" s="246" t="s">
        <v>219</v>
      </c>
      <c r="L325" s="251"/>
      <c r="M325" s="252" t="s">
        <v>19</v>
      </c>
      <c r="N325" s="253" t="s">
        <v>45</v>
      </c>
      <c r="O325" s="66"/>
      <c r="P325" s="204">
        <f>O325*H325</f>
        <v>0</v>
      </c>
      <c r="Q325" s="204">
        <v>6.5000000000000002E-2</v>
      </c>
      <c r="R325" s="204">
        <f>Q325*H325</f>
        <v>0.26</v>
      </c>
      <c r="S325" s="204">
        <v>0</v>
      </c>
      <c r="T325" s="205">
        <f>S325*H325</f>
        <v>0</v>
      </c>
      <c r="U325" s="36"/>
      <c r="V325" s="36"/>
      <c r="W325" s="36"/>
      <c r="X325" s="36"/>
      <c r="Y325" s="36"/>
      <c r="Z325" s="36"/>
      <c r="AA325" s="36"/>
      <c r="AB325" s="36"/>
      <c r="AC325" s="36"/>
      <c r="AD325" s="36"/>
      <c r="AE325" s="36"/>
      <c r="AR325" s="206" t="s">
        <v>257</v>
      </c>
      <c r="AT325" s="206" t="s">
        <v>329</v>
      </c>
      <c r="AU325" s="206" t="s">
        <v>83</v>
      </c>
      <c r="AY325" s="19" t="s">
        <v>213</v>
      </c>
      <c r="BE325" s="207">
        <f>IF(N325="základní",J325,0)</f>
        <v>0</v>
      </c>
      <c r="BF325" s="207">
        <f>IF(N325="snížená",J325,0)</f>
        <v>0</v>
      </c>
      <c r="BG325" s="207">
        <f>IF(N325="zákl. přenesená",J325,0)</f>
        <v>0</v>
      </c>
      <c r="BH325" s="207">
        <f>IF(N325="sníž. přenesená",J325,0)</f>
        <v>0</v>
      </c>
      <c r="BI325" s="207">
        <f>IF(N325="nulová",J325,0)</f>
        <v>0</v>
      </c>
      <c r="BJ325" s="19" t="s">
        <v>81</v>
      </c>
      <c r="BK325" s="207">
        <f>ROUND(I325*H325,2)</f>
        <v>0</v>
      </c>
      <c r="BL325" s="19" t="s">
        <v>220</v>
      </c>
      <c r="BM325" s="206" t="s">
        <v>1575</v>
      </c>
    </row>
    <row r="326" spans="1:65" s="2" customFormat="1" ht="16.5" customHeight="1">
      <c r="A326" s="36"/>
      <c r="B326" s="37"/>
      <c r="C326" s="244" t="s">
        <v>992</v>
      </c>
      <c r="D326" s="244" t="s">
        <v>329</v>
      </c>
      <c r="E326" s="245" t="s">
        <v>1576</v>
      </c>
      <c r="F326" s="246" t="s">
        <v>1577</v>
      </c>
      <c r="G326" s="247" t="s">
        <v>218</v>
      </c>
      <c r="H326" s="248">
        <v>4</v>
      </c>
      <c r="I326" s="249"/>
      <c r="J326" s="250">
        <f>ROUND(I326*H326,2)</f>
        <v>0</v>
      </c>
      <c r="K326" s="246" t="s">
        <v>219</v>
      </c>
      <c r="L326" s="251"/>
      <c r="M326" s="252" t="s">
        <v>19</v>
      </c>
      <c r="N326" s="253" t="s">
        <v>45</v>
      </c>
      <c r="O326" s="66"/>
      <c r="P326" s="204">
        <f>O326*H326</f>
        <v>0</v>
      </c>
      <c r="Q326" s="204">
        <v>4.4999999999999997E-3</v>
      </c>
      <c r="R326" s="204">
        <f>Q326*H326</f>
        <v>1.7999999999999999E-2</v>
      </c>
      <c r="S326" s="204">
        <v>0</v>
      </c>
      <c r="T326" s="205">
        <f>S326*H326</f>
        <v>0</v>
      </c>
      <c r="U326" s="36"/>
      <c r="V326" s="36"/>
      <c r="W326" s="36"/>
      <c r="X326" s="36"/>
      <c r="Y326" s="36"/>
      <c r="Z326" s="36"/>
      <c r="AA326" s="36"/>
      <c r="AB326" s="36"/>
      <c r="AC326" s="36"/>
      <c r="AD326" s="36"/>
      <c r="AE326" s="36"/>
      <c r="AR326" s="206" t="s">
        <v>257</v>
      </c>
      <c r="AT326" s="206" t="s">
        <v>329</v>
      </c>
      <c r="AU326" s="206" t="s">
        <v>83</v>
      </c>
      <c r="AY326" s="19" t="s">
        <v>213</v>
      </c>
      <c r="BE326" s="207">
        <f>IF(N326="základní",J326,0)</f>
        <v>0</v>
      </c>
      <c r="BF326" s="207">
        <f>IF(N326="snížená",J326,0)</f>
        <v>0</v>
      </c>
      <c r="BG326" s="207">
        <f>IF(N326="zákl. přenesená",J326,0)</f>
        <v>0</v>
      </c>
      <c r="BH326" s="207">
        <f>IF(N326="sníž. přenesená",J326,0)</f>
        <v>0</v>
      </c>
      <c r="BI326" s="207">
        <f>IF(N326="nulová",J326,0)</f>
        <v>0</v>
      </c>
      <c r="BJ326" s="19" t="s">
        <v>81</v>
      </c>
      <c r="BK326" s="207">
        <f>ROUND(I326*H326,2)</f>
        <v>0</v>
      </c>
      <c r="BL326" s="19" t="s">
        <v>220</v>
      </c>
      <c r="BM326" s="206" t="s">
        <v>1578</v>
      </c>
    </row>
    <row r="327" spans="1:65" s="2" customFormat="1" ht="16.5" customHeight="1">
      <c r="A327" s="36"/>
      <c r="B327" s="37"/>
      <c r="C327" s="195" t="s">
        <v>996</v>
      </c>
      <c r="D327" s="195" t="s">
        <v>215</v>
      </c>
      <c r="E327" s="196" t="s">
        <v>1579</v>
      </c>
      <c r="F327" s="197" t="s">
        <v>1580</v>
      </c>
      <c r="G327" s="198" t="s">
        <v>152</v>
      </c>
      <c r="H327" s="199">
        <v>4.5</v>
      </c>
      <c r="I327" s="200"/>
      <c r="J327" s="201">
        <f>ROUND(I327*H327,2)</f>
        <v>0</v>
      </c>
      <c r="K327" s="197" t="s">
        <v>219</v>
      </c>
      <c r="L327" s="41"/>
      <c r="M327" s="202" t="s">
        <v>19</v>
      </c>
      <c r="N327" s="203" t="s">
        <v>45</v>
      </c>
      <c r="O327" s="66"/>
      <c r="P327" s="204">
        <f>O327*H327</f>
        <v>0</v>
      </c>
      <c r="Q327" s="204">
        <v>0</v>
      </c>
      <c r="R327" s="204">
        <f>Q327*H327</f>
        <v>0</v>
      </c>
      <c r="S327" s="204">
        <v>0</v>
      </c>
      <c r="T327" s="205">
        <f>S327*H327</f>
        <v>0</v>
      </c>
      <c r="U327" s="36"/>
      <c r="V327" s="36"/>
      <c r="W327" s="36"/>
      <c r="X327" s="36"/>
      <c r="Y327" s="36"/>
      <c r="Z327" s="36"/>
      <c r="AA327" s="36"/>
      <c r="AB327" s="36"/>
      <c r="AC327" s="36"/>
      <c r="AD327" s="36"/>
      <c r="AE327" s="36"/>
      <c r="AR327" s="206" t="s">
        <v>220</v>
      </c>
      <c r="AT327" s="206" t="s">
        <v>215</v>
      </c>
      <c r="AU327" s="206" t="s">
        <v>83</v>
      </c>
      <c r="AY327" s="19" t="s">
        <v>213</v>
      </c>
      <c r="BE327" s="207">
        <f>IF(N327="základní",J327,0)</f>
        <v>0</v>
      </c>
      <c r="BF327" s="207">
        <f>IF(N327="snížená",J327,0)</f>
        <v>0</v>
      </c>
      <c r="BG327" s="207">
        <f>IF(N327="zákl. přenesená",J327,0)</f>
        <v>0</v>
      </c>
      <c r="BH327" s="207">
        <f>IF(N327="sníž. přenesená",J327,0)</f>
        <v>0</v>
      </c>
      <c r="BI327" s="207">
        <f>IF(N327="nulová",J327,0)</f>
        <v>0</v>
      </c>
      <c r="BJ327" s="19" t="s">
        <v>81</v>
      </c>
      <c r="BK327" s="207">
        <f>ROUND(I327*H327,2)</f>
        <v>0</v>
      </c>
      <c r="BL327" s="19" t="s">
        <v>220</v>
      </c>
      <c r="BM327" s="206" t="s">
        <v>1581</v>
      </c>
    </row>
    <row r="328" spans="1:65" s="2" customFormat="1" ht="87.75">
      <c r="A328" s="36"/>
      <c r="B328" s="37"/>
      <c r="C328" s="38"/>
      <c r="D328" s="208" t="s">
        <v>222</v>
      </c>
      <c r="E328" s="38"/>
      <c r="F328" s="209" t="s">
        <v>1582</v>
      </c>
      <c r="G328" s="38"/>
      <c r="H328" s="38"/>
      <c r="I328" s="118"/>
      <c r="J328" s="38"/>
      <c r="K328" s="38"/>
      <c r="L328" s="41"/>
      <c r="M328" s="210"/>
      <c r="N328" s="211"/>
      <c r="O328" s="66"/>
      <c r="P328" s="66"/>
      <c r="Q328" s="66"/>
      <c r="R328" s="66"/>
      <c r="S328" s="66"/>
      <c r="T328" s="67"/>
      <c r="U328" s="36"/>
      <c r="V328" s="36"/>
      <c r="W328" s="36"/>
      <c r="X328" s="36"/>
      <c r="Y328" s="36"/>
      <c r="Z328" s="36"/>
      <c r="AA328" s="36"/>
      <c r="AB328" s="36"/>
      <c r="AC328" s="36"/>
      <c r="AD328" s="36"/>
      <c r="AE328" s="36"/>
      <c r="AT328" s="19" t="s">
        <v>222</v>
      </c>
      <c r="AU328" s="19" t="s">
        <v>83</v>
      </c>
    </row>
    <row r="329" spans="1:65" s="13" customFormat="1">
      <c r="B329" s="212"/>
      <c r="C329" s="213"/>
      <c r="D329" s="208" t="s">
        <v>233</v>
      </c>
      <c r="E329" s="214" t="s">
        <v>19</v>
      </c>
      <c r="F329" s="215" t="s">
        <v>1583</v>
      </c>
      <c r="G329" s="213"/>
      <c r="H329" s="216">
        <v>4.5</v>
      </c>
      <c r="I329" s="217"/>
      <c r="J329" s="213"/>
      <c r="K329" s="213"/>
      <c r="L329" s="218"/>
      <c r="M329" s="219"/>
      <c r="N329" s="220"/>
      <c r="O329" s="220"/>
      <c r="P329" s="220"/>
      <c r="Q329" s="220"/>
      <c r="R329" s="220"/>
      <c r="S329" s="220"/>
      <c r="T329" s="221"/>
      <c r="AT329" s="222" t="s">
        <v>233</v>
      </c>
      <c r="AU329" s="222" t="s">
        <v>83</v>
      </c>
      <c r="AV329" s="13" t="s">
        <v>83</v>
      </c>
      <c r="AW329" s="13" t="s">
        <v>35</v>
      </c>
      <c r="AX329" s="13" t="s">
        <v>74</v>
      </c>
      <c r="AY329" s="222" t="s">
        <v>213</v>
      </c>
    </row>
    <row r="330" spans="1:65" s="14" customFormat="1">
      <c r="B330" s="223"/>
      <c r="C330" s="224"/>
      <c r="D330" s="208" t="s">
        <v>233</v>
      </c>
      <c r="E330" s="225" t="s">
        <v>19</v>
      </c>
      <c r="F330" s="226" t="s">
        <v>234</v>
      </c>
      <c r="G330" s="224"/>
      <c r="H330" s="227">
        <v>4.5</v>
      </c>
      <c r="I330" s="228"/>
      <c r="J330" s="224"/>
      <c r="K330" s="224"/>
      <c r="L330" s="229"/>
      <c r="M330" s="230"/>
      <c r="N330" s="231"/>
      <c r="O330" s="231"/>
      <c r="P330" s="231"/>
      <c r="Q330" s="231"/>
      <c r="R330" s="231"/>
      <c r="S330" s="231"/>
      <c r="T330" s="232"/>
      <c r="AT330" s="233" t="s">
        <v>233</v>
      </c>
      <c r="AU330" s="233" t="s">
        <v>83</v>
      </c>
      <c r="AV330" s="14" t="s">
        <v>220</v>
      </c>
      <c r="AW330" s="14" t="s">
        <v>35</v>
      </c>
      <c r="AX330" s="14" t="s">
        <v>81</v>
      </c>
      <c r="AY330" s="233" t="s">
        <v>213</v>
      </c>
    </row>
    <row r="331" spans="1:65" s="2" customFormat="1" ht="16.5" customHeight="1">
      <c r="A331" s="36"/>
      <c r="B331" s="37"/>
      <c r="C331" s="195" t="s">
        <v>1001</v>
      </c>
      <c r="D331" s="195" t="s">
        <v>215</v>
      </c>
      <c r="E331" s="196" t="s">
        <v>1584</v>
      </c>
      <c r="F331" s="197" t="s">
        <v>1585</v>
      </c>
      <c r="G331" s="198" t="s">
        <v>152</v>
      </c>
      <c r="H331" s="199">
        <v>256.19</v>
      </c>
      <c r="I331" s="200"/>
      <c r="J331" s="201">
        <f>ROUND(I331*H331,2)</f>
        <v>0</v>
      </c>
      <c r="K331" s="197" t="s">
        <v>219</v>
      </c>
      <c r="L331" s="41"/>
      <c r="M331" s="202" t="s">
        <v>19</v>
      </c>
      <c r="N331" s="203" t="s">
        <v>45</v>
      </c>
      <c r="O331" s="66"/>
      <c r="P331" s="204">
        <f>O331*H331</f>
        <v>0</v>
      </c>
      <c r="Q331" s="204">
        <v>0</v>
      </c>
      <c r="R331" s="204">
        <f>Q331*H331</f>
        <v>0</v>
      </c>
      <c r="S331" s="204">
        <v>0</v>
      </c>
      <c r="T331" s="205">
        <f>S331*H331</f>
        <v>0</v>
      </c>
      <c r="U331" s="36"/>
      <c r="V331" s="36"/>
      <c r="W331" s="36"/>
      <c r="X331" s="36"/>
      <c r="Y331" s="36"/>
      <c r="Z331" s="36"/>
      <c r="AA331" s="36"/>
      <c r="AB331" s="36"/>
      <c r="AC331" s="36"/>
      <c r="AD331" s="36"/>
      <c r="AE331" s="36"/>
      <c r="AR331" s="206" t="s">
        <v>220</v>
      </c>
      <c r="AT331" s="206" t="s">
        <v>215</v>
      </c>
      <c r="AU331" s="206" t="s">
        <v>83</v>
      </c>
      <c r="AY331" s="19" t="s">
        <v>213</v>
      </c>
      <c r="BE331" s="207">
        <f>IF(N331="základní",J331,0)</f>
        <v>0</v>
      </c>
      <c r="BF331" s="207">
        <f>IF(N331="snížená",J331,0)</f>
        <v>0</v>
      </c>
      <c r="BG331" s="207">
        <f>IF(N331="zákl. přenesená",J331,0)</f>
        <v>0</v>
      </c>
      <c r="BH331" s="207">
        <f>IF(N331="sníž. přenesená",J331,0)</f>
        <v>0</v>
      </c>
      <c r="BI331" s="207">
        <f>IF(N331="nulová",J331,0)</f>
        <v>0</v>
      </c>
      <c r="BJ331" s="19" t="s">
        <v>81</v>
      </c>
      <c r="BK331" s="207">
        <f>ROUND(I331*H331,2)</f>
        <v>0</v>
      </c>
      <c r="BL331" s="19" t="s">
        <v>220</v>
      </c>
      <c r="BM331" s="206" t="s">
        <v>1586</v>
      </c>
    </row>
    <row r="332" spans="1:65" s="2" customFormat="1" ht="87.75">
      <c r="A332" s="36"/>
      <c r="B332" s="37"/>
      <c r="C332" s="38"/>
      <c r="D332" s="208" t="s">
        <v>222</v>
      </c>
      <c r="E332" s="38"/>
      <c r="F332" s="209" t="s">
        <v>1582</v>
      </c>
      <c r="G332" s="38"/>
      <c r="H332" s="38"/>
      <c r="I332" s="118"/>
      <c r="J332" s="38"/>
      <c r="K332" s="38"/>
      <c r="L332" s="41"/>
      <c r="M332" s="210"/>
      <c r="N332" s="211"/>
      <c r="O332" s="66"/>
      <c r="P332" s="66"/>
      <c r="Q332" s="66"/>
      <c r="R332" s="66"/>
      <c r="S332" s="66"/>
      <c r="T332" s="67"/>
      <c r="U332" s="36"/>
      <c r="V332" s="36"/>
      <c r="W332" s="36"/>
      <c r="X332" s="36"/>
      <c r="Y332" s="36"/>
      <c r="Z332" s="36"/>
      <c r="AA332" s="36"/>
      <c r="AB332" s="36"/>
      <c r="AC332" s="36"/>
      <c r="AD332" s="36"/>
      <c r="AE332" s="36"/>
      <c r="AT332" s="19" t="s">
        <v>222</v>
      </c>
      <c r="AU332" s="19" t="s">
        <v>83</v>
      </c>
    </row>
    <row r="333" spans="1:65" s="13" customFormat="1">
      <c r="B333" s="212"/>
      <c r="C333" s="213"/>
      <c r="D333" s="208" t="s">
        <v>233</v>
      </c>
      <c r="E333" s="214" t="s">
        <v>19</v>
      </c>
      <c r="F333" s="215" t="s">
        <v>1587</v>
      </c>
      <c r="G333" s="213"/>
      <c r="H333" s="216">
        <v>256.19</v>
      </c>
      <c r="I333" s="217"/>
      <c r="J333" s="213"/>
      <c r="K333" s="213"/>
      <c r="L333" s="218"/>
      <c r="M333" s="219"/>
      <c r="N333" s="220"/>
      <c r="O333" s="220"/>
      <c r="P333" s="220"/>
      <c r="Q333" s="220"/>
      <c r="R333" s="220"/>
      <c r="S333" s="220"/>
      <c r="T333" s="221"/>
      <c r="AT333" s="222" t="s">
        <v>233</v>
      </c>
      <c r="AU333" s="222" t="s">
        <v>83</v>
      </c>
      <c r="AV333" s="13" t="s">
        <v>83</v>
      </c>
      <c r="AW333" s="13" t="s">
        <v>35</v>
      </c>
      <c r="AX333" s="13" t="s">
        <v>74</v>
      </c>
      <c r="AY333" s="222" t="s">
        <v>213</v>
      </c>
    </row>
    <row r="334" spans="1:65" s="14" customFormat="1">
      <c r="B334" s="223"/>
      <c r="C334" s="224"/>
      <c r="D334" s="208" t="s">
        <v>233</v>
      </c>
      <c r="E334" s="225" t="s">
        <v>19</v>
      </c>
      <c r="F334" s="226" t="s">
        <v>234</v>
      </c>
      <c r="G334" s="224"/>
      <c r="H334" s="227">
        <v>256.19</v>
      </c>
      <c r="I334" s="228"/>
      <c r="J334" s="224"/>
      <c r="K334" s="224"/>
      <c r="L334" s="229"/>
      <c r="M334" s="230"/>
      <c r="N334" s="231"/>
      <c r="O334" s="231"/>
      <c r="P334" s="231"/>
      <c r="Q334" s="231"/>
      <c r="R334" s="231"/>
      <c r="S334" s="231"/>
      <c r="T334" s="232"/>
      <c r="AT334" s="233" t="s">
        <v>233</v>
      </c>
      <c r="AU334" s="233" t="s">
        <v>83</v>
      </c>
      <c r="AV334" s="14" t="s">
        <v>220</v>
      </c>
      <c r="AW334" s="14" t="s">
        <v>35</v>
      </c>
      <c r="AX334" s="14" t="s">
        <v>81</v>
      </c>
      <c r="AY334" s="233" t="s">
        <v>213</v>
      </c>
    </row>
    <row r="335" spans="1:65" s="2" customFormat="1" ht="16.5" customHeight="1">
      <c r="A335" s="36"/>
      <c r="B335" s="37"/>
      <c r="C335" s="195" t="s">
        <v>1588</v>
      </c>
      <c r="D335" s="195" t="s">
        <v>215</v>
      </c>
      <c r="E335" s="196" t="s">
        <v>1589</v>
      </c>
      <c r="F335" s="197" t="s">
        <v>1590</v>
      </c>
      <c r="G335" s="198" t="s">
        <v>152</v>
      </c>
      <c r="H335" s="199">
        <v>260.69</v>
      </c>
      <c r="I335" s="200"/>
      <c r="J335" s="201">
        <f>ROUND(I335*H335,2)</f>
        <v>0</v>
      </c>
      <c r="K335" s="197" t="s">
        <v>219</v>
      </c>
      <c r="L335" s="41"/>
      <c r="M335" s="202" t="s">
        <v>19</v>
      </c>
      <c r="N335" s="203" t="s">
        <v>45</v>
      </c>
      <c r="O335" s="66"/>
      <c r="P335" s="204">
        <f>O335*H335</f>
        <v>0</v>
      </c>
      <c r="Q335" s="204">
        <v>5.5000000000000003E-7</v>
      </c>
      <c r="R335" s="204">
        <f>Q335*H335</f>
        <v>1.4337950000000002E-4</v>
      </c>
      <c r="S335" s="204">
        <v>0</v>
      </c>
      <c r="T335" s="205">
        <f>S335*H335</f>
        <v>0</v>
      </c>
      <c r="U335" s="36"/>
      <c r="V335" s="36"/>
      <c r="W335" s="36"/>
      <c r="X335" s="36"/>
      <c r="Y335" s="36"/>
      <c r="Z335" s="36"/>
      <c r="AA335" s="36"/>
      <c r="AB335" s="36"/>
      <c r="AC335" s="36"/>
      <c r="AD335" s="36"/>
      <c r="AE335" s="36"/>
      <c r="AR335" s="206" t="s">
        <v>220</v>
      </c>
      <c r="AT335" s="206" t="s">
        <v>215</v>
      </c>
      <c r="AU335" s="206" t="s">
        <v>83</v>
      </c>
      <c r="AY335" s="19" t="s">
        <v>213</v>
      </c>
      <c r="BE335" s="207">
        <f>IF(N335="základní",J335,0)</f>
        <v>0</v>
      </c>
      <c r="BF335" s="207">
        <f>IF(N335="snížená",J335,0)</f>
        <v>0</v>
      </c>
      <c r="BG335" s="207">
        <f>IF(N335="zákl. přenesená",J335,0)</f>
        <v>0</v>
      </c>
      <c r="BH335" s="207">
        <f>IF(N335="sníž. přenesená",J335,0)</f>
        <v>0</v>
      </c>
      <c r="BI335" s="207">
        <f>IF(N335="nulová",J335,0)</f>
        <v>0</v>
      </c>
      <c r="BJ335" s="19" t="s">
        <v>81</v>
      </c>
      <c r="BK335" s="207">
        <f>ROUND(I335*H335,2)</f>
        <v>0</v>
      </c>
      <c r="BL335" s="19" t="s">
        <v>220</v>
      </c>
      <c r="BM335" s="206" t="s">
        <v>1591</v>
      </c>
    </row>
    <row r="336" spans="1:65" s="2" customFormat="1" ht="39">
      <c r="A336" s="36"/>
      <c r="B336" s="37"/>
      <c r="C336" s="38"/>
      <c r="D336" s="208" t="s">
        <v>222</v>
      </c>
      <c r="E336" s="38"/>
      <c r="F336" s="209" t="s">
        <v>1592</v>
      </c>
      <c r="G336" s="38"/>
      <c r="H336" s="38"/>
      <c r="I336" s="118"/>
      <c r="J336" s="38"/>
      <c r="K336" s="38"/>
      <c r="L336" s="41"/>
      <c r="M336" s="210"/>
      <c r="N336" s="211"/>
      <c r="O336" s="66"/>
      <c r="P336" s="66"/>
      <c r="Q336" s="66"/>
      <c r="R336" s="66"/>
      <c r="S336" s="66"/>
      <c r="T336" s="67"/>
      <c r="U336" s="36"/>
      <c r="V336" s="36"/>
      <c r="W336" s="36"/>
      <c r="X336" s="36"/>
      <c r="Y336" s="36"/>
      <c r="Z336" s="36"/>
      <c r="AA336" s="36"/>
      <c r="AB336" s="36"/>
      <c r="AC336" s="36"/>
      <c r="AD336" s="36"/>
      <c r="AE336" s="36"/>
      <c r="AT336" s="19" t="s">
        <v>222</v>
      </c>
      <c r="AU336" s="19" t="s">
        <v>83</v>
      </c>
    </row>
    <row r="337" spans="1:65" s="13" customFormat="1">
      <c r="B337" s="212"/>
      <c r="C337" s="213"/>
      <c r="D337" s="208" t="s">
        <v>233</v>
      </c>
      <c r="E337" s="214" t="s">
        <v>19</v>
      </c>
      <c r="F337" s="215" t="s">
        <v>1587</v>
      </c>
      <c r="G337" s="213"/>
      <c r="H337" s="216">
        <v>256.19</v>
      </c>
      <c r="I337" s="217"/>
      <c r="J337" s="213"/>
      <c r="K337" s="213"/>
      <c r="L337" s="218"/>
      <c r="M337" s="219"/>
      <c r="N337" s="220"/>
      <c r="O337" s="220"/>
      <c r="P337" s="220"/>
      <c r="Q337" s="220"/>
      <c r="R337" s="220"/>
      <c r="S337" s="220"/>
      <c r="T337" s="221"/>
      <c r="AT337" s="222" t="s">
        <v>233</v>
      </c>
      <c r="AU337" s="222" t="s">
        <v>83</v>
      </c>
      <c r="AV337" s="13" t="s">
        <v>83</v>
      </c>
      <c r="AW337" s="13" t="s">
        <v>35</v>
      </c>
      <c r="AX337" s="13" t="s">
        <v>74</v>
      </c>
      <c r="AY337" s="222" t="s">
        <v>213</v>
      </c>
    </row>
    <row r="338" spans="1:65" s="13" customFormat="1">
      <c r="B338" s="212"/>
      <c r="C338" s="213"/>
      <c r="D338" s="208" t="s">
        <v>233</v>
      </c>
      <c r="E338" s="214" t="s">
        <v>19</v>
      </c>
      <c r="F338" s="215" t="s">
        <v>1583</v>
      </c>
      <c r="G338" s="213"/>
      <c r="H338" s="216">
        <v>4.5</v>
      </c>
      <c r="I338" s="217"/>
      <c r="J338" s="213"/>
      <c r="K338" s="213"/>
      <c r="L338" s="218"/>
      <c r="M338" s="219"/>
      <c r="N338" s="220"/>
      <c r="O338" s="220"/>
      <c r="P338" s="220"/>
      <c r="Q338" s="220"/>
      <c r="R338" s="220"/>
      <c r="S338" s="220"/>
      <c r="T338" s="221"/>
      <c r="AT338" s="222" t="s">
        <v>233</v>
      </c>
      <c r="AU338" s="222" t="s">
        <v>83</v>
      </c>
      <c r="AV338" s="13" t="s">
        <v>83</v>
      </c>
      <c r="AW338" s="13" t="s">
        <v>35</v>
      </c>
      <c r="AX338" s="13" t="s">
        <v>74</v>
      </c>
      <c r="AY338" s="222" t="s">
        <v>213</v>
      </c>
    </row>
    <row r="339" spans="1:65" s="14" customFormat="1">
      <c r="B339" s="223"/>
      <c r="C339" s="224"/>
      <c r="D339" s="208" t="s">
        <v>233</v>
      </c>
      <c r="E339" s="225" t="s">
        <v>19</v>
      </c>
      <c r="F339" s="226" t="s">
        <v>234</v>
      </c>
      <c r="G339" s="224"/>
      <c r="H339" s="227">
        <v>260.69</v>
      </c>
      <c r="I339" s="228"/>
      <c r="J339" s="224"/>
      <c r="K339" s="224"/>
      <c r="L339" s="229"/>
      <c r="M339" s="230"/>
      <c r="N339" s="231"/>
      <c r="O339" s="231"/>
      <c r="P339" s="231"/>
      <c r="Q339" s="231"/>
      <c r="R339" s="231"/>
      <c r="S339" s="231"/>
      <c r="T339" s="232"/>
      <c r="AT339" s="233" t="s">
        <v>233</v>
      </c>
      <c r="AU339" s="233" t="s">
        <v>83</v>
      </c>
      <c r="AV339" s="14" t="s">
        <v>220</v>
      </c>
      <c r="AW339" s="14" t="s">
        <v>35</v>
      </c>
      <c r="AX339" s="14" t="s">
        <v>81</v>
      </c>
      <c r="AY339" s="233" t="s">
        <v>213</v>
      </c>
    </row>
    <row r="340" spans="1:65" s="2" customFormat="1" ht="16.5" customHeight="1">
      <c r="A340" s="36"/>
      <c r="B340" s="37"/>
      <c r="C340" s="195" t="s">
        <v>1593</v>
      </c>
      <c r="D340" s="195" t="s">
        <v>215</v>
      </c>
      <c r="E340" s="196" t="s">
        <v>1594</v>
      </c>
      <c r="F340" s="197" t="s">
        <v>1595</v>
      </c>
      <c r="G340" s="198" t="s">
        <v>218</v>
      </c>
      <c r="H340" s="199">
        <v>8</v>
      </c>
      <c r="I340" s="200"/>
      <c r="J340" s="201">
        <f>ROUND(I340*H340,2)</f>
        <v>0</v>
      </c>
      <c r="K340" s="197" t="s">
        <v>219</v>
      </c>
      <c r="L340" s="41"/>
      <c r="M340" s="202" t="s">
        <v>19</v>
      </c>
      <c r="N340" s="203" t="s">
        <v>45</v>
      </c>
      <c r="O340" s="66"/>
      <c r="P340" s="204">
        <f>O340*H340</f>
        <v>0</v>
      </c>
      <c r="Q340" s="204">
        <v>0.46009040600000001</v>
      </c>
      <c r="R340" s="204">
        <f>Q340*H340</f>
        <v>3.6807232480000001</v>
      </c>
      <c r="S340" s="204">
        <v>0</v>
      </c>
      <c r="T340" s="205">
        <f>S340*H340</f>
        <v>0</v>
      </c>
      <c r="U340" s="36"/>
      <c r="V340" s="36"/>
      <c r="W340" s="36"/>
      <c r="X340" s="36"/>
      <c r="Y340" s="36"/>
      <c r="Z340" s="36"/>
      <c r="AA340" s="36"/>
      <c r="AB340" s="36"/>
      <c r="AC340" s="36"/>
      <c r="AD340" s="36"/>
      <c r="AE340" s="36"/>
      <c r="AR340" s="206" t="s">
        <v>220</v>
      </c>
      <c r="AT340" s="206" t="s">
        <v>215</v>
      </c>
      <c r="AU340" s="206" t="s">
        <v>83</v>
      </c>
      <c r="AY340" s="19" t="s">
        <v>213</v>
      </c>
      <c r="BE340" s="207">
        <f>IF(N340="základní",J340,0)</f>
        <v>0</v>
      </c>
      <c r="BF340" s="207">
        <f>IF(N340="snížená",J340,0)</f>
        <v>0</v>
      </c>
      <c r="BG340" s="207">
        <f>IF(N340="zákl. přenesená",J340,0)</f>
        <v>0</v>
      </c>
      <c r="BH340" s="207">
        <f>IF(N340="sníž. přenesená",J340,0)</f>
        <v>0</v>
      </c>
      <c r="BI340" s="207">
        <f>IF(N340="nulová",J340,0)</f>
        <v>0</v>
      </c>
      <c r="BJ340" s="19" t="s">
        <v>81</v>
      </c>
      <c r="BK340" s="207">
        <f>ROUND(I340*H340,2)</f>
        <v>0</v>
      </c>
      <c r="BL340" s="19" t="s">
        <v>220</v>
      </c>
      <c r="BM340" s="206" t="s">
        <v>1596</v>
      </c>
    </row>
    <row r="341" spans="1:65" s="2" customFormat="1" ht="87.75">
      <c r="A341" s="36"/>
      <c r="B341" s="37"/>
      <c r="C341" s="38"/>
      <c r="D341" s="208" t="s">
        <v>222</v>
      </c>
      <c r="E341" s="38"/>
      <c r="F341" s="209" t="s">
        <v>1582</v>
      </c>
      <c r="G341" s="38"/>
      <c r="H341" s="38"/>
      <c r="I341" s="118"/>
      <c r="J341" s="38"/>
      <c r="K341" s="38"/>
      <c r="L341" s="41"/>
      <c r="M341" s="210"/>
      <c r="N341" s="211"/>
      <c r="O341" s="66"/>
      <c r="P341" s="66"/>
      <c r="Q341" s="66"/>
      <c r="R341" s="66"/>
      <c r="S341" s="66"/>
      <c r="T341" s="67"/>
      <c r="U341" s="36"/>
      <c r="V341" s="36"/>
      <c r="W341" s="36"/>
      <c r="X341" s="36"/>
      <c r="Y341" s="36"/>
      <c r="Z341" s="36"/>
      <c r="AA341" s="36"/>
      <c r="AB341" s="36"/>
      <c r="AC341" s="36"/>
      <c r="AD341" s="36"/>
      <c r="AE341" s="36"/>
      <c r="AT341" s="19" t="s">
        <v>222</v>
      </c>
      <c r="AU341" s="19" t="s">
        <v>83</v>
      </c>
    </row>
    <row r="342" spans="1:65" s="13" customFormat="1">
      <c r="B342" s="212"/>
      <c r="C342" s="213"/>
      <c r="D342" s="208" t="s">
        <v>233</v>
      </c>
      <c r="E342" s="214" t="s">
        <v>19</v>
      </c>
      <c r="F342" s="215" t="s">
        <v>1597</v>
      </c>
      <c r="G342" s="213"/>
      <c r="H342" s="216">
        <v>6</v>
      </c>
      <c r="I342" s="217"/>
      <c r="J342" s="213"/>
      <c r="K342" s="213"/>
      <c r="L342" s="218"/>
      <c r="M342" s="219"/>
      <c r="N342" s="220"/>
      <c r="O342" s="220"/>
      <c r="P342" s="220"/>
      <c r="Q342" s="220"/>
      <c r="R342" s="220"/>
      <c r="S342" s="220"/>
      <c r="T342" s="221"/>
      <c r="AT342" s="222" t="s">
        <v>233</v>
      </c>
      <c r="AU342" s="222" t="s">
        <v>83</v>
      </c>
      <c r="AV342" s="13" t="s">
        <v>83</v>
      </c>
      <c r="AW342" s="13" t="s">
        <v>35</v>
      </c>
      <c r="AX342" s="13" t="s">
        <v>74</v>
      </c>
      <c r="AY342" s="222" t="s">
        <v>213</v>
      </c>
    </row>
    <row r="343" spans="1:65" s="13" customFormat="1">
      <c r="B343" s="212"/>
      <c r="C343" s="213"/>
      <c r="D343" s="208" t="s">
        <v>233</v>
      </c>
      <c r="E343" s="214" t="s">
        <v>19</v>
      </c>
      <c r="F343" s="215" t="s">
        <v>1598</v>
      </c>
      <c r="G343" s="213"/>
      <c r="H343" s="216">
        <v>2</v>
      </c>
      <c r="I343" s="217"/>
      <c r="J343" s="213"/>
      <c r="K343" s="213"/>
      <c r="L343" s="218"/>
      <c r="M343" s="219"/>
      <c r="N343" s="220"/>
      <c r="O343" s="220"/>
      <c r="P343" s="220"/>
      <c r="Q343" s="220"/>
      <c r="R343" s="220"/>
      <c r="S343" s="220"/>
      <c r="T343" s="221"/>
      <c r="AT343" s="222" t="s">
        <v>233</v>
      </c>
      <c r="AU343" s="222" t="s">
        <v>83</v>
      </c>
      <c r="AV343" s="13" t="s">
        <v>83</v>
      </c>
      <c r="AW343" s="13" t="s">
        <v>35</v>
      </c>
      <c r="AX343" s="13" t="s">
        <v>74</v>
      </c>
      <c r="AY343" s="222" t="s">
        <v>213</v>
      </c>
    </row>
    <row r="344" spans="1:65" s="14" customFormat="1">
      <c r="B344" s="223"/>
      <c r="C344" s="224"/>
      <c r="D344" s="208" t="s">
        <v>233</v>
      </c>
      <c r="E344" s="225" t="s">
        <v>19</v>
      </c>
      <c r="F344" s="226" t="s">
        <v>234</v>
      </c>
      <c r="G344" s="224"/>
      <c r="H344" s="227">
        <v>8</v>
      </c>
      <c r="I344" s="228"/>
      <c r="J344" s="224"/>
      <c r="K344" s="224"/>
      <c r="L344" s="229"/>
      <c r="M344" s="230"/>
      <c r="N344" s="231"/>
      <c r="O344" s="231"/>
      <c r="P344" s="231"/>
      <c r="Q344" s="231"/>
      <c r="R344" s="231"/>
      <c r="S344" s="231"/>
      <c r="T344" s="232"/>
      <c r="AT344" s="233" t="s">
        <v>233</v>
      </c>
      <c r="AU344" s="233" t="s">
        <v>83</v>
      </c>
      <c r="AV344" s="14" t="s">
        <v>220</v>
      </c>
      <c r="AW344" s="14" t="s">
        <v>35</v>
      </c>
      <c r="AX344" s="14" t="s">
        <v>81</v>
      </c>
      <c r="AY344" s="233" t="s">
        <v>213</v>
      </c>
    </row>
    <row r="345" spans="1:65" s="2" customFormat="1" ht="16.5" customHeight="1">
      <c r="A345" s="36"/>
      <c r="B345" s="37"/>
      <c r="C345" s="195" t="s">
        <v>1599</v>
      </c>
      <c r="D345" s="195" t="s">
        <v>215</v>
      </c>
      <c r="E345" s="196" t="s">
        <v>1600</v>
      </c>
      <c r="F345" s="197" t="s">
        <v>1601</v>
      </c>
      <c r="G345" s="198" t="s">
        <v>218</v>
      </c>
      <c r="H345" s="199">
        <v>15</v>
      </c>
      <c r="I345" s="200"/>
      <c r="J345" s="201">
        <f>ROUND(I345*H345,2)</f>
        <v>0</v>
      </c>
      <c r="K345" s="197" t="s">
        <v>219</v>
      </c>
      <c r="L345" s="41"/>
      <c r="M345" s="202" t="s">
        <v>19</v>
      </c>
      <c r="N345" s="203" t="s">
        <v>45</v>
      </c>
      <c r="O345" s="66"/>
      <c r="P345" s="204">
        <f>O345*H345</f>
        <v>0</v>
      </c>
      <c r="Q345" s="204">
        <v>0.1230316</v>
      </c>
      <c r="R345" s="204">
        <f>Q345*H345</f>
        <v>1.8454740000000001</v>
      </c>
      <c r="S345" s="204">
        <v>0</v>
      </c>
      <c r="T345" s="205">
        <f>S345*H345</f>
        <v>0</v>
      </c>
      <c r="U345" s="36"/>
      <c r="V345" s="36"/>
      <c r="W345" s="36"/>
      <c r="X345" s="36"/>
      <c r="Y345" s="36"/>
      <c r="Z345" s="36"/>
      <c r="AA345" s="36"/>
      <c r="AB345" s="36"/>
      <c r="AC345" s="36"/>
      <c r="AD345" s="36"/>
      <c r="AE345" s="36"/>
      <c r="AR345" s="206" t="s">
        <v>220</v>
      </c>
      <c r="AT345" s="206" t="s">
        <v>215</v>
      </c>
      <c r="AU345" s="206" t="s">
        <v>83</v>
      </c>
      <c r="AY345" s="19" t="s">
        <v>213</v>
      </c>
      <c r="BE345" s="207">
        <f>IF(N345="základní",J345,0)</f>
        <v>0</v>
      </c>
      <c r="BF345" s="207">
        <f>IF(N345="snížená",J345,0)</f>
        <v>0</v>
      </c>
      <c r="BG345" s="207">
        <f>IF(N345="zákl. přenesená",J345,0)</f>
        <v>0</v>
      </c>
      <c r="BH345" s="207">
        <f>IF(N345="sníž. přenesená",J345,0)</f>
        <v>0</v>
      </c>
      <c r="BI345" s="207">
        <f>IF(N345="nulová",J345,0)</f>
        <v>0</v>
      </c>
      <c r="BJ345" s="19" t="s">
        <v>81</v>
      </c>
      <c r="BK345" s="207">
        <f>ROUND(I345*H345,2)</f>
        <v>0</v>
      </c>
      <c r="BL345" s="19" t="s">
        <v>220</v>
      </c>
      <c r="BM345" s="206" t="s">
        <v>1602</v>
      </c>
    </row>
    <row r="346" spans="1:65" s="2" customFormat="1" ht="48.75">
      <c r="A346" s="36"/>
      <c r="B346" s="37"/>
      <c r="C346" s="38"/>
      <c r="D346" s="208" t="s">
        <v>222</v>
      </c>
      <c r="E346" s="38"/>
      <c r="F346" s="209" t="s">
        <v>1603</v>
      </c>
      <c r="G346" s="38"/>
      <c r="H346" s="38"/>
      <c r="I346" s="118"/>
      <c r="J346" s="38"/>
      <c r="K346" s="38"/>
      <c r="L346" s="41"/>
      <c r="M346" s="210"/>
      <c r="N346" s="211"/>
      <c r="O346" s="66"/>
      <c r="P346" s="66"/>
      <c r="Q346" s="66"/>
      <c r="R346" s="66"/>
      <c r="S346" s="66"/>
      <c r="T346" s="67"/>
      <c r="U346" s="36"/>
      <c r="V346" s="36"/>
      <c r="W346" s="36"/>
      <c r="X346" s="36"/>
      <c r="Y346" s="36"/>
      <c r="Z346" s="36"/>
      <c r="AA346" s="36"/>
      <c r="AB346" s="36"/>
      <c r="AC346" s="36"/>
      <c r="AD346" s="36"/>
      <c r="AE346" s="36"/>
      <c r="AT346" s="19" t="s">
        <v>222</v>
      </c>
      <c r="AU346" s="19" t="s">
        <v>83</v>
      </c>
    </row>
    <row r="347" spans="1:65" s="2" customFormat="1" ht="16.5" customHeight="1">
      <c r="A347" s="36"/>
      <c r="B347" s="37"/>
      <c r="C347" s="244" t="s">
        <v>1604</v>
      </c>
      <c r="D347" s="244" t="s">
        <v>329</v>
      </c>
      <c r="E347" s="245" t="s">
        <v>1605</v>
      </c>
      <c r="F347" s="246" t="s">
        <v>1606</v>
      </c>
      <c r="G347" s="247" t="s">
        <v>218</v>
      </c>
      <c r="H347" s="248">
        <v>15</v>
      </c>
      <c r="I347" s="249"/>
      <c r="J347" s="250">
        <f>ROUND(I347*H347,2)</f>
        <v>0</v>
      </c>
      <c r="K347" s="246" t="s">
        <v>219</v>
      </c>
      <c r="L347" s="251"/>
      <c r="M347" s="252" t="s">
        <v>19</v>
      </c>
      <c r="N347" s="253" t="s">
        <v>45</v>
      </c>
      <c r="O347" s="66"/>
      <c r="P347" s="204">
        <f>O347*H347</f>
        <v>0</v>
      </c>
      <c r="Q347" s="204">
        <v>1.3299999999999999E-2</v>
      </c>
      <c r="R347" s="204">
        <f>Q347*H347</f>
        <v>0.19949999999999998</v>
      </c>
      <c r="S347" s="204">
        <v>0</v>
      </c>
      <c r="T347" s="205">
        <f>S347*H347</f>
        <v>0</v>
      </c>
      <c r="U347" s="36"/>
      <c r="V347" s="36"/>
      <c r="W347" s="36"/>
      <c r="X347" s="36"/>
      <c r="Y347" s="36"/>
      <c r="Z347" s="36"/>
      <c r="AA347" s="36"/>
      <c r="AB347" s="36"/>
      <c r="AC347" s="36"/>
      <c r="AD347" s="36"/>
      <c r="AE347" s="36"/>
      <c r="AR347" s="206" t="s">
        <v>257</v>
      </c>
      <c r="AT347" s="206" t="s">
        <v>329</v>
      </c>
      <c r="AU347" s="206" t="s">
        <v>83</v>
      </c>
      <c r="AY347" s="19" t="s">
        <v>213</v>
      </c>
      <c r="BE347" s="207">
        <f>IF(N347="základní",J347,0)</f>
        <v>0</v>
      </c>
      <c r="BF347" s="207">
        <f>IF(N347="snížená",J347,0)</f>
        <v>0</v>
      </c>
      <c r="BG347" s="207">
        <f>IF(N347="zákl. přenesená",J347,0)</f>
        <v>0</v>
      </c>
      <c r="BH347" s="207">
        <f>IF(N347="sníž. přenesená",J347,0)</f>
        <v>0</v>
      </c>
      <c r="BI347" s="207">
        <f>IF(N347="nulová",J347,0)</f>
        <v>0</v>
      </c>
      <c r="BJ347" s="19" t="s">
        <v>81</v>
      </c>
      <c r="BK347" s="207">
        <f>ROUND(I347*H347,2)</f>
        <v>0</v>
      </c>
      <c r="BL347" s="19" t="s">
        <v>220</v>
      </c>
      <c r="BM347" s="206" t="s">
        <v>1607</v>
      </c>
    </row>
    <row r="348" spans="1:65" s="2" customFormat="1" ht="16.5" customHeight="1">
      <c r="A348" s="36"/>
      <c r="B348" s="37"/>
      <c r="C348" s="244" t="s">
        <v>1608</v>
      </c>
      <c r="D348" s="244" t="s">
        <v>329</v>
      </c>
      <c r="E348" s="245" t="s">
        <v>1609</v>
      </c>
      <c r="F348" s="246" t="s">
        <v>1610</v>
      </c>
      <c r="G348" s="247" t="s">
        <v>218</v>
      </c>
      <c r="H348" s="248">
        <v>15</v>
      </c>
      <c r="I348" s="249"/>
      <c r="J348" s="250">
        <f>ROUND(I348*H348,2)</f>
        <v>0</v>
      </c>
      <c r="K348" s="246" t="s">
        <v>19</v>
      </c>
      <c r="L348" s="251"/>
      <c r="M348" s="252" t="s">
        <v>19</v>
      </c>
      <c r="N348" s="253" t="s">
        <v>45</v>
      </c>
      <c r="O348" s="66"/>
      <c r="P348" s="204">
        <f>O348*H348</f>
        <v>0</v>
      </c>
      <c r="Q348" s="204">
        <v>8.9999999999999998E-4</v>
      </c>
      <c r="R348" s="204">
        <f>Q348*H348</f>
        <v>1.35E-2</v>
      </c>
      <c r="S348" s="204">
        <v>0</v>
      </c>
      <c r="T348" s="205">
        <f>S348*H348</f>
        <v>0</v>
      </c>
      <c r="U348" s="36"/>
      <c r="V348" s="36"/>
      <c r="W348" s="36"/>
      <c r="X348" s="36"/>
      <c r="Y348" s="36"/>
      <c r="Z348" s="36"/>
      <c r="AA348" s="36"/>
      <c r="AB348" s="36"/>
      <c r="AC348" s="36"/>
      <c r="AD348" s="36"/>
      <c r="AE348" s="36"/>
      <c r="AR348" s="206" t="s">
        <v>257</v>
      </c>
      <c r="AT348" s="206" t="s">
        <v>329</v>
      </c>
      <c r="AU348" s="206" t="s">
        <v>83</v>
      </c>
      <c r="AY348" s="19" t="s">
        <v>213</v>
      </c>
      <c r="BE348" s="207">
        <f>IF(N348="základní",J348,0)</f>
        <v>0</v>
      </c>
      <c r="BF348" s="207">
        <f>IF(N348="snížená",J348,0)</f>
        <v>0</v>
      </c>
      <c r="BG348" s="207">
        <f>IF(N348="zákl. přenesená",J348,0)</f>
        <v>0</v>
      </c>
      <c r="BH348" s="207">
        <f>IF(N348="sníž. přenesená",J348,0)</f>
        <v>0</v>
      </c>
      <c r="BI348" s="207">
        <f>IF(N348="nulová",J348,0)</f>
        <v>0</v>
      </c>
      <c r="BJ348" s="19" t="s">
        <v>81</v>
      </c>
      <c r="BK348" s="207">
        <f>ROUND(I348*H348,2)</f>
        <v>0</v>
      </c>
      <c r="BL348" s="19" t="s">
        <v>220</v>
      </c>
      <c r="BM348" s="206" t="s">
        <v>1611</v>
      </c>
    </row>
    <row r="349" spans="1:65" s="2" customFormat="1" ht="16.5" customHeight="1">
      <c r="A349" s="36"/>
      <c r="B349" s="37"/>
      <c r="C349" s="195" t="s">
        <v>1612</v>
      </c>
      <c r="D349" s="195" t="s">
        <v>215</v>
      </c>
      <c r="E349" s="196" t="s">
        <v>1613</v>
      </c>
      <c r="F349" s="197" t="s">
        <v>1614</v>
      </c>
      <c r="G349" s="198" t="s">
        <v>218</v>
      </c>
      <c r="H349" s="199">
        <v>9</v>
      </c>
      <c r="I349" s="200"/>
      <c r="J349" s="201">
        <f>ROUND(I349*H349,2)</f>
        <v>0</v>
      </c>
      <c r="K349" s="197" t="s">
        <v>219</v>
      </c>
      <c r="L349" s="41"/>
      <c r="M349" s="202" t="s">
        <v>19</v>
      </c>
      <c r="N349" s="203" t="s">
        <v>45</v>
      </c>
      <c r="O349" s="66"/>
      <c r="P349" s="204">
        <f>O349*H349</f>
        <v>0</v>
      </c>
      <c r="Q349" s="204">
        <v>0.32905679999999998</v>
      </c>
      <c r="R349" s="204">
        <f>Q349*H349</f>
        <v>2.9615111999999999</v>
      </c>
      <c r="S349" s="204">
        <v>0</v>
      </c>
      <c r="T349" s="205">
        <f>S349*H349</f>
        <v>0</v>
      </c>
      <c r="U349" s="36"/>
      <c r="V349" s="36"/>
      <c r="W349" s="36"/>
      <c r="X349" s="36"/>
      <c r="Y349" s="36"/>
      <c r="Z349" s="36"/>
      <c r="AA349" s="36"/>
      <c r="AB349" s="36"/>
      <c r="AC349" s="36"/>
      <c r="AD349" s="36"/>
      <c r="AE349" s="36"/>
      <c r="AR349" s="206" t="s">
        <v>220</v>
      </c>
      <c r="AT349" s="206" t="s">
        <v>215</v>
      </c>
      <c r="AU349" s="206" t="s">
        <v>83</v>
      </c>
      <c r="AY349" s="19" t="s">
        <v>213</v>
      </c>
      <c r="BE349" s="207">
        <f>IF(N349="základní",J349,0)</f>
        <v>0</v>
      </c>
      <c r="BF349" s="207">
        <f>IF(N349="snížená",J349,0)</f>
        <v>0</v>
      </c>
      <c r="BG349" s="207">
        <f>IF(N349="zákl. přenesená",J349,0)</f>
        <v>0</v>
      </c>
      <c r="BH349" s="207">
        <f>IF(N349="sníž. přenesená",J349,0)</f>
        <v>0</v>
      </c>
      <c r="BI349" s="207">
        <f>IF(N349="nulová",J349,0)</f>
        <v>0</v>
      </c>
      <c r="BJ349" s="19" t="s">
        <v>81</v>
      </c>
      <c r="BK349" s="207">
        <f>ROUND(I349*H349,2)</f>
        <v>0</v>
      </c>
      <c r="BL349" s="19" t="s">
        <v>220</v>
      </c>
      <c r="BM349" s="206" t="s">
        <v>1615</v>
      </c>
    </row>
    <row r="350" spans="1:65" s="2" customFormat="1" ht="48.75">
      <c r="A350" s="36"/>
      <c r="B350" s="37"/>
      <c r="C350" s="38"/>
      <c r="D350" s="208" t="s">
        <v>222</v>
      </c>
      <c r="E350" s="38"/>
      <c r="F350" s="209" t="s">
        <v>1603</v>
      </c>
      <c r="G350" s="38"/>
      <c r="H350" s="38"/>
      <c r="I350" s="118"/>
      <c r="J350" s="38"/>
      <c r="K350" s="38"/>
      <c r="L350" s="41"/>
      <c r="M350" s="210"/>
      <c r="N350" s="211"/>
      <c r="O350" s="66"/>
      <c r="P350" s="66"/>
      <c r="Q350" s="66"/>
      <c r="R350" s="66"/>
      <c r="S350" s="66"/>
      <c r="T350" s="67"/>
      <c r="U350" s="36"/>
      <c r="V350" s="36"/>
      <c r="W350" s="36"/>
      <c r="X350" s="36"/>
      <c r="Y350" s="36"/>
      <c r="Z350" s="36"/>
      <c r="AA350" s="36"/>
      <c r="AB350" s="36"/>
      <c r="AC350" s="36"/>
      <c r="AD350" s="36"/>
      <c r="AE350" s="36"/>
      <c r="AT350" s="19" t="s">
        <v>222</v>
      </c>
      <c r="AU350" s="19" t="s">
        <v>83</v>
      </c>
    </row>
    <row r="351" spans="1:65" s="2" customFormat="1" ht="16.5" customHeight="1">
      <c r="A351" s="36"/>
      <c r="B351" s="37"/>
      <c r="C351" s="244" t="s">
        <v>1616</v>
      </c>
      <c r="D351" s="244" t="s">
        <v>329</v>
      </c>
      <c r="E351" s="245" t="s">
        <v>1617</v>
      </c>
      <c r="F351" s="246" t="s">
        <v>1618</v>
      </c>
      <c r="G351" s="247" t="s">
        <v>218</v>
      </c>
      <c r="H351" s="248">
        <v>9</v>
      </c>
      <c r="I351" s="249"/>
      <c r="J351" s="250">
        <f>ROUND(I351*H351,2)</f>
        <v>0</v>
      </c>
      <c r="K351" s="246" t="s">
        <v>219</v>
      </c>
      <c r="L351" s="251"/>
      <c r="M351" s="252" t="s">
        <v>19</v>
      </c>
      <c r="N351" s="253" t="s">
        <v>45</v>
      </c>
      <c r="O351" s="66"/>
      <c r="P351" s="204">
        <f>O351*H351</f>
        <v>0</v>
      </c>
      <c r="Q351" s="204">
        <v>2.9499999999999998E-2</v>
      </c>
      <c r="R351" s="204">
        <f>Q351*H351</f>
        <v>0.26549999999999996</v>
      </c>
      <c r="S351" s="204">
        <v>0</v>
      </c>
      <c r="T351" s="205">
        <f>S351*H351</f>
        <v>0</v>
      </c>
      <c r="U351" s="36"/>
      <c r="V351" s="36"/>
      <c r="W351" s="36"/>
      <c r="X351" s="36"/>
      <c r="Y351" s="36"/>
      <c r="Z351" s="36"/>
      <c r="AA351" s="36"/>
      <c r="AB351" s="36"/>
      <c r="AC351" s="36"/>
      <c r="AD351" s="36"/>
      <c r="AE351" s="36"/>
      <c r="AR351" s="206" t="s">
        <v>257</v>
      </c>
      <c r="AT351" s="206" t="s">
        <v>329</v>
      </c>
      <c r="AU351" s="206" t="s">
        <v>83</v>
      </c>
      <c r="AY351" s="19" t="s">
        <v>213</v>
      </c>
      <c r="BE351" s="207">
        <f>IF(N351="základní",J351,0)</f>
        <v>0</v>
      </c>
      <c r="BF351" s="207">
        <f>IF(N351="snížená",J351,0)</f>
        <v>0</v>
      </c>
      <c r="BG351" s="207">
        <f>IF(N351="zákl. přenesená",J351,0)</f>
        <v>0</v>
      </c>
      <c r="BH351" s="207">
        <f>IF(N351="sníž. přenesená",J351,0)</f>
        <v>0</v>
      </c>
      <c r="BI351" s="207">
        <f>IF(N351="nulová",J351,0)</f>
        <v>0</v>
      </c>
      <c r="BJ351" s="19" t="s">
        <v>81</v>
      </c>
      <c r="BK351" s="207">
        <f>ROUND(I351*H351,2)</f>
        <v>0</v>
      </c>
      <c r="BL351" s="19" t="s">
        <v>220</v>
      </c>
      <c r="BM351" s="206" t="s">
        <v>1619</v>
      </c>
    </row>
    <row r="352" spans="1:65" s="2" customFormat="1" ht="16.5" customHeight="1">
      <c r="A352" s="36"/>
      <c r="B352" s="37"/>
      <c r="C352" s="244" t="s">
        <v>1620</v>
      </c>
      <c r="D352" s="244" t="s">
        <v>329</v>
      </c>
      <c r="E352" s="245" t="s">
        <v>1621</v>
      </c>
      <c r="F352" s="246" t="s">
        <v>1622</v>
      </c>
      <c r="G352" s="247" t="s">
        <v>218</v>
      </c>
      <c r="H352" s="248">
        <v>9</v>
      </c>
      <c r="I352" s="249"/>
      <c r="J352" s="250">
        <f>ROUND(I352*H352,2)</f>
        <v>0</v>
      </c>
      <c r="K352" s="246" t="s">
        <v>219</v>
      </c>
      <c r="L352" s="251"/>
      <c r="M352" s="252" t="s">
        <v>19</v>
      </c>
      <c r="N352" s="253" t="s">
        <v>45</v>
      </c>
      <c r="O352" s="66"/>
      <c r="P352" s="204">
        <f>O352*H352</f>
        <v>0</v>
      </c>
      <c r="Q352" s="204">
        <v>1.9E-3</v>
      </c>
      <c r="R352" s="204">
        <f>Q352*H352</f>
        <v>1.7100000000000001E-2</v>
      </c>
      <c r="S352" s="204">
        <v>0</v>
      </c>
      <c r="T352" s="205">
        <f>S352*H352</f>
        <v>0</v>
      </c>
      <c r="U352" s="36"/>
      <c r="V352" s="36"/>
      <c r="W352" s="36"/>
      <c r="X352" s="36"/>
      <c r="Y352" s="36"/>
      <c r="Z352" s="36"/>
      <c r="AA352" s="36"/>
      <c r="AB352" s="36"/>
      <c r="AC352" s="36"/>
      <c r="AD352" s="36"/>
      <c r="AE352" s="36"/>
      <c r="AR352" s="206" t="s">
        <v>257</v>
      </c>
      <c r="AT352" s="206" t="s">
        <v>329</v>
      </c>
      <c r="AU352" s="206" t="s">
        <v>83</v>
      </c>
      <c r="AY352" s="19" t="s">
        <v>213</v>
      </c>
      <c r="BE352" s="207">
        <f>IF(N352="základní",J352,0)</f>
        <v>0</v>
      </c>
      <c r="BF352" s="207">
        <f>IF(N352="snížená",J352,0)</f>
        <v>0</v>
      </c>
      <c r="BG352" s="207">
        <f>IF(N352="zákl. přenesená",J352,0)</f>
        <v>0</v>
      </c>
      <c r="BH352" s="207">
        <f>IF(N352="sníž. přenesená",J352,0)</f>
        <v>0</v>
      </c>
      <c r="BI352" s="207">
        <f>IF(N352="nulová",J352,0)</f>
        <v>0</v>
      </c>
      <c r="BJ352" s="19" t="s">
        <v>81</v>
      </c>
      <c r="BK352" s="207">
        <f>ROUND(I352*H352,2)</f>
        <v>0</v>
      </c>
      <c r="BL352" s="19" t="s">
        <v>220</v>
      </c>
      <c r="BM352" s="206" t="s">
        <v>1623</v>
      </c>
    </row>
    <row r="353" spans="1:65" s="2" customFormat="1" ht="16.5" customHeight="1">
      <c r="A353" s="36"/>
      <c r="B353" s="37"/>
      <c r="C353" s="195" t="s">
        <v>1624</v>
      </c>
      <c r="D353" s="195" t="s">
        <v>215</v>
      </c>
      <c r="E353" s="196" t="s">
        <v>1625</v>
      </c>
      <c r="F353" s="197" t="s">
        <v>1626</v>
      </c>
      <c r="G353" s="198" t="s">
        <v>218</v>
      </c>
      <c r="H353" s="199">
        <v>30</v>
      </c>
      <c r="I353" s="200"/>
      <c r="J353" s="201">
        <f>ROUND(I353*H353,2)</f>
        <v>0</v>
      </c>
      <c r="K353" s="197" t="s">
        <v>19</v>
      </c>
      <c r="L353" s="41"/>
      <c r="M353" s="202" t="s">
        <v>19</v>
      </c>
      <c r="N353" s="203" t="s">
        <v>45</v>
      </c>
      <c r="O353" s="66"/>
      <c r="P353" s="204">
        <f>O353*H353</f>
        <v>0</v>
      </c>
      <c r="Q353" s="204">
        <v>3.1E-4</v>
      </c>
      <c r="R353" s="204">
        <f>Q353*H353</f>
        <v>9.2999999999999992E-3</v>
      </c>
      <c r="S353" s="204">
        <v>0</v>
      </c>
      <c r="T353" s="205">
        <f>S353*H353</f>
        <v>0</v>
      </c>
      <c r="U353" s="36"/>
      <c r="V353" s="36"/>
      <c r="W353" s="36"/>
      <c r="X353" s="36"/>
      <c r="Y353" s="36"/>
      <c r="Z353" s="36"/>
      <c r="AA353" s="36"/>
      <c r="AB353" s="36"/>
      <c r="AC353" s="36"/>
      <c r="AD353" s="36"/>
      <c r="AE353" s="36"/>
      <c r="AR353" s="206" t="s">
        <v>220</v>
      </c>
      <c r="AT353" s="206" t="s">
        <v>215</v>
      </c>
      <c r="AU353" s="206" t="s">
        <v>83</v>
      </c>
      <c r="AY353" s="19" t="s">
        <v>213</v>
      </c>
      <c r="BE353" s="207">
        <f>IF(N353="základní",J353,0)</f>
        <v>0</v>
      </c>
      <c r="BF353" s="207">
        <f>IF(N353="snížená",J353,0)</f>
        <v>0</v>
      </c>
      <c r="BG353" s="207">
        <f>IF(N353="zákl. přenesená",J353,0)</f>
        <v>0</v>
      </c>
      <c r="BH353" s="207">
        <f>IF(N353="sníž. přenesená",J353,0)</f>
        <v>0</v>
      </c>
      <c r="BI353" s="207">
        <f>IF(N353="nulová",J353,0)</f>
        <v>0</v>
      </c>
      <c r="BJ353" s="19" t="s">
        <v>81</v>
      </c>
      <c r="BK353" s="207">
        <f>ROUND(I353*H353,2)</f>
        <v>0</v>
      </c>
      <c r="BL353" s="19" t="s">
        <v>220</v>
      </c>
      <c r="BM353" s="206" t="s">
        <v>1627</v>
      </c>
    </row>
    <row r="354" spans="1:65" s="2" customFormat="1" ht="16.5" customHeight="1">
      <c r="A354" s="36"/>
      <c r="B354" s="37"/>
      <c r="C354" s="195" t="s">
        <v>1628</v>
      </c>
      <c r="D354" s="195" t="s">
        <v>215</v>
      </c>
      <c r="E354" s="196" t="s">
        <v>1629</v>
      </c>
      <c r="F354" s="197" t="s">
        <v>1630</v>
      </c>
      <c r="G354" s="198" t="s">
        <v>152</v>
      </c>
      <c r="H354" s="199">
        <v>260.69</v>
      </c>
      <c r="I354" s="200"/>
      <c r="J354" s="201">
        <f>ROUND(I354*H354,2)</f>
        <v>0</v>
      </c>
      <c r="K354" s="197" t="s">
        <v>19</v>
      </c>
      <c r="L354" s="41"/>
      <c r="M354" s="202" t="s">
        <v>19</v>
      </c>
      <c r="N354" s="203" t="s">
        <v>45</v>
      </c>
      <c r="O354" s="66"/>
      <c r="P354" s="204">
        <f>O354*H354</f>
        <v>0</v>
      </c>
      <c r="Q354" s="204">
        <v>1.9000000000000001E-4</v>
      </c>
      <c r="R354" s="204">
        <f>Q354*H354</f>
        <v>4.9531100000000002E-2</v>
      </c>
      <c r="S354" s="204">
        <v>0</v>
      </c>
      <c r="T354" s="205">
        <f>S354*H354</f>
        <v>0</v>
      </c>
      <c r="U354" s="36"/>
      <c r="V354" s="36"/>
      <c r="W354" s="36"/>
      <c r="X354" s="36"/>
      <c r="Y354" s="36"/>
      <c r="Z354" s="36"/>
      <c r="AA354" s="36"/>
      <c r="AB354" s="36"/>
      <c r="AC354" s="36"/>
      <c r="AD354" s="36"/>
      <c r="AE354" s="36"/>
      <c r="AR354" s="206" t="s">
        <v>220</v>
      </c>
      <c r="AT354" s="206" t="s">
        <v>215</v>
      </c>
      <c r="AU354" s="206" t="s">
        <v>83</v>
      </c>
      <c r="AY354" s="19" t="s">
        <v>213</v>
      </c>
      <c r="BE354" s="207">
        <f>IF(N354="základní",J354,0)</f>
        <v>0</v>
      </c>
      <c r="BF354" s="207">
        <f>IF(N354="snížená",J354,0)</f>
        <v>0</v>
      </c>
      <c r="BG354" s="207">
        <f>IF(N354="zákl. přenesená",J354,0)</f>
        <v>0</v>
      </c>
      <c r="BH354" s="207">
        <f>IF(N354="sníž. přenesená",J354,0)</f>
        <v>0</v>
      </c>
      <c r="BI354" s="207">
        <f>IF(N354="nulová",J354,0)</f>
        <v>0</v>
      </c>
      <c r="BJ354" s="19" t="s">
        <v>81</v>
      </c>
      <c r="BK354" s="207">
        <f>ROUND(I354*H354,2)</f>
        <v>0</v>
      </c>
      <c r="BL354" s="19" t="s">
        <v>220</v>
      </c>
      <c r="BM354" s="206" t="s">
        <v>1631</v>
      </c>
    </row>
    <row r="355" spans="1:65" s="13" customFormat="1">
      <c r="B355" s="212"/>
      <c r="C355" s="213"/>
      <c r="D355" s="208" t="s">
        <v>233</v>
      </c>
      <c r="E355" s="214" t="s">
        <v>19</v>
      </c>
      <c r="F355" s="215" t="s">
        <v>1587</v>
      </c>
      <c r="G355" s="213"/>
      <c r="H355" s="216">
        <v>256.19</v>
      </c>
      <c r="I355" s="217"/>
      <c r="J355" s="213"/>
      <c r="K355" s="213"/>
      <c r="L355" s="218"/>
      <c r="M355" s="219"/>
      <c r="N355" s="220"/>
      <c r="O355" s="220"/>
      <c r="P355" s="220"/>
      <c r="Q355" s="220"/>
      <c r="R355" s="220"/>
      <c r="S355" s="220"/>
      <c r="T355" s="221"/>
      <c r="AT355" s="222" t="s">
        <v>233</v>
      </c>
      <c r="AU355" s="222" t="s">
        <v>83</v>
      </c>
      <c r="AV355" s="13" t="s">
        <v>83</v>
      </c>
      <c r="AW355" s="13" t="s">
        <v>35</v>
      </c>
      <c r="AX355" s="13" t="s">
        <v>74</v>
      </c>
      <c r="AY355" s="222" t="s">
        <v>213</v>
      </c>
    </row>
    <row r="356" spans="1:65" s="13" customFormat="1">
      <c r="B356" s="212"/>
      <c r="C356" s="213"/>
      <c r="D356" s="208" t="s">
        <v>233</v>
      </c>
      <c r="E356" s="214" t="s">
        <v>19</v>
      </c>
      <c r="F356" s="215" t="s">
        <v>1583</v>
      </c>
      <c r="G356" s="213"/>
      <c r="H356" s="216">
        <v>4.5</v>
      </c>
      <c r="I356" s="217"/>
      <c r="J356" s="213"/>
      <c r="K356" s="213"/>
      <c r="L356" s="218"/>
      <c r="M356" s="219"/>
      <c r="N356" s="220"/>
      <c r="O356" s="220"/>
      <c r="P356" s="220"/>
      <c r="Q356" s="220"/>
      <c r="R356" s="220"/>
      <c r="S356" s="220"/>
      <c r="T356" s="221"/>
      <c r="AT356" s="222" t="s">
        <v>233</v>
      </c>
      <c r="AU356" s="222" t="s">
        <v>83</v>
      </c>
      <c r="AV356" s="13" t="s">
        <v>83</v>
      </c>
      <c r="AW356" s="13" t="s">
        <v>35</v>
      </c>
      <c r="AX356" s="13" t="s">
        <v>74</v>
      </c>
      <c r="AY356" s="222" t="s">
        <v>213</v>
      </c>
    </row>
    <row r="357" spans="1:65" s="14" customFormat="1">
      <c r="B357" s="223"/>
      <c r="C357" s="224"/>
      <c r="D357" s="208" t="s">
        <v>233</v>
      </c>
      <c r="E357" s="225" t="s">
        <v>19</v>
      </c>
      <c r="F357" s="226" t="s">
        <v>234</v>
      </c>
      <c r="G357" s="224"/>
      <c r="H357" s="227">
        <v>260.69</v>
      </c>
      <c r="I357" s="228"/>
      <c r="J357" s="224"/>
      <c r="K357" s="224"/>
      <c r="L357" s="229"/>
      <c r="M357" s="230"/>
      <c r="N357" s="231"/>
      <c r="O357" s="231"/>
      <c r="P357" s="231"/>
      <c r="Q357" s="231"/>
      <c r="R357" s="231"/>
      <c r="S357" s="231"/>
      <c r="T357" s="232"/>
      <c r="AT357" s="233" t="s">
        <v>233</v>
      </c>
      <c r="AU357" s="233" t="s">
        <v>83</v>
      </c>
      <c r="AV357" s="14" t="s">
        <v>220</v>
      </c>
      <c r="AW357" s="14" t="s">
        <v>35</v>
      </c>
      <c r="AX357" s="14" t="s">
        <v>81</v>
      </c>
      <c r="AY357" s="233" t="s">
        <v>213</v>
      </c>
    </row>
    <row r="358" spans="1:65" s="2" customFormat="1" ht="16.5" customHeight="1">
      <c r="A358" s="36"/>
      <c r="B358" s="37"/>
      <c r="C358" s="195" t="s">
        <v>1632</v>
      </c>
      <c r="D358" s="195" t="s">
        <v>215</v>
      </c>
      <c r="E358" s="196" t="s">
        <v>1633</v>
      </c>
      <c r="F358" s="197" t="s">
        <v>1634</v>
      </c>
      <c r="G358" s="198" t="s">
        <v>152</v>
      </c>
      <c r="H358" s="199">
        <v>260.69</v>
      </c>
      <c r="I358" s="200"/>
      <c r="J358" s="201">
        <f>ROUND(I358*H358,2)</f>
        <v>0</v>
      </c>
      <c r="K358" s="197" t="s">
        <v>19</v>
      </c>
      <c r="L358" s="41"/>
      <c r="M358" s="202" t="s">
        <v>19</v>
      </c>
      <c r="N358" s="203" t="s">
        <v>45</v>
      </c>
      <c r="O358" s="66"/>
      <c r="P358" s="204">
        <f>O358*H358</f>
        <v>0</v>
      </c>
      <c r="Q358" s="204">
        <v>9.0000000000000006E-5</v>
      </c>
      <c r="R358" s="204">
        <f>Q358*H358</f>
        <v>2.34621E-2</v>
      </c>
      <c r="S358" s="204">
        <v>0</v>
      </c>
      <c r="T358" s="205">
        <f>S358*H358</f>
        <v>0</v>
      </c>
      <c r="U358" s="36"/>
      <c r="V358" s="36"/>
      <c r="W358" s="36"/>
      <c r="X358" s="36"/>
      <c r="Y358" s="36"/>
      <c r="Z358" s="36"/>
      <c r="AA358" s="36"/>
      <c r="AB358" s="36"/>
      <c r="AC358" s="36"/>
      <c r="AD358" s="36"/>
      <c r="AE358" s="36"/>
      <c r="AR358" s="206" t="s">
        <v>220</v>
      </c>
      <c r="AT358" s="206" t="s">
        <v>215</v>
      </c>
      <c r="AU358" s="206" t="s">
        <v>83</v>
      </c>
      <c r="AY358" s="19" t="s">
        <v>213</v>
      </c>
      <c r="BE358" s="207">
        <f>IF(N358="základní",J358,0)</f>
        <v>0</v>
      </c>
      <c r="BF358" s="207">
        <f>IF(N358="snížená",J358,0)</f>
        <v>0</v>
      </c>
      <c r="BG358" s="207">
        <f>IF(N358="zákl. přenesená",J358,0)</f>
        <v>0</v>
      </c>
      <c r="BH358" s="207">
        <f>IF(N358="sníž. přenesená",J358,0)</f>
        <v>0</v>
      </c>
      <c r="BI358" s="207">
        <f>IF(N358="nulová",J358,0)</f>
        <v>0</v>
      </c>
      <c r="BJ358" s="19" t="s">
        <v>81</v>
      </c>
      <c r="BK358" s="207">
        <f>ROUND(I358*H358,2)</f>
        <v>0</v>
      </c>
      <c r="BL358" s="19" t="s">
        <v>220</v>
      </c>
      <c r="BM358" s="206" t="s">
        <v>1635</v>
      </c>
    </row>
    <row r="359" spans="1:65" s="13" customFormat="1">
      <c r="B359" s="212"/>
      <c r="C359" s="213"/>
      <c r="D359" s="208" t="s">
        <v>233</v>
      </c>
      <c r="E359" s="214" t="s">
        <v>19</v>
      </c>
      <c r="F359" s="215" t="s">
        <v>1587</v>
      </c>
      <c r="G359" s="213"/>
      <c r="H359" s="216">
        <v>256.19</v>
      </c>
      <c r="I359" s="217"/>
      <c r="J359" s="213"/>
      <c r="K359" s="213"/>
      <c r="L359" s="218"/>
      <c r="M359" s="219"/>
      <c r="N359" s="220"/>
      <c r="O359" s="220"/>
      <c r="P359" s="220"/>
      <c r="Q359" s="220"/>
      <c r="R359" s="220"/>
      <c r="S359" s="220"/>
      <c r="T359" s="221"/>
      <c r="AT359" s="222" t="s">
        <v>233</v>
      </c>
      <c r="AU359" s="222" t="s">
        <v>83</v>
      </c>
      <c r="AV359" s="13" t="s">
        <v>83</v>
      </c>
      <c r="AW359" s="13" t="s">
        <v>35</v>
      </c>
      <c r="AX359" s="13" t="s">
        <v>74</v>
      </c>
      <c r="AY359" s="222" t="s">
        <v>213</v>
      </c>
    </row>
    <row r="360" spans="1:65" s="13" customFormat="1">
      <c r="B360" s="212"/>
      <c r="C360" s="213"/>
      <c r="D360" s="208" t="s">
        <v>233</v>
      </c>
      <c r="E360" s="214" t="s">
        <v>19</v>
      </c>
      <c r="F360" s="215" t="s">
        <v>1583</v>
      </c>
      <c r="G360" s="213"/>
      <c r="H360" s="216">
        <v>4.5</v>
      </c>
      <c r="I360" s="217"/>
      <c r="J360" s="213"/>
      <c r="K360" s="213"/>
      <c r="L360" s="218"/>
      <c r="M360" s="219"/>
      <c r="N360" s="220"/>
      <c r="O360" s="220"/>
      <c r="P360" s="220"/>
      <c r="Q360" s="220"/>
      <c r="R360" s="220"/>
      <c r="S360" s="220"/>
      <c r="T360" s="221"/>
      <c r="AT360" s="222" t="s">
        <v>233</v>
      </c>
      <c r="AU360" s="222" t="s">
        <v>83</v>
      </c>
      <c r="AV360" s="13" t="s">
        <v>83</v>
      </c>
      <c r="AW360" s="13" t="s">
        <v>35</v>
      </c>
      <c r="AX360" s="13" t="s">
        <v>74</v>
      </c>
      <c r="AY360" s="222" t="s">
        <v>213</v>
      </c>
    </row>
    <row r="361" spans="1:65" s="14" customFormat="1">
      <c r="B361" s="223"/>
      <c r="C361" s="224"/>
      <c r="D361" s="208" t="s">
        <v>233</v>
      </c>
      <c r="E361" s="225" t="s">
        <v>19</v>
      </c>
      <c r="F361" s="226" t="s">
        <v>234</v>
      </c>
      <c r="G361" s="224"/>
      <c r="H361" s="227">
        <v>260.69</v>
      </c>
      <c r="I361" s="228"/>
      <c r="J361" s="224"/>
      <c r="K361" s="224"/>
      <c r="L361" s="229"/>
      <c r="M361" s="230"/>
      <c r="N361" s="231"/>
      <c r="O361" s="231"/>
      <c r="P361" s="231"/>
      <c r="Q361" s="231"/>
      <c r="R361" s="231"/>
      <c r="S361" s="231"/>
      <c r="T361" s="232"/>
      <c r="AT361" s="233" t="s">
        <v>233</v>
      </c>
      <c r="AU361" s="233" t="s">
        <v>83</v>
      </c>
      <c r="AV361" s="14" t="s">
        <v>220</v>
      </c>
      <c r="AW361" s="14" t="s">
        <v>35</v>
      </c>
      <c r="AX361" s="14" t="s">
        <v>81</v>
      </c>
      <c r="AY361" s="233" t="s">
        <v>213</v>
      </c>
    </row>
    <row r="362" spans="1:65" s="12" customFormat="1" ht="22.9" customHeight="1">
      <c r="B362" s="179"/>
      <c r="C362" s="180"/>
      <c r="D362" s="181" t="s">
        <v>73</v>
      </c>
      <c r="E362" s="193" t="s">
        <v>262</v>
      </c>
      <c r="F362" s="193" t="s">
        <v>424</v>
      </c>
      <c r="G362" s="180"/>
      <c r="H362" s="180"/>
      <c r="I362" s="183"/>
      <c r="J362" s="194">
        <f>BK362</f>
        <v>0</v>
      </c>
      <c r="K362" s="180"/>
      <c r="L362" s="185"/>
      <c r="M362" s="186"/>
      <c r="N362" s="187"/>
      <c r="O362" s="187"/>
      <c r="P362" s="188">
        <f>P363</f>
        <v>0</v>
      </c>
      <c r="Q362" s="187"/>
      <c r="R362" s="188">
        <f>R363</f>
        <v>0</v>
      </c>
      <c r="S362" s="187"/>
      <c r="T362" s="189">
        <f>T363</f>
        <v>0</v>
      </c>
      <c r="AR362" s="190" t="s">
        <v>81</v>
      </c>
      <c r="AT362" s="191" t="s">
        <v>73</v>
      </c>
      <c r="AU362" s="191" t="s">
        <v>81</v>
      </c>
      <c r="AY362" s="190" t="s">
        <v>213</v>
      </c>
      <c r="BK362" s="192">
        <f>BK363</f>
        <v>0</v>
      </c>
    </row>
    <row r="363" spans="1:65" s="2" customFormat="1" ht="16.5" customHeight="1">
      <c r="A363" s="36"/>
      <c r="B363" s="37"/>
      <c r="C363" s="195" t="s">
        <v>1636</v>
      </c>
      <c r="D363" s="195" t="s">
        <v>215</v>
      </c>
      <c r="E363" s="196" t="s">
        <v>993</v>
      </c>
      <c r="F363" s="197" t="s">
        <v>1637</v>
      </c>
      <c r="G363" s="198" t="s">
        <v>417</v>
      </c>
      <c r="H363" s="199">
        <v>1</v>
      </c>
      <c r="I363" s="200"/>
      <c r="J363" s="201">
        <f>ROUND(I363*H363,2)</f>
        <v>0</v>
      </c>
      <c r="K363" s="197" t="s">
        <v>19</v>
      </c>
      <c r="L363" s="41"/>
      <c r="M363" s="202" t="s">
        <v>19</v>
      </c>
      <c r="N363" s="203" t="s">
        <v>45</v>
      </c>
      <c r="O363" s="66"/>
      <c r="P363" s="204">
        <f>O363*H363</f>
        <v>0</v>
      </c>
      <c r="Q363" s="204">
        <v>0</v>
      </c>
      <c r="R363" s="204">
        <f>Q363*H363</f>
        <v>0</v>
      </c>
      <c r="S363" s="204">
        <v>0</v>
      </c>
      <c r="T363" s="205">
        <f>S363*H363</f>
        <v>0</v>
      </c>
      <c r="U363" s="36"/>
      <c r="V363" s="36"/>
      <c r="W363" s="36"/>
      <c r="X363" s="36"/>
      <c r="Y363" s="36"/>
      <c r="Z363" s="36"/>
      <c r="AA363" s="36"/>
      <c r="AB363" s="36"/>
      <c r="AC363" s="36"/>
      <c r="AD363" s="36"/>
      <c r="AE363" s="36"/>
      <c r="AR363" s="206" t="s">
        <v>220</v>
      </c>
      <c r="AT363" s="206" t="s">
        <v>215</v>
      </c>
      <c r="AU363" s="206" t="s">
        <v>83</v>
      </c>
      <c r="AY363" s="19" t="s">
        <v>213</v>
      </c>
      <c r="BE363" s="207">
        <f>IF(N363="základní",J363,0)</f>
        <v>0</v>
      </c>
      <c r="BF363" s="207">
        <f>IF(N363="snížená",J363,0)</f>
        <v>0</v>
      </c>
      <c r="BG363" s="207">
        <f>IF(N363="zákl. přenesená",J363,0)</f>
        <v>0</v>
      </c>
      <c r="BH363" s="207">
        <f>IF(N363="sníž. přenesená",J363,0)</f>
        <v>0</v>
      </c>
      <c r="BI363" s="207">
        <f>IF(N363="nulová",J363,0)</f>
        <v>0</v>
      </c>
      <c r="BJ363" s="19" t="s">
        <v>81</v>
      </c>
      <c r="BK363" s="207">
        <f>ROUND(I363*H363,2)</f>
        <v>0</v>
      </c>
      <c r="BL363" s="19" t="s">
        <v>220</v>
      </c>
      <c r="BM363" s="206" t="s">
        <v>1638</v>
      </c>
    </row>
    <row r="364" spans="1:65" s="12" customFormat="1" ht="22.9" customHeight="1">
      <c r="B364" s="179"/>
      <c r="C364" s="180"/>
      <c r="D364" s="181" t="s">
        <v>73</v>
      </c>
      <c r="E364" s="193" t="s">
        <v>490</v>
      </c>
      <c r="F364" s="193" t="s">
        <v>491</v>
      </c>
      <c r="G364" s="180"/>
      <c r="H364" s="180"/>
      <c r="I364" s="183"/>
      <c r="J364" s="194">
        <f>BK364</f>
        <v>0</v>
      </c>
      <c r="K364" s="180"/>
      <c r="L364" s="185"/>
      <c r="M364" s="186"/>
      <c r="N364" s="187"/>
      <c r="O364" s="187"/>
      <c r="P364" s="188">
        <f>SUM(P365:P368)</f>
        <v>0</v>
      </c>
      <c r="Q364" s="187"/>
      <c r="R364" s="188">
        <f>SUM(R365:R368)</f>
        <v>0</v>
      </c>
      <c r="S364" s="187"/>
      <c r="T364" s="189">
        <f>SUM(T365:T368)</f>
        <v>0</v>
      </c>
      <c r="AR364" s="190" t="s">
        <v>81</v>
      </c>
      <c r="AT364" s="191" t="s">
        <v>73</v>
      </c>
      <c r="AU364" s="191" t="s">
        <v>81</v>
      </c>
      <c r="AY364" s="190" t="s">
        <v>213</v>
      </c>
      <c r="BK364" s="192">
        <f>SUM(BK365:BK368)</f>
        <v>0</v>
      </c>
    </row>
    <row r="365" spans="1:65" s="2" customFormat="1" ht="21.75" customHeight="1">
      <c r="A365" s="36"/>
      <c r="B365" s="37"/>
      <c r="C365" s="195" t="s">
        <v>153</v>
      </c>
      <c r="D365" s="195" t="s">
        <v>215</v>
      </c>
      <c r="E365" s="196" t="s">
        <v>1639</v>
      </c>
      <c r="F365" s="197" t="s">
        <v>1640</v>
      </c>
      <c r="G365" s="198" t="s">
        <v>166</v>
      </c>
      <c r="H365" s="199">
        <v>19.385000000000002</v>
      </c>
      <c r="I365" s="200"/>
      <c r="J365" s="201">
        <f>ROUND(I365*H365,2)</f>
        <v>0</v>
      </c>
      <c r="K365" s="197" t="s">
        <v>219</v>
      </c>
      <c r="L365" s="41"/>
      <c r="M365" s="202" t="s">
        <v>19</v>
      </c>
      <c r="N365" s="203" t="s">
        <v>45</v>
      </c>
      <c r="O365" s="66"/>
      <c r="P365" s="204">
        <f>O365*H365</f>
        <v>0</v>
      </c>
      <c r="Q365" s="204">
        <v>0</v>
      </c>
      <c r="R365" s="204">
        <f>Q365*H365</f>
        <v>0</v>
      </c>
      <c r="S365" s="204">
        <v>0</v>
      </c>
      <c r="T365" s="205">
        <f>S365*H365</f>
        <v>0</v>
      </c>
      <c r="U365" s="36"/>
      <c r="V365" s="36"/>
      <c r="W365" s="36"/>
      <c r="X365" s="36"/>
      <c r="Y365" s="36"/>
      <c r="Z365" s="36"/>
      <c r="AA365" s="36"/>
      <c r="AB365" s="36"/>
      <c r="AC365" s="36"/>
      <c r="AD365" s="36"/>
      <c r="AE365" s="36"/>
      <c r="AR365" s="206" t="s">
        <v>220</v>
      </c>
      <c r="AT365" s="206" t="s">
        <v>215</v>
      </c>
      <c r="AU365" s="206" t="s">
        <v>83</v>
      </c>
      <c r="AY365" s="19" t="s">
        <v>213</v>
      </c>
      <c r="BE365" s="207">
        <f>IF(N365="základní",J365,0)</f>
        <v>0</v>
      </c>
      <c r="BF365" s="207">
        <f>IF(N365="snížená",J365,0)</f>
        <v>0</v>
      </c>
      <c r="BG365" s="207">
        <f>IF(N365="zákl. přenesená",J365,0)</f>
        <v>0</v>
      </c>
      <c r="BH365" s="207">
        <f>IF(N365="sníž. přenesená",J365,0)</f>
        <v>0</v>
      </c>
      <c r="BI365" s="207">
        <f>IF(N365="nulová",J365,0)</f>
        <v>0</v>
      </c>
      <c r="BJ365" s="19" t="s">
        <v>81</v>
      </c>
      <c r="BK365" s="207">
        <f>ROUND(I365*H365,2)</f>
        <v>0</v>
      </c>
      <c r="BL365" s="19" t="s">
        <v>220</v>
      </c>
      <c r="BM365" s="206" t="s">
        <v>1641</v>
      </c>
    </row>
    <row r="366" spans="1:65" s="2" customFormat="1" ht="48.75">
      <c r="A366" s="36"/>
      <c r="B366" s="37"/>
      <c r="C366" s="38"/>
      <c r="D366" s="208" t="s">
        <v>222</v>
      </c>
      <c r="E366" s="38"/>
      <c r="F366" s="209" t="s">
        <v>1000</v>
      </c>
      <c r="G366" s="38"/>
      <c r="H366" s="38"/>
      <c r="I366" s="118"/>
      <c r="J366" s="38"/>
      <c r="K366" s="38"/>
      <c r="L366" s="41"/>
      <c r="M366" s="210"/>
      <c r="N366" s="211"/>
      <c r="O366" s="66"/>
      <c r="P366" s="66"/>
      <c r="Q366" s="66"/>
      <c r="R366" s="66"/>
      <c r="S366" s="66"/>
      <c r="T366" s="67"/>
      <c r="U366" s="36"/>
      <c r="V366" s="36"/>
      <c r="W366" s="36"/>
      <c r="X366" s="36"/>
      <c r="Y366" s="36"/>
      <c r="Z366" s="36"/>
      <c r="AA366" s="36"/>
      <c r="AB366" s="36"/>
      <c r="AC366" s="36"/>
      <c r="AD366" s="36"/>
      <c r="AE366" s="36"/>
      <c r="AT366" s="19" t="s">
        <v>222</v>
      </c>
      <c r="AU366" s="19" t="s">
        <v>83</v>
      </c>
    </row>
    <row r="367" spans="1:65" s="2" customFormat="1" ht="21.75" customHeight="1">
      <c r="A367" s="36"/>
      <c r="B367" s="37"/>
      <c r="C367" s="195" t="s">
        <v>1642</v>
      </c>
      <c r="D367" s="195" t="s">
        <v>215</v>
      </c>
      <c r="E367" s="196" t="s">
        <v>1643</v>
      </c>
      <c r="F367" s="197" t="s">
        <v>1644</v>
      </c>
      <c r="G367" s="198" t="s">
        <v>166</v>
      </c>
      <c r="H367" s="199">
        <v>19.385000000000002</v>
      </c>
      <c r="I367" s="200"/>
      <c r="J367" s="201">
        <f>ROUND(I367*H367,2)</f>
        <v>0</v>
      </c>
      <c r="K367" s="197" t="s">
        <v>219</v>
      </c>
      <c r="L367" s="41"/>
      <c r="M367" s="202" t="s">
        <v>19</v>
      </c>
      <c r="N367" s="203" t="s">
        <v>45</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220</v>
      </c>
      <c r="AT367" s="206" t="s">
        <v>215</v>
      </c>
      <c r="AU367" s="206" t="s">
        <v>83</v>
      </c>
      <c r="AY367" s="19" t="s">
        <v>213</v>
      </c>
      <c r="BE367" s="207">
        <f>IF(N367="základní",J367,0)</f>
        <v>0</v>
      </c>
      <c r="BF367" s="207">
        <f>IF(N367="snížená",J367,0)</f>
        <v>0</v>
      </c>
      <c r="BG367" s="207">
        <f>IF(N367="zákl. přenesená",J367,0)</f>
        <v>0</v>
      </c>
      <c r="BH367" s="207">
        <f>IF(N367="sníž. přenesená",J367,0)</f>
        <v>0</v>
      </c>
      <c r="BI367" s="207">
        <f>IF(N367="nulová",J367,0)</f>
        <v>0</v>
      </c>
      <c r="BJ367" s="19" t="s">
        <v>81</v>
      </c>
      <c r="BK367" s="207">
        <f>ROUND(I367*H367,2)</f>
        <v>0</v>
      </c>
      <c r="BL367" s="19" t="s">
        <v>220</v>
      </c>
      <c r="BM367" s="206" t="s">
        <v>1645</v>
      </c>
    </row>
    <row r="368" spans="1:65" s="2" customFormat="1" ht="39">
      <c r="A368" s="36"/>
      <c r="B368" s="37"/>
      <c r="C368" s="38"/>
      <c r="D368" s="208" t="s">
        <v>222</v>
      </c>
      <c r="E368" s="38"/>
      <c r="F368" s="209" t="s">
        <v>1005</v>
      </c>
      <c r="G368" s="38"/>
      <c r="H368" s="38"/>
      <c r="I368" s="118"/>
      <c r="J368" s="38"/>
      <c r="K368" s="38"/>
      <c r="L368" s="41"/>
      <c r="M368" s="254"/>
      <c r="N368" s="255"/>
      <c r="O368" s="256"/>
      <c r="P368" s="256"/>
      <c r="Q368" s="256"/>
      <c r="R368" s="256"/>
      <c r="S368" s="256"/>
      <c r="T368" s="257"/>
      <c r="U368" s="36"/>
      <c r="V368" s="36"/>
      <c r="W368" s="36"/>
      <c r="X368" s="36"/>
      <c r="Y368" s="36"/>
      <c r="Z368" s="36"/>
      <c r="AA368" s="36"/>
      <c r="AB368" s="36"/>
      <c r="AC368" s="36"/>
      <c r="AD368" s="36"/>
      <c r="AE368" s="36"/>
      <c r="AT368" s="19" t="s">
        <v>222</v>
      </c>
      <c r="AU368" s="19" t="s">
        <v>83</v>
      </c>
    </row>
    <row r="369" spans="1:31" s="2" customFormat="1" ht="6.95" customHeight="1">
      <c r="A369" s="36"/>
      <c r="B369" s="49"/>
      <c r="C369" s="50"/>
      <c r="D369" s="50"/>
      <c r="E369" s="50"/>
      <c r="F369" s="50"/>
      <c r="G369" s="50"/>
      <c r="H369" s="50"/>
      <c r="I369" s="145"/>
      <c r="J369" s="50"/>
      <c r="K369" s="50"/>
      <c r="L369" s="41"/>
      <c r="M369" s="36"/>
      <c r="O369" s="36"/>
      <c r="P369" s="36"/>
      <c r="Q369" s="36"/>
      <c r="R369" s="36"/>
      <c r="S369" s="36"/>
      <c r="T369" s="36"/>
      <c r="U369" s="36"/>
      <c r="V369" s="36"/>
      <c r="W369" s="36"/>
      <c r="X369" s="36"/>
      <c r="Y369" s="36"/>
      <c r="Z369" s="36"/>
      <c r="AA369" s="36"/>
      <c r="AB369" s="36"/>
      <c r="AC369" s="36"/>
      <c r="AD369" s="36"/>
      <c r="AE369" s="36"/>
    </row>
  </sheetData>
  <sheetProtection password="CC3F" sheet="1" objects="1" scenarios="1" formatColumns="0" formatRows="0" autoFilter="0"/>
  <autoFilter ref="C90:K368"/>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106</v>
      </c>
      <c r="AZ2" s="111" t="s">
        <v>505</v>
      </c>
      <c r="BA2" s="111" t="s">
        <v>506</v>
      </c>
      <c r="BB2" s="111" t="s">
        <v>253</v>
      </c>
      <c r="BC2" s="111" t="s">
        <v>1646</v>
      </c>
      <c r="BD2" s="111" t="s">
        <v>83</v>
      </c>
    </row>
    <row r="3" spans="1:56" s="1" customFormat="1" ht="6.95" customHeight="1">
      <c r="B3" s="112"/>
      <c r="C3" s="113"/>
      <c r="D3" s="113"/>
      <c r="E3" s="113"/>
      <c r="F3" s="113"/>
      <c r="G3" s="113"/>
      <c r="H3" s="113"/>
      <c r="I3" s="114"/>
      <c r="J3" s="113"/>
      <c r="K3" s="113"/>
      <c r="L3" s="22"/>
      <c r="AT3" s="19" t="s">
        <v>83</v>
      </c>
      <c r="AZ3" s="111" t="s">
        <v>508</v>
      </c>
      <c r="BA3" s="111" t="s">
        <v>509</v>
      </c>
      <c r="BB3" s="111" t="s">
        <v>253</v>
      </c>
      <c r="BC3" s="111" t="s">
        <v>1647</v>
      </c>
      <c r="BD3" s="111" t="s">
        <v>83</v>
      </c>
    </row>
    <row r="4" spans="1:56" s="1" customFormat="1" ht="24.95" customHeight="1">
      <c r="B4" s="22"/>
      <c r="D4" s="115" t="s">
        <v>158</v>
      </c>
      <c r="I4" s="110"/>
      <c r="L4" s="22"/>
      <c r="M4" s="116" t="s">
        <v>10</v>
      </c>
      <c r="AT4" s="19" t="s">
        <v>4</v>
      </c>
      <c r="AZ4" s="111" t="s">
        <v>511</v>
      </c>
      <c r="BA4" s="111" t="s">
        <v>512</v>
      </c>
      <c r="BB4" s="111" t="s">
        <v>253</v>
      </c>
      <c r="BC4" s="111" t="s">
        <v>1648</v>
      </c>
      <c r="BD4" s="111" t="s">
        <v>83</v>
      </c>
    </row>
    <row r="5" spans="1:56" s="1" customFormat="1" ht="6.95" customHeight="1">
      <c r="B5" s="22"/>
      <c r="I5" s="110"/>
      <c r="L5" s="22"/>
      <c r="AZ5" s="111" t="s">
        <v>514</v>
      </c>
      <c r="BA5" s="111" t="s">
        <v>515</v>
      </c>
      <c r="BB5" s="111" t="s">
        <v>253</v>
      </c>
      <c r="BC5" s="111" t="s">
        <v>1649</v>
      </c>
      <c r="BD5" s="111" t="s">
        <v>83</v>
      </c>
    </row>
    <row r="6" spans="1:56" s="1" customFormat="1" ht="12" customHeight="1">
      <c r="B6" s="22"/>
      <c r="D6" s="117" t="s">
        <v>16</v>
      </c>
      <c r="I6" s="110"/>
      <c r="L6" s="22"/>
      <c r="AZ6" s="111" t="s">
        <v>538</v>
      </c>
      <c r="BA6" s="111" t="s">
        <v>1371</v>
      </c>
      <c r="BB6" s="111" t="s">
        <v>253</v>
      </c>
      <c r="BC6" s="111" t="s">
        <v>1650</v>
      </c>
      <c r="BD6" s="111" t="s">
        <v>83</v>
      </c>
    </row>
    <row r="7" spans="1:56" s="1" customFormat="1" ht="16.5" customHeight="1">
      <c r="B7" s="22"/>
      <c r="E7" s="412" t="str">
        <f>'Rekapitulace stavby'!K6</f>
        <v>PROJEKT REKONSTRUKCE I.S. A BUĎÁNKA II. ETAPA</v>
      </c>
      <c r="F7" s="413"/>
      <c r="G7" s="413"/>
      <c r="H7" s="413"/>
      <c r="I7" s="110"/>
      <c r="L7" s="22"/>
      <c r="AZ7" s="111" t="s">
        <v>544</v>
      </c>
      <c r="BA7" s="111" t="s">
        <v>545</v>
      </c>
      <c r="BB7" s="111" t="s">
        <v>253</v>
      </c>
      <c r="BC7" s="111" t="s">
        <v>1651</v>
      </c>
      <c r="BD7" s="111" t="s">
        <v>83</v>
      </c>
    </row>
    <row r="8" spans="1:56" s="1" customFormat="1" ht="12" customHeight="1">
      <c r="B8" s="22"/>
      <c r="D8" s="117" t="s">
        <v>171</v>
      </c>
      <c r="I8" s="110"/>
      <c r="L8" s="22"/>
      <c r="AZ8" s="111" t="s">
        <v>1276</v>
      </c>
      <c r="BA8" s="111" t="s">
        <v>1277</v>
      </c>
      <c r="BB8" s="111" t="s">
        <v>156</v>
      </c>
      <c r="BC8" s="111" t="s">
        <v>1652</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577</v>
      </c>
      <c r="BA9" s="111" t="s">
        <v>578</v>
      </c>
      <c r="BB9" s="111" t="s">
        <v>253</v>
      </c>
      <c r="BC9" s="111" t="s">
        <v>1653</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15" t="s">
        <v>1654</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1655</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ROUND((SUM(BE91:BE269)),  2)</f>
        <v>0</v>
      </c>
      <c r="G35" s="36"/>
      <c r="H35" s="36"/>
      <c r="I35" s="134">
        <v>0.21</v>
      </c>
      <c r="J35" s="133">
        <f>ROUND(((SUM(BE91:BE269))*I35),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ROUND((SUM(BF91:BF269)),  2)</f>
        <v>0</v>
      </c>
      <c r="G36" s="36"/>
      <c r="H36" s="36"/>
      <c r="I36" s="134">
        <v>0.15</v>
      </c>
      <c r="J36" s="133">
        <f>ROUND(((SUM(BF91:BF269))*I36),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ROUND((SUM(BG91:BG269)),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ROUND((SUM(BH91:BH269)),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ROUND((SUM(BI91:BI269)),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07 - Vodovod - přípojky</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J218</f>
        <v>0</v>
      </c>
      <c r="K66" s="99"/>
      <c r="L66" s="166"/>
    </row>
    <row r="67" spans="1:31" s="10" customFormat="1" ht="19.899999999999999" customHeight="1">
      <c r="B67" s="161"/>
      <c r="C67" s="99"/>
      <c r="D67" s="162" t="s">
        <v>583</v>
      </c>
      <c r="E67" s="163"/>
      <c r="F67" s="163"/>
      <c r="G67" s="163"/>
      <c r="H67" s="163"/>
      <c r="I67" s="164"/>
      <c r="J67" s="165">
        <f>J224</f>
        <v>0</v>
      </c>
      <c r="K67" s="99"/>
      <c r="L67" s="166"/>
    </row>
    <row r="68" spans="1:31" s="10" customFormat="1" ht="19.899999999999999" customHeight="1">
      <c r="B68" s="161"/>
      <c r="C68" s="99"/>
      <c r="D68" s="162" t="s">
        <v>195</v>
      </c>
      <c r="E68" s="163"/>
      <c r="F68" s="163"/>
      <c r="G68" s="163"/>
      <c r="H68" s="163"/>
      <c r="I68" s="164"/>
      <c r="J68" s="165">
        <f>J259</f>
        <v>0</v>
      </c>
      <c r="K68" s="99"/>
      <c r="L68" s="166"/>
    </row>
    <row r="69" spans="1:31" s="10" customFormat="1" ht="19.899999999999999" customHeight="1">
      <c r="B69" s="161"/>
      <c r="C69" s="99"/>
      <c r="D69" s="162" t="s">
        <v>197</v>
      </c>
      <c r="E69" s="163"/>
      <c r="F69" s="163"/>
      <c r="G69" s="163"/>
      <c r="H69" s="163"/>
      <c r="I69" s="164"/>
      <c r="J69" s="165">
        <f>J265</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07 - Vodovod - přípojky</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3.4647956996100002</v>
      </c>
      <c r="S91" s="74"/>
      <c r="T91" s="177">
        <f>T92</f>
        <v>2.0181</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P93+P218+P224+P259+P265</f>
        <v>0</v>
      </c>
      <c r="Q92" s="187"/>
      <c r="R92" s="188">
        <f>R93+R218+R224+R259+R265</f>
        <v>3.4647956996100002</v>
      </c>
      <c r="S92" s="187"/>
      <c r="T92" s="189">
        <f>T93+T218+T224+T259+T265</f>
        <v>2.0181</v>
      </c>
      <c r="AR92" s="190" t="s">
        <v>81</v>
      </c>
      <c r="AT92" s="191" t="s">
        <v>73</v>
      </c>
      <c r="AU92" s="191" t="s">
        <v>74</v>
      </c>
      <c r="AY92" s="190" t="s">
        <v>213</v>
      </c>
      <c r="BK92" s="192">
        <f>BK93+BK218+BK224+BK259+BK265</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SUM(P94:P217)</f>
        <v>0</v>
      </c>
      <c r="Q93" s="187"/>
      <c r="R93" s="188">
        <f>SUM(R94:R217)</f>
        <v>1.5835833601100002</v>
      </c>
      <c r="S93" s="187"/>
      <c r="T93" s="189">
        <f>SUM(T94:T217)</f>
        <v>0</v>
      </c>
      <c r="AR93" s="190" t="s">
        <v>81</v>
      </c>
      <c r="AT93" s="191" t="s">
        <v>73</v>
      </c>
      <c r="AU93" s="191" t="s">
        <v>81</v>
      </c>
      <c r="AY93" s="190" t="s">
        <v>213</v>
      </c>
      <c r="BK93" s="192">
        <f>SUM(BK94:BK217)</f>
        <v>0</v>
      </c>
    </row>
    <row r="94" spans="1:65" s="2" customFormat="1" ht="16.5" customHeight="1">
      <c r="A94" s="36"/>
      <c r="B94" s="37"/>
      <c r="C94" s="195" t="s">
        <v>81</v>
      </c>
      <c r="D94" s="195" t="s">
        <v>215</v>
      </c>
      <c r="E94" s="196" t="s">
        <v>584</v>
      </c>
      <c r="F94" s="197" t="s">
        <v>585</v>
      </c>
      <c r="G94" s="198" t="s">
        <v>586</v>
      </c>
      <c r="H94" s="199">
        <v>16</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1656</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1657</v>
      </c>
      <c r="G96" s="213"/>
      <c r="H96" s="216">
        <v>16</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16</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4</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1658</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220</v>
      </c>
      <c r="G100" s="213"/>
      <c r="H100" s="216">
        <v>4</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4</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604</v>
      </c>
      <c r="F102" s="197" t="s">
        <v>605</v>
      </c>
      <c r="G102" s="198" t="s">
        <v>152</v>
      </c>
      <c r="H102" s="199">
        <v>24</v>
      </c>
      <c r="I102" s="200"/>
      <c r="J102" s="201">
        <f>ROUND(I102*H102,2)</f>
        <v>0</v>
      </c>
      <c r="K102" s="197" t="s">
        <v>219</v>
      </c>
      <c r="L102" s="41"/>
      <c r="M102" s="202" t="s">
        <v>19</v>
      </c>
      <c r="N102" s="203" t="s">
        <v>45</v>
      </c>
      <c r="O102" s="66"/>
      <c r="P102" s="204">
        <f>O102*H102</f>
        <v>0</v>
      </c>
      <c r="Q102" s="204">
        <v>6.0526700000000003E-2</v>
      </c>
      <c r="R102" s="204">
        <f>Q102*H102</f>
        <v>1.4526408000000002</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1659</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1660</v>
      </c>
      <c r="G104" s="213"/>
      <c r="H104" s="216">
        <v>24</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24</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21.75" customHeight="1">
      <c r="A106" s="36"/>
      <c r="B106" s="37"/>
      <c r="C106" s="195" t="s">
        <v>220</v>
      </c>
      <c r="D106" s="195" t="s">
        <v>215</v>
      </c>
      <c r="E106" s="196" t="s">
        <v>608</v>
      </c>
      <c r="F106" s="197" t="s">
        <v>609</v>
      </c>
      <c r="G106" s="198" t="s">
        <v>253</v>
      </c>
      <c r="H106" s="199">
        <v>34.411999999999999</v>
      </c>
      <c r="I106" s="200"/>
      <c r="J106" s="201">
        <f>ROUND(I106*H106,2)</f>
        <v>0</v>
      </c>
      <c r="K106" s="197" t="s">
        <v>219</v>
      </c>
      <c r="L106" s="41"/>
      <c r="M106" s="202" t="s">
        <v>19</v>
      </c>
      <c r="N106" s="203" t="s">
        <v>45</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1661</v>
      </c>
    </row>
    <row r="107" spans="1:65" s="2" customFormat="1" ht="341.25">
      <c r="A107" s="36"/>
      <c r="B107" s="37"/>
      <c r="C107" s="38"/>
      <c r="D107" s="208" t="s">
        <v>222</v>
      </c>
      <c r="E107" s="38"/>
      <c r="F107" s="209" t="s">
        <v>611</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1033</v>
      </c>
      <c r="G108" s="213"/>
      <c r="H108" s="216">
        <v>34.411999999999999</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34.411999999999999</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21.75" customHeight="1">
      <c r="A110" s="36"/>
      <c r="B110" s="37"/>
      <c r="C110" s="195" t="s">
        <v>238</v>
      </c>
      <c r="D110" s="195" t="s">
        <v>215</v>
      </c>
      <c r="E110" s="196" t="s">
        <v>1034</v>
      </c>
      <c r="F110" s="197" t="s">
        <v>1035</v>
      </c>
      <c r="G110" s="198" t="s">
        <v>253</v>
      </c>
      <c r="H110" s="199">
        <v>8.2590000000000003</v>
      </c>
      <c r="I110" s="200"/>
      <c r="J110" s="201">
        <f>ROUND(I110*H110,2)</f>
        <v>0</v>
      </c>
      <c r="K110" s="197" t="s">
        <v>219</v>
      </c>
      <c r="L110" s="41"/>
      <c r="M110" s="202" t="s">
        <v>19</v>
      </c>
      <c r="N110" s="203" t="s">
        <v>45</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1662</v>
      </c>
    </row>
    <row r="111" spans="1:65" s="2" customFormat="1" ht="185.25">
      <c r="A111" s="36"/>
      <c r="B111" s="37"/>
      <c r="C111" s="38"/>
      <c r="D111" s="208" t="s">
        <v>222</v>
      </c>
      <c r="E111" s="38"/>
      <c r="F111" s="209" t="s">
        <v>616</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1663</v>
      </c>
      <c r="G112" s="213"/>
      <c r="H112" s="216">
        <v>13.456</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3" customFormat="1">
      <c r="B113" s="212"/>
      <c r="C113" s="213"/>
      <c r="D113" s="208" t="s">
        <v>233</v>
      </c>
      <c r="E113" s="214" t="s">
        <v>19</v>
      </c>
      <c r="F113" s="215" t="s">
        <v>1664</v>
      </c>
      <c r="G113" s="213"/>
      <c r="H113" s="216">
        <v>3.78</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3" customFormat="1">
      <c r="B114" s="212"/>
      <c r="C114" s="213"/>
      <c r="D114" s="208" t="s">
        <v>233</v>
      </c>
      <c r="E114" s="214" t="s">
        <v>19</v>
      </c>
      <c r="F114" s="215" t="s">
        <v>1665</v>
      </c>
      <c r="G114" s="213"/>
      <c r="H114" s="216">
        <v>12.555</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3" customFormat="1">
      <c r="B115" s="212"/>
      <c r="C115" s="213"/>
      <c r="D115" s="208" t="s">
        <v>233</v>
      </c>
      <c r="E115" s="214" t="s">
        <v>19</v>
      </c>
      <c r="F115" s="215" t="s">
        <v>1666</v>
      </c>
      <c r="G115" s="213"/>
      <c r="H115" s="216">
        <v>39.06</v>
      </c>
      <c r="I115" s="217"/>
      <c r="J115" s="213"/>
      <c r="K115" s="213"/>
      <c r="L115" s="218"/>
      <c r="M115" s="219"/>
      <c r="N115" s="220"/>
      <c r="O115" s="220"/>
      <c r="P115" s="220"/>
      <c r="Q115" s="220"/>
      <c r="R115" s="220"/>
      <c r="S115" s="220"/>
      <c r="T115" s="221"/>
      <c r="AT115" s="222" t="s">
        <v>233</v>
      </c>
      <c r="AU115" s="222" t="s">
        <v>83</v>
      </c>
      <c r="AV115" s="13" t="s">
        <v>83</v>
      </c>
      <c r="AW115" s="13" t="s">
        <v>35</v>
      </c>
      <c r="AX115" s="13" t="s">
        <v>74</v>
      </c>
      <c r="AY115" s="222" t="s">
        <v>213</v>
      </c>
    </row>
    <row r="116" spans="1:65" s="13" customFormat="1">
      <c r="B116" s="212"/>
      <c r="C116" s="213"/>
      <c r="D116" s="208" t="s">
        <v>233</v>
      </c>
      <c r="E116" s="214" t="s">
        <v>19</v>
      </c>
      <c r="F116" s="215" t="s">
        <v>1667</v>
      </c>
      <c r="G116" s="213"/>
      <c r="H116" s="216">
        <v>-2.7E-2</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4" customFormat="1">
      <c r="B117" s="223"/>
      <c r="C117" s="224"/>
      <c r="D117" s="208" t="s">
        <v>233</v>
      </c>
      <c r="E117" s="225" t="s">
        <v>505</v>
      </c>
      <c r="F117" s="226" t="s">
        <v>234</v>
      </c>
      <c r="G117" s="224"/>
      <c r="H117" s="227">
        <v>68.823999999999998</v>
      </c>
      <c r="I117" s="228"/>
      <c r="J117" s="224"/>
      <c r="K117" s="224"/>
      <c r="L117" s="229"/>
      <c r="M117" s="230"/>
      <c r="N117" s="231"/>
      <c r="O117" s="231"/>
      <c r="P117" s="231"/>
      <c r="Q117" s="231"/>
      <c r="R117" s="231"/>
      <c r="S117" s="231"/>
      <c r="T117" s="232"/>
      <c r="AT117" s="233" t="s">
        <v>233</v>
      </c>
      <c r="AU117" s="233" t="s">
        <v>83</v>
      </c>
      <c r="AV117" s="14" t="s">
        <v>220</v>
      </c>
      <c r="AW117" s="14" t="s">
        <v>35</v>
      </c>
      <c r="AX117" s="14" t="s">
        <v>74</v>
      </c>
      <c r="AY117" s="233" t="s">
        <v>213</v>
      </c>
    </row>
    <row r="118" spans="1:65" s="13" customFormat="1">
      <c r="B118" s="212"/>
      <c r="C118" s="213"/>
      <c r="D118" s="208" t="s">
        <v>233</v>
      </c>
      <c r="E118" s="214" t="s">
        <v>508</v>
      </c>
      <c r="F118" s="215" t="s">
        <v>1044</v>
      </c>
      <c r="G118" s="213"/>
      <c r="H118" s="216">
        <v>20.646999999999998</v>
      </c>
      <c r="I118" s="217"/>
      <c r="J118" s="213"/>
      <c r="K118" s="213"/>
      <c r="L118" s="218"/>
      <c r="M118" s="219"/>
      <c r="N118" s="220"/>
      <c r="O118" s="220"/>
      <c r="P118" s="220"/>
      <c r="Q118" s="220"/>
      <c r="R118" s="220"/>
      <c r="S118" s="220"/>
      <c r="T118" s="221"/>
      <c r="AT118" s="222" t="s">
        <v>233</v>
      </c>
      <c r="AU118" s="222" t="s">
        <v>83</v>
      </c>
      <c r="AV118" s="13" t="s">
        <v>83</v>
      </c>
      <c r="AW118" s="13" t="s">
        <v>35</v>
      </c>
      <c r="AX118" s="13" t="s">
        <v>74</v>
      </c>
      <c r="AY118" s="222" t="s">
        <v>213</v>
      </c>
    </row>
    <row r="119" spans="1:65" s="13" customFormat="1">
      <c r="B119" s="212"/>
      <c r="C119" s="213"/>
      <c r="D119" s="208" t="s">
        <v>233</v>
      </c>
      <c r="E119" s="214" t="s">
        <v>511</v>
      </c>
      <c r="F119" s="215" t="s">
        <v>1045</v>
      </c>
      <c r="G119" s="213"/>
      <c r="H119" s="216">
        <v>30.971</v>
      </c>
      <c r="I119" s="217"/>
      <c r="J119" s="213"/>
      <c r="K119" s="213"/>
      <c r="L119" s="218"/>
      <c r="M119" s="219"/>
      <c r="N119" s="220"/>
      <c r="O119" s="220"/>
      <c r="P119" s="220"/>
      <c r="Q119" s="220"/>
      <c r="R119" s="220"/>
      <c r="S119" s="220"/>
      <c r="T119" s="221"/>
      <c r="AT119" s="222" t="s">
        <v>233</v>
      </c>
      <c r="AU119" s="222" t="s">
        <v>83</v>
      </c>
      <c r="AV119" s="13" t="s">
        <v>83</v>
      </c>
      <c r="AW119" s="13" t="s">
        <v>35</v>
      </c>
      <c r="AX119" s="13" t="s">
        <v>74</v>
      </c>
      <c r="AY119" s="222" t="s">
        <v>213</v>
      </c>
    </row>
    <row r="120" spans="1:65" s="13" customFormat="1">
      <c r="B120" s="212"/>
      <c r="C120" s="213"/>
      <c r="D120" s="208" t="s">
        <v>233</v>
      </c>
      <c r="E120" s="214" t="s">
        <v>514</v>
      </c>
      <c r="F120" s="215" t="s">
        <v>1046</v>
      </c>
      <c r="G120" s="213"/>
      <c r="H120" s="216">
        <v>17.206</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4" customFormat="1">
      <c r="B121" s="223"/>
      <c r="C121" s="224"/>
      <c r="D121" s="208" t="s">
        <v>233</v>
      </c>
      <c r="E121" s="225" t="s">
        <v>19</v>
      </c>
      <c r="F121" s="226" t="s">
        <v>234</v>
      </c>
      <c r="G121" s="224"/>
      <c r="H121" s="227">
        <v>68.823999999999998</v>
      </c>
      <c r="I121" s="228"/>
      <c r="J121" s="224"/>
      <c r="K121" s="224"/>
      <c r="L121" s="229"/>
      <c r="M121" s="230"/>
      <c r="N121" s="231"/>
      <c r="O121" s="231"/>
      <c r="P121" s="231"/>
      <c r="Q121" s="231"/>
      <c r="R121" s="231"/>
      <c r="S121" s="231"/>
      <c r="T121" s="232"/>
      <c r="AT121" s="233" t="s">
        <v>233</v>
      </c>
      <c r="AU121" s="233" t="s">
        <v>83</v>
      </c>
      <c r="AV121" s="14" t="s">
        <v>220</v>
      </c>
      <c r="AW121" s="14" t="s">
        <v>35</v>
      </c>
      <c r="AX121" s="14" t="s">
        <v>74</v>
      </c>
      <c r="AY121" s="233" t="s">
        <v>213</v>
      </c>
    </row>
    <row r="122" spans="1:65" s="13" customFormat="1">
      <c r="B122" s="212"/>
      <c r="C122" s="213"/>
      <c r="D122" s="208" t="s">
        <v>233</v>
      </c>
      <c r="E122" s="214" t="s">
        <v>19</v>
      </c>
      <c r="F122" s="215" t="s">
        <v>640</v>
      </c>
      <c r="G122" s="213"/>
      <c r="H122" s="216">
        <v>8.2590000000000003</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4" customFormat="1">
      <c r="B123" s="223"/>
      <c r="C123" s="224"/>
      <c r="D123" s="208" t="s">
        <v>233</v>
      </c>
      <c r="E123" s="225" t="s">
        <v>19</v>
      </c>
      <c r="F123" s="226" t="s">
        <v>234</v>
      </c>
      <c r="G123" s="224"/>
      <c r="H123" s="227">
        <v>8.2590000000000003</v>
      </c>
      <c r="I123" s="228"/>
      <c r="J123" s="224"/>
      <c r="K123" s="224"/>
      <c r="L123" s="229"/>
      <c r="M123" s="230"/>
      <c r="N123" s="231"/>
      <c r="O123" s="231"/>
      <c r="P123" s="231"/>
      <c r="Q123" s="231"/>
      <c r="R123" s="231"/>
      <c r="S123" s="231"/>
      <c r="T123" s="232"/>
      <c r="AT123" s="233" t="s">
        <v>233</v>
      </c>
      <c r="AU123" s="233" t="s">
        <v>83</v>
      </c>
      <c r="AV123" s="14" t="s">
        <v>220</v>
      </c>
      <c r="AW123" s="14" t="s">
        <v>35</v>
      </c>
      <c r="AX123" s="14" t="s">
        <v>81</v>
      </c>
      <c r="AY123" s="233" t="s">
        <v>213</v>
      </c>
    </row>
    <row r="124" spans="1:65" s="2" customFormat="1" ht="21.75" customHeight="1">
      <c r="A124" s="36"/>
      <c r="B124" s="37"/>
      <c r="C124" s="195" t="s">
        <v>244</v>
      </c>
      <c r="D124" s="195" t="s">
        <v>215</v>
      </c>
      <c r="E124" s="196" t="s">
        <v>632</v>
      </c>
      <c r="F124" s="197" t="s">
        <v>633</v>
      </c>
      <c r="G124" s="198" t="s">
        <v>253</v>
      </c>
      <c r="H124" s="199">
        <v>3.097</v>
      </c>
      <c r="I124" s="200"/>
      <c r="J124" s="201">
        <f>ROUND(I124*H124,2)</f>
        <v>0</v>
      </c>
      <c r="K124" s="197" t="s">
        <v>219</v>
      </c>
      <c r="L124" s="41"/>
      <c r="M124" s="202" t="s">
        <v>19</v>
      </c>
      <c r="N124" s="203" t="s">
        <v>45</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220</v>
      </c>
      <c r="AT124" s="206" t="s">
        <v>215</v>
      </c>
      <c r="AU124" s="206" t="s">
        <v>83</v>
      </c>
      <c r="AY124" s="19" t="s">
        <v>213</v>
      </c>
      <c r="BE124" s="207">
        <f>IF(N124="základní",J124,0)</f>
        <v>0</v>
      </c>
      <c r="BF124" s="207">
        <f>IF(N124="snížená",J124,0)</f>
        <v>0</v>
      </c>
      <c r="BG124" s="207">
        <f>IF(N124="zákl. přenesená",J124,0)</f>
        <v>0</v>
      </c>
      <c r="BH124" s="207">
        <f>IF(N124="sníž. přenesená",J124,0)</f>
        <v>0</v>
      </c>
      <c r="BI124" s="207">
        <f>IF(N124="nulová",J124,0)</f>
        <v>0</v>
      </c>
      <c r="BJ124" s="19" t="s">
        <v>81</v>
      </c>
      <c r="BK124" s="207">
        <f>ROUND(I124*H124,2)</f>
        <v>0</v>
      </c>
      <c r="BL124" s="19" t="s">
        <v>220</v>
      </c>
      <c r="BM124" s="206" t="s">
        <v>1668</v>
      </c>
    </row>
    <row r="125" spans="1:65" s="2" customFormat="1" ht="185.25">
      <c r="A125" s="36"/>
      <c r="B125" s="37"/>
      <c r="C125" s="38"/>
      <c r="D125" s="208" t="s">
        <v>222</v>
      </c>
      <c r="E125" s="38"/>
      <c r="F125" s="209" t="s">
        <v>616</v>
      </c>
      <c r="G125" s="38"/>
      <c r="H125" s="38"/>
      <c r="I125" s="118"/>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222</v>
      </c>
      <c r="AU125" s="19" t="s">
        <v>83</v>
      </c>
    </row>
    <row r="126" spans="1:65" s="13" customFormat="1">
      <c r="B126" s="212"/>
      <c r="C126" s="213"/>
      <c r="D126" s="208" t="s">
        <v>233</v>
      </c>
      <c r="E126" s="214" t="s">
        <v>19</v>
      </c>
      <c r="F126" s="215" t="s">
        <v>1669</v>
      </c>
      <c r="G126" s="213"/>
      <c r="H126" s="216">
        <v>3.097</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4" customFormat="1">
      <c r="B127" s="223"/>
      <c r="C127" s="224"/>
      <c r="D127" s="208" t="s">
        <v>233</v>
      </c>
      <c r="E127" s="225" t="s">
        <v>19</v>
      </c>
      <c r="F127" s="226" t="s">
        <v>234</v>
      </c>
      <c r="G127" s="224"/>
      <c r="H127" s="227">
        <v>3.097</v>
      </c>
      <c r="I127" s="228"/>
      <c r="J127" s="224"/>
      <c r="K127" s="224"/>
      <c r="L127" s="229"/>
      <c r="M127" s="230"/>
      <c r="N127" s="231"/>
      <c r="O127" s="231"/>
      <c r="P127" s="231"/>
      <c r="Q127" s="231"/>
      <c r="R127" s="231"/>
      <c r="S127" s="231"/>
      <c r="T127" s="232"/>
      <c r="AT127" s="233" t="s">
        <v>233</v>
      </c>
      <c r="AU127" s="233" t="s">
        <v>83</v>
      </c>
      <c r="AV127" s="14" t="s">
        <v>220</v>
      </c>
      <c r="AW127" s="14" t="s">
        <v>35</v>
      </c>
      <c r="AX127" s="14" t="s">
        <v>81</v>
      </c>
      <c r="AY127" s="233" t="s">
        <v>213</v>
      </c>
    </row>
    <row r="128" spans="1:65" s="2" customFormat="1" ht="21.75" customHeight="1">
      <c r="A128" s="36"/>
      <c r="B128" s="37"/>
      <c r="C128" s="195" t="s">
        <v>250</v>
      </c>
      <c r="D128" s="195" t="s">
        <v>215</v>
      </c>
      <c r="E128" s="196" t="s">
        <v>636</v>
      </c>
      <c r="F128" s="197" t="s">
        <v>637</v>
      </c>
      <c r="G128" s="198" t="s">
        <v>253</v>
      </c>
      <c r="H128" s="199">
        <v>12.388</v>
      </c>
      <c r="I128" s="200"/>
      <c r="J128" s="201">
        <f>ROUND(I128*H128,2)</f>
        <v>0</v>
      </c>
      <c r="K128" s="197" t="s">
        <v>219</v>
      </c>
      <c r="L128" s="41"/>
      <c r="M128" s="202" t="s">
        <v>19</v>
      </c>
      <c r="N128" s="203" t="s">
        <v>45</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220</v>
      </c>
      <c r="AT128" s="206" t="s">
        <v>215</v>
      </c>
      <c r="AU128" s="206" t="s">
        <v>83</v>
      </c>
      <c r="AY128" s="19" t="s">
        <v>213</v>
      </c>
      <c r="BE128" s="207">
        <f>IF(N128="základní",J128,0)</f>
        <v>0</v>
      </c>
      <c r="BF128" s="207">
        <f>IF(N128="snížená",J128,0)</f>
        <v>0</v>
      </c>
      <c r="BG128" s="207">
        <f>IF(N128="zákl. přenesená",J128,0)</f>
        <v>0</v>
      </c>
      <c r="BH128" s="207">
        <f>IF(N128="sníž. přenesená",J128,0)</f>
        <v>0</v>
      </c>
      <c r="BI128" s="207">
        <f>IF(N128="nulová",J128,0)</f>
        <v>0</v>
      </c>
      <c r="BJ128" s="19" t="s">
        <v>81</v>
      </c>
      <c r="BK128" s="207">
        <f>ROUND(I128*H128,2)</f>
        <v>0</v>
      </c>
      <c r="BL128" s="19" t="s">
        <v>220</v>
      </c>
      <c r="BM128" s="206" t="s">
        <v>1670</v>
      </c>
    </row>
    <row r="129" spans="1:65" s="2" customFormat="1" ht="48.75">
      <c r="A129" s="36"/>
      <c r="B129" s="37"/>
      <c r="C129" s="38"/>
      <c r="D129" s="208" t="s">
        <v>222</v>
      </c>
      <c r="E129" s="38"/>
      <c r="F129" s="209" t="s">
        <v>639</v>
      </c>
      <c r="G129" s="38"/>
      <c r="H129" s="38"/>
      <c r="I129" s="118"/>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222</v>
      </c>
      <c r="AU129" s="19" t="s">
        <v>83</v>
      </c>
    </row>
    <row r="130" spans="1:65" s="13" customFormat="1">
      <c r="B130" s="212"/>
      <c r="C130" s="213"/>
      <c r="D130" s="208" t="s">
        <v>233</v>
      </c>
      <c r="E130" s="214" t="s">
        <v>19</v>
      </c>
      <c r="F130" s="215" t="s">
        <v>631</v>
      </c>
      <c r="G130" s="213"/>
      <c r="H130" s="216">
        <v>12.388</v>
      </c>
      <c r="I130" s="217"/>
      <c r="J130" s="213"/>
      <c r="K130" s="213"/>
      <c r="L130" s="218"/>
      <c r="M130" s="219"/>
      <c r="N130" s="220"/>
      <c r="O130" s="220"/>
      <c r="P130" s="220"/>
      <c r="Q130" s="220"/>
      <c r="R130" s="220"/>
      <c r="S130" s="220"/>
      <c r="T130" s="221"/>
      <c r="AT130" s="222" t="s">
        <v>233</v>
      </c>
      <c r="AU130" s="222" t="s">
        <v>83</v>
      </c>
      <c r="AV130" s="13" t="s">
        <v>83</v>
      </c>
      <c r="AW130" s="13" t="s">
        <v>35</v>
      </c>
      <c r="AX130" s="13" t="s">
        <v>74</v>
      </c>
      <c r="AY130" s="222" t="s">
        <v>213</v>
      </c>
    </row>
    <row r="131" spans="1:65" s="14" customFormat="1">
      <c r="B131" s="223"/>
      <c r="C131" s="224"/>
      <c r="D131" s="208" t="s">
        <v>233</v>
      </c>
      <c r="E131" s="225" t="s">
        <v>19</v>
      </c>
      <c r="F131" s="226" t="s">
        <v>234</v>
      </c>
      <c r="G131" s="224"/>
      <c r="H131" s="227">
        <v>12.388</v>
      </c>
      <c r="I131" s="228"/>
      <c r="J131" s="224"/>
      <c r="K131" s="224"/>
      <c r="L131" s="229"/>
      <c r="M131" s="230"/>
      <c r="N131" s="231"/>
      <c r="O131" s="231"/>
      <c r="P131" s="231"/>
      <c r="Q131" s="231"/>
      <c r="R131" s="231"/>
      <c r="S131" s="231"/>
      <c r="T131" s="232"/>
      <c r="AT131" s="233" t="s">
        <v>233</v>
      </c>
      <c r="AU131" s="233" t="s">
        <v>83</v>
      </c>
      <c r="AV131" s="14" t="s">
        <v>220</v>
      </c>
      <c r="AW131" s="14" t="s">
        <v>35</v>
      </c>
      <c r="AX131" s="14" t="s">
        <v>81</v>
      </c>
      <c r="AY131" s="233" t="s">
        <v>213</v>
      </c>
    </row>
    <row r="132" spans="1:65" s="2" customFormat="1" ht="21.75" customHeight="1">
      <c r="A132" s="36"/>
      <c r="B132" s="37"/>
      <c r="C132" s="195" t="s">
        <v>257</v>
      </c>
      <c r="D132" s="195" t="s">
        <v>215</v>
      </c>
      <c r="E132" s="196" t="s">
        <v>641</v>
      </c>
      <c r="F132" s="197" t="s">
        <v>642</v>
      </c>
      <c r="G132" s="198" t="s">
        <v>253</v>
      </c>
      <c r="H132" s="199">
        <v>7.226</v>
      </c>
      <c r="I132" s="200"/>
      <c r="J132" s="201">
        <f>ROUND(I132*H132,2)</f>
        <v>0</v>
      </c>
      <c r="K132" s="197" t="s">
        <v>219</v>
      </c>
      <c r="L132" s="41"/>
      <c r="M132" s="202" t="s">
        <v>19</v>
      </c>
      <c r="N132" s="203" t="s">
        <v>45</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220</v>
      </c>
      <c r="AT132" s="206" t="s">
        <v>215</v>
      </c>
      <c r="AU132" s="206" t="s">
        <v>83</v>
      </c>
      <c r="AY132" s="19" t="s">
        <v>213</v>
      </c>
      <c r="BE132" s="207">
        <f>IF(N132="základní",J132,0)</f>
        <v>0</v>
      </c>
      <c r="BF132" s="207">
        <f>IF(N132="snížená",J132,0)</f>
        <v>0</v>
      </c>
      <c r="BG132" s="207">
        <f>IF(N132="zákl. přenesená",J132,0)</f>
        <v>0</v>
      </c>
      <c r="BH132" s="207">
        <f>IF(N132="sníž. přenesená",J132,0)</f>
        <v>0</v>
      </c>
      <c r="BI132" s="207">
        <f>IF(N132="nulová",J132,0)</f>
        <v>0</v>
      </c>
      <c r="BJ132" s="19" t="s">
        <v>81</v>
      </c>
      <c r="BK132" s="207">
        <f>ROUND(I132*H132,2)</f>
        <v>0</v>
      </c>
      <c r="BL132" s="19" t="s">
        <v>220</v>
      </c>
      <c r="BM132" s="206" t="s">
        <v>1671</v>
      </c>
    </row>
    <row r="133" spans="1:65" s="2" customFormat="1" ht="48.75">
      <c r="A133" s="36"/>
      <c r="B133" s="37"/>
      <c r="C133" s="38"/>
      <c r="D133" s="208" t="s">
        <v>222</v>
      </c>
      <c r="E133" s="38"/>
      <c r="F133" s="209" t="s">
        <v>639</v>
      </c>
      <c r="G133" s="38"/>
      <c r="H133" s="38"/>
      <c r="I133" s="118"/>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222</v>
      </c>
      <c r="AU133" s="19" t="s">
        <v>83</v>
      </c>
    </row>
    <row r="134" spans="1:65" s="13" customFormat="1">
      <c r="B134" s="212"/>
      <c r="C134" s="213"/>
      <c r="D134" s="208" t="s">
        <v>233</v>
      </c>
      <c r="E134" s="214" t="s">
        <v>19</v>
      </c>
      <c r="F134" s="215" t="s">
        <v>1672</v>
      </c>
      <c r="G134" s="213"/>
      <c r="H134" s="216">
        <v>7.226</v>
      </c>
      <c r="I134" s="217"/>
      <c r="J134" s="213"/>
      <c r="K134" s="213"/>
      <c r="L134" s="218"/>
      <c r="M134" s="219"/>
      <c r="N134" s="220"/>
      <c r="O134" s="220"/>
      <c r="P134" s="220"/>
      <c r="Q134" s="220"/>
      <c r="R134" s="220"/>
      <c r="S134" s="220"/>
      <c r="T134" s="221"/>
      <c r="AT134" s="222" t="s">
        <v>233</v>
      </c>
      <c r="AU134" s="222" t="s">
        <v>83</v>
      </c>
      <c r="AV134" s="13" t="s">
        <v>83</v>
      </c>
      <c r="AW134" s="13" t="s">
        <v>35</v>
      </c>
      <c r="AX134" s="13" t="s">
        <v>74</v>
      </c>
      <c r="AY134" s="222" t="s">
        <v>213</v>
      </c>
    </row>
    <row r="135" spans="1:65" s="14" customFormat="1">
      <c r="B135" s="223"/>
      <c r="C135" s="224"/>
      <c r="D135" s="208" t="s">
        <v>233</v>
      </c>
      <c r="E135" s="225" t="s">
        <v>19</v>
      </c>
      <c r="F135" s="226" t="s">
        <v>234</v>
      </c>
      <c r="G135" s="224"/>
      <c r="H135" s="227">
        <v>7.226</v>
      </c>
      <c r="I135" s="228"/>
      <c r="J135" s="224"/>
      <c r="K135" s="224"/>
      <c r="L135" s="229"/>
      <c r="M135" s="230"/>
      <c r="N135" s="231"/>
      <c r="O135" s="231"/>
      <c r="P135" s="231"/>
      <c r="Q135" s="231"/>
      <c r="R135" s="231"/>
      <c r="S135" s="231"/>
      <c r="T135" s="232"/>
      <c r="AT135" s="233" t="s">
        <v>233</v>
      </c>
      <c r="AU135" s="233" t="s">
        <v>83</v>
      </c>
      <c r="AV135" s="14" t="s">
        <v>220</v>
      </c>
      <c r="AW135" s="14" t="s">
        <v>35</v>
      </c>
      <c r="AX135" s="14" t="s">
        <v>81</v>
      </c>
      <c r="AY135" s="233" t="s">
        <v>213</v>
      </c>
    </row>
    <row r="136" spans="1:65" s="2" customFormat="1" ht="21.75" customHeight="1">
      <c r="A136" s="36"/>
      <c r="B136" s="37"/>
      <c r="C136" s="195" t="s">
        <v>262</v>
      </c>
      <c r="D136" s="195" t="s">
        <v>215</v>
      </c>
      <c r="E136" s="196" t="s">
        <v>1050</v>
      </c>
      <c r="F136" s="197" t="s">
        <v>1051</v>
      </c>
      <c r="G136" s="198" t="s">
        <v>253</v>
      </c>
      <c r="H136" s="199">
        <v>12.388</v>
      </c>
      <c r="I136" s="200"/>
      <c r="J136" s="201">
        <f>ROUND(I136*H136,2)</f>
        <v>0</v>
      </c>
      <c r="K136" s="197" t="s">
        <v>219</v>
      </c>
      <c r="L136" s="41"/>
      <c r="M136" s="202" t="s">
        <v>19</v>
      </c>
      <c r="N136" s="203" t="s">
        <v>45</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220</v>
      </c>
      <c r="AT136" s="206" t="s">
        <v>215</v>
      </c>
      <c r="AU136" s="206" t="s">
        <v>83</v>
      </c>
      <c r="AY136" s="19" t="s">
        <v>213</v>
      </c>
      <c r="BE136" s="207">
        <f>IF(N136="základní",J136,0)</f>
        <v>0</v>
      </c>
      <c r="BF136" s="207">
        <f>IF(N136="snížená",J136,0)</f>
        <v>0</v>
      </c>
      <c r="BG136" s="207">
        <f>IF(N136="zákl. přenesená",J136,0)</f>
        <v>0</v>
      </c>
      <c r="BH136" s="207">
        <f>IF(N136="sníž. přenesená",J136,0)</f>
        <v>0</v>
      </c>
      <c r="BI136" s="207">
        <f>IF(N136="nulová",J136,0)</f>
        <v>0</v>
      </c>
      <c r="BJ136" s="19" t="s">
        <v>81</v>
      </c>
      <c r="BK136" s="207">
        <f>ROUND(I136*H136,2)</f>
        <v>0</v>
      </c>
      <c r="BL136" s="19" t="s">
        <v>220</v>
      </c>
      <c r="BM136" s="206" t="s">
        <v>1673</v>
      </c>
    </row>
    <row r="137" spans="1:65" s="2" customFormat="1" ht="185.25">
      <c r="A137" s="36"/>
      <c r="B137" s="37"/>
      <c r="C137" s="38"/>
      <c r="D137" s="208" t="s">
        <v>222</v>
      </c>
      <c r="E137" s="38"/>
      <c r="F137" s="209" t="s">
        <v>616</v>
      </c>
      <c r="G137" s="38"/>
      <c r="H137" s="38"/>
      <c r="I137" s="118"/>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222</v>
      </c>
      <c r="AU137" s="19" t="s">
        <v>83</v>
      </c>
    </row>
    <row r="138" spans="1:65" s="13" customFormat="1">
      <c r="B138" s="212"/>
      <c r="C138" s="213"/>
      <c r="D138" s="208" t="s">
        <v>233</v>
      </c>
      <c r="E138" s="214" t="s">
        <v>19</v>
      </c>
      <c r="F138" s="215" t="s">
        <v>656</v>
      </c>
      <c r="G138" s="213"/>
      <c r="H138" s="216">
        <v>12.388</v>
      </c>
      <c r="I138" s="217"/>
      <c r="J138" s="213"/>
      <c r="K138" s="213"/>
      <c r="L138" s="218"/>
      <c r="M138" s="219"/>
      <c r="N138" s="220"/>
      <c r="O138" s="220"/>
      <c r="P138" s="220"/>
      <c r="Q138" s="220"/>
      <c r="R138" s="220"/>
      <c r="S138" s="220"/>
      <c r="T138" s="221"/>
      <c r="AT138" s="222" t="s">
        <v>233</v>
      </c>
      <c r="AU138" s="222" t="s">
        <v>83</v>
      </c>
      <c r="AV138" s="13" t="s">
        <v>83</v>
      </c>
      <c r="AW138" s="13" t="s">
        <v>35</v>
      </c>
      <c r="AX138" s="13" t="s">
        <v>74</v>
      </c>
      <c r="AY138" s="222" t="s">
        <v>213</v>
      </c>
    </row>
    <row r="139" spans="1:65" s="14" customFormat="1">
      <c r="B139" s="223"/>
      <c r="C139" s="224"/>
      <c r="D139" s="208" t="s">
        <v>233</v>
      </c>
      <c r="E139" s="225" t="s">
        <v>19</v>
      </c>
      <c r="F139" s="226" t="s">
        <v>234</v>
      </c>
      <c r="G139" s="224"/>
      <c r="H139" s="227">
        <v>12.388</v>
      </c>
      <c r="I139" s="228"/>
      <c r="J139" s="224"/>
      <c r="K139" s="224"/>
      <c r="L139" s="229"/>
      <c r="M139" s="230"/>
      <c r="N139" s="231"/>
      <c r="O139" s="231"/>
      <c r="P139" s="231"/>
      <c r="Q139" s="231"/>
      <c r="R139" s="231"/>
      <c r="S139" s="231"/>
      <c r="T139" s="232"/>
      <c r="AT139" s="233" t="s">
        <v>233</v>
      </c>
      <c r="AU139" s="233" t="s">
        <v>83</v>
      </c>
      <c r="AV139" s="14" t="s">
        <v>220</v>
      </c>
      <c r="AW139" s="14" t="s">
        <v>35</v>
      </c>
      <c r="AX139" s="14" t="s">
        <v>81</v>
      </c>
      <c r="AY139" s="233" t="s">
        <v>213</v>
      </c>
    </row>
    <row r="140" spans="1:65" s="2" customFormat="1" ht="21.75" customHeight="1">
      <c r="A140" s="36"/>
      <c r="B140" s="37"/>
      <c r="C140" s="195" t="s">
        <v>267</v>
      </c>
      <c r="D140" s="195" t="s">
        <v>215</v>
      </c>
      <c r="E140" s="196" t="s">
        <v>649</v>
      </c>
      <c r="F140" s="197" t="s">
        <v>650</v>
      </c>
      <c r="G140" s="198" t="s">
        <v>253</v>
      </c>
      <c r="H140" s="199">
        <v>4.6459999999999999</v>
      </c>
      <c r="I140" s="200"/>
      <c r="J140" s="201">
        <f>ROUND(I140*H140,2)</f>
        <v>0</v>
      </c>
      <c r="K140" s="197" t="s">
        <v>219</v>
      </c>
      <c r="L140" s="41"/>
      <c r="M140" s="202" t="s">
        <v>19</v>
      </c>
      <c r="N140" s="203" t="s">
        <v>45</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220</v>
      </c>
      <c r="AT140" s="206" t="s">
        <v>215</v>
      </c>
      <c r="AU140" s="206" t="s">
        <v>83</v>
      </c>
      <c r="AY140" s="19" t="s">
        <v>213</v>
      </c>
      <c r="BE140" s="207">
        <f>IF(N140="základní",J140,0)</f>
        <v>0</v>
      </c>
      <c r="BF140" s="207">
        <f>IF(N140="snížená",J140,0)</f>
        <v>0</v>
      </c>
      <c r="BG140" s="207">
        <f>IF(N140="zákl. přenesená",J140,0)</f>
        <v>0</v>
      </c>
      <c r="BH140" s="207">
        <f>IF(N140="sníž. přenesená",J140,0)</f>
        <v>0</v>
      </c>
      <c r="BI140" s="207">
        <f>IF(N140="nulová",J140,0)</f>
        <v>0</v>
      </c>
      <c r="BJ140" s="19" t="s">
        <v>81</v>
      </c>
      <c r="BK140" s="207">
        <f>ROUND(I140*H140,2)</f>
        <v>0</v>
      </c>
      <c r="BL140" s="19" t="s">
        <v>220</v>
      </c>
      <c r="BM140" s="206" t="s">
        <v>1674</v>
      </c>
    </row>
    <row r="141" spans="1:65" s="2" customFormat="1" ht="185.25">
      <c r="A141" s="36"/>
      <c r="B141" s="37"/>
      <c r="C141" s="38"/>
      <c r="D141" s="208" t="s">
        <v>222</v>
      </c>
      <c r="E141" s="38"/>
      <c r="F141" s="209" t="s">
        <v>616</v>
      </c>
      <c r="G141" s="38"/>
      <c r="H141" s="38"/>
      <c r="I141" s="118"/>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222</v>
      </c>
      <c r="AU141" s="19" t="s">
        <v>83</v>
      </c>
    </row>
    <row r="142" spans="1:65" s="13" customFormat="1">
      <c r="B142" s="212"/>
      <c r="C142" s="213"/>
      <c r="D142" s="208" t="s">
        <v>233</v>
      </c>
      <c r="E142" s="214" t="s">
        <v>19</v>
      </c>
      <c r="F142" s="215" t="s">
        <v>1675</v>
      </c>
      <c r="G142" s="213"/>
      <c r="H142" s="216">
        <v>4.6459999999999999</v>
      </c>
      <c r="I142" s="217"/>
      <c r="J142" s="213"/>
      <c r="K142" s="213"/>
      <c r="L142" s="218"/>
      <c r="M142" s="219"/>
      <c r="N142" s="220"/>
      <c r="O142" s="220"/>
      <c r="P142" s="220"/>
      <c r="Q142" s="220"/>
      <c r="R142" s="220"/>
      <c r="S142" s="220"/>
      <c r="T142" s="221"/>
      <c r="AT142" s="222" t="s">
        <v>233</v>
      </c>
      <c r="AU142" s="222" t="s">
        <v>83</v>
      </c>
      <c r="AV142" s="13" t="s">
        <v>83</v>
      </c>
      <c r="AW142" s="13" t="s">
        <v>35</v>
      </c>
      <c r="AX142" s="13" t="s">
        <v>74</v>
      </c>
      <c r="AY142" s="222" t="s">
        <v>213</v>
      </c>
    </row>
    <row r="143" spans="1:65" s="14" customFormat="1">
      <c r="B143" s="223"/>
      <c r="C143" s="224"/>
      <c r="D143" s="208" t="s">
        <v>233</v>
      </c>
      <c r="E143" s="225" t="s">
        <v>19</v>
      </c>
      <c r="F143" s="226" t="s">
        <v>234</v>
      </c>
      <c r="G143" s="224"/>
      <c r="H143" s="227">
        <v>4.6459999999999999</v>
      </c>
      <c r="I143" s="228"/>
      <c r="J143" s="224"/>
      <c r="K143" s="224"/>
      <c r="L143" s="229"/>
      <c r="M143" s="230"/>
      <c r="N143" s="231"/>
      <c r="O143" s="231"/>
      <c r="P143" s="231"/>
      <c r="Q143" s="231"/>
      <c r="R143" s="231"/>
      <c r="S143" s="231"/>
      <c r="T143" s="232"/>
      <c r="AT143" s="233" t="s">
        <v>233</v>
      </c>
      <c r="AU143" s="233" t="s">
        <v>83</v>
      </c>
      <c r="AV143" s="14" t="s">
        <v>220</v>
      </c>
      <c r="AW143" s="14" t="s">
        <v>35</v>
      </c>
      <c r="AX143" s="14" t="s">
        <v>81</v>
      </c>
      <c r="AY143" s="233" t="s">
        <v>213</v>
      </c>
    </row>
    <row r="144" spans="1:65" s="2" customFormat="1" ht="21.75" customHeight="1">
      <c r="A144" s="36"/>
      <c r="B144" s="37"/>
      <c r="C144" s="195" t="s">
        <v>272</v>
      </c>
      <c r="D144" s="195" t="s">
        <v>215</v>
      </c>
      <c r="E144" s="196" t="s">
        <v>653</v>
      </c>
      <c r="F144" s="197" t="s">
        <v>654</v>
      </c>
      <c r="G144" s="198" t="s">
        <v>253</v>
      </c>
      <c r="H144" s="199">
        <v>18.582999999999998</v>
      </c>
      <c r="I144" s="200"/>
      <c r="J144" s="201">
        <f>ROUND(I144*H144,2)</f>
        <v>0</v>
      </c>
      <c r="K144" s="197" t="s">
        <v>219</v>
      </c>
      <c r="L144" s="41"/>
      <c r="M144" s="202" t="s">
        <v>19</v>
      </c>
      <c r="N144" s="203" t="s">
        <v>45</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220</v>
      </c>
      <c r="AT144" s="206" t="s">
        <v>215</v>
      </c>
      <c r="AU144" s="206" t="s">
        <v>83</v>
      </c>
      <c r="AY144" s="19" t="s">
        <v>213</v>
      </c>
      <c r="BE144" s="207">
        <f>IF(N144="základní",J144,0)</f>
        <v>0</v>
      </c>
      <c r="BF144" s="207">
        <f>IF(N144="snížená",J144,0)</f>
        <v>0</v>
      </c>
      <c r="BG144" s="207">
        <f>IF(N144="zákl. přenesená",J144,0)</f>
        <v>0</v>
      </c>
      <c r="BH144" s="207">
        <f>IF(N144="sníž. přenesená",J144,0)</f>
        <v>0</v>
      </c>
      <c r="BI144" s="207">
        <f>IF(N144="nulová",J144,0)</f>
        <v>0</v>
      </c>
      <c r="BJ144" s="19" t="s">
        <v>81</v>
      </c>
      <c r="BK144" s="207">
        <f>ROUND(I144*H144,2)</f>
        <v>0</v>
      </c>
      <c r="BL144" s="19" t="s">
        <v>220</v>
      </c>
      <c r="BM144" s="206" t="s">
        <v>1676</v>
      </c>
    </row>
    <row r="145" spans="1:65" s="2" customFormat="1" ht="48.75">
      <c r="A145" s="36"/>
      <c r="B145" s="37"/>
      <c r="C145" s="38"/>
      <c r="D145" s="208" t="s">
        <v>222</v>
      </c>
      <c r="E145" s="38"/>
      <c r="F145" s="209" t="s">
        <v>639</v>
      </c>
      <c r="G145" s="38"/>
      <c r="H145" s="38"/>
      <c r="I145" s="118"/>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222</v>
      </c>
      <c r="AU145" s="19" t="s">
        <v>83</v>
      </c>
    </row>
    <row r="146" spans="1:65" s="13" customFormat="1">
      <c r="B146" s="212"/>
      <c r="C146" s="213"/>
      <c r="D146" s="208" t="s">
        <v>233</v>
      </c>
      <c r="E146" s="214" t="s">
        <v>19</v>
      </c>
      <c r="F146" s="215" t="s">
        <v>648</v>
      </c>
      <c r="G146" s="213"/>
      <c r="H146" s="216">
        <v>18.582999999999998</v>
      </c>
      <c r="I146" s="217"/>
      <c r="J146" s="213"/>
      <c r="K146" s="213"/>
      <c r="L146" s="218"/>
      <c r="M146" s="219"/>
      <c r="N146" s="220"/>
      <c r="O146" s="220"/>
      <c r="P146" s="220"/>
      <c r="Q146" s="220"/>
      <c r="R146" s="220"/>
      <c r="S146" s="220"/>
      <c r="T146" s="221"/>
      <c r="AT146" s="222" t="s">
        <v>233</v>
      </c>
      <c r="AU146" s="222" t="s">
        <v>83</v>
      </c>
      <c r="AV146" s="13" t="s">
        <v>83</v>
      </c>
      <c r="AW146" s="13" t="s">
        <v>35</v>
      </c>
      <c r="AX146" s="13" t="s">
        <v>74</v>
      </c>
      <c r="AY146" s="222" t="s">
        <v>213</v>
      </c>
    </row>
    <row r="147" spans="1:65" s="14" customFormat="1">
      <c r="B147" s="223"/>
      <c r="C147" s="224"/>
      <c r="D147" s="208" t="s">
        <v>233</v>
      </c>
      <c r="E147" s="225" t="s">
        <v>19</v>
      </c>
      <c r="F147" s="226" t="s">
        <v>234</v>
      </c>
      <c r="G147" s="224"/>
      <c r="H147" s="227">
        <v>18.582999999999998</v>
      </c>
      <c r="I147" s="228"/>
      <c r="J147" s="224"/>
      <c r="K147" s="224"/>
      <c r="L147" s="229"/>
      <c r="M147" s="230"/>
      <c r="N147" s="231"/>
      <c r="O147" s="231"/>
      <c r="P147" s="231"/>
      <c r="Q147" s="231"/>
      <c r="R147" s="231"/>
      <c r="S147" s="231"/>
      <c r="T147" s="232"/>
      <c r="AT147" s="233" t="s">
        <v>233</v>
      </c>
      <c r="AU147" s="233" t="s">
        <v>83</v>
      </c>
      <c r="AV147" s="14" t="s">
        <v>220</v>
      </c>
      <c r="AW147" s="14" t="s">
        <v>35</v>
      </c>
      <c r="AX147" s="14" t="s">
        <v>81</v>
      </c>
      <c r="AY147" s="233" t="s">
        <v>213</v>
      </c>
    </row>
    <row r="148" spans="1:65" s="2" customFormat="1" ht="21.75" customHeight="1">
      <c r="A148" s="36"/>
      <c r="B148" s="37"/>
      <c r="C148" s="195" t="s">
        <v>277</v>
      </c>
      <c r="D148" s="195" t="s">
        <v>215</v>
      </c>
      <c r="E148" s="196" t="s">
        <v>657</v>
      </c>
      <c r="F148" s="197" t="s">
        <v>658</v>
      </c>
      <c r="G148" s="198" t="s">
        <v>253</v>
      </c>
      <c r="H148" s="199">
        <v>10.84</v>
      </c>
      <c r="I148" s="200"/>
      <c r="J148" s="201">
        <f>ROUND(I148*H148,2)</f>
        <v>0</v>
      </c>
      <c r="K148" s="197" t="s">
        <v>219</v>
      </c>
      <c r="L148" s="41"/>
      <c r="M148" s="202" t="s">
        <v>19</v>
      </c>
      <c r="N148" s="203" t="s">
        <v>45</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220</v>
      </c>
      <c r="AT148" s="206" t="s">
        <v>215</v>
      </c>
      <c r="AU148" s="206" t="s">
        <v>83</v>
      </c>
      <c r="AY148" s="19" t="s">
        <v>213</v>
      </c>
      <c r="BE148" s="207">
        <f>IF(N148="základní",J148,0)</f>
        <v>0</v>
      </c>
      <c r="BF148" s="207">
        <f>IF(N148="snížená",J148,0)</f>
        <v>0</v>
      </c>
      <c r="BG148" s="207">
        <f>IF(N148="zákl. přenesená",J148,0)</f>
        <v>0</v>
      </c>
      <c r="BH148" s="207">
        <f>IF(N148="sníž. přenesená",J148,0)</f>
        <v>0</v>
      </c>
      <c r="BI148" s="207">
        <f>IF(N148="nulová",J148,0)</f>
        <v>0</v>
      </c>
      <c r="BJ148" s="19" t="s">
        <v>81</v>
      </c>
      <c r="BK148" s="207">
        <f>ROUND(I148*H148,2)</f>
        <v>0</v>
      </c>
      <c r="BL148" s="19" t="s">
        <v>220</v>
      </c>
      <c r="BM148" s="206" t="s">
        <v>1677</v>
      </c>
    </row>
    <row r="149" spans="1:65" s="2" customFormat="1" ht="48.75">
      <c r="A149" s="36"/>
      <c r="B149" s="37"/>
      <c r="C149" s="38"/>
      <c r="D149" s="208" t="s">
        <v>222</v>
      </c>
      <c r="E149" s="38"/>
      <c r="F149" s="209" t="s">
        <v>639</v>
      </c>
      <c r="G149" s="38"/>
      <c r="H149" s="38"/>
      <c r="I149" s="118"/>
      <c r="J149" s="38"/>
      <c r="K149" s="38"/>
      <c r="L149" s="41"/>
      <c r="M149" s="210"/>
      <c r="N149" s="211"/>
      <c r="O149" s="66"/>
      <c r="P149" s="66"/>
      <c r="Q149" s="66"/>
      <c r="R149" s="66"/>
      <c r="S149" s="66"/>
      <c r="T149" s="67"/>
      <c r="U149" s="36"/>
      <c r="V149" s="36"/>
      <c r="W149" s="36"/>
      <c r="X149" s="36"/>
      <c r="Y149" s="36"/>
      <c r="Z149" s="36"/>
      <c r="AA149" s="36"/>
      <c r="AB149" s="36"/>
      <c r="AC149" s="36"/>
      <c r="AD149" s="36"/>
      <c r="AE149" s="36"/>
      <c r="AT149" s="19" t="s">
        <v>222</v>
      </c>
      <c r="AU149" s="19" t="s">
        <v>83</v>
      </c>
    </row>
    <row r="150" spans="1:65" s="13" customFormat="1">
      <c r="B150" s="212"/>
      <c r="C150" s="213"/>
      <c r="D150" s="208" t="s">
        <v>233</v>
      </c>
      <c r="E150" s="214" t="s">
        <v>19</v>
      </c>
      <c r="F150" s="215" t="s">
        <v>1678</v>
      </c>
      <c r="G150" s="213"/>
      <c r="H150" s="216">
        <v>10.84</v>
      </c>
      <c r="I150" s="217"/>
      <c r="J150" s="213"/>
      <c r="K150" s="213"/>
      <c r="L150" s="218"/>
      <c r="M150" s="219"/>
      <c r="N150" s="220"/>
      <c r="O150" s="220"/>
      <c r="P150" s="220"/>
      <c r="Q150" s="220"/>
      <c r="R150" s="220"/>
      <c r="S150" s="220"/>
      <c r="T150" s="221"/>
      <c r="AT150" s="222" t="s">
        <v>233</v>
      </c>
      <c r="AU150" s="222" t="s">
        <v>83</v>
      </c>
      <c r="AV150" s="13" t="s">
        <v>83</v>
      </c>
      <c r="AW150" s="13" t="s">
        <v>35</v>
      </c>
      <c r="AX150" s="13" t="s">
        <v>74</v>
      </c>
      <c r="AY150" s="222" t="s">
        <v>213</v>
      </c>
    </row>
    <row r="151" spans="1:65" s="14" customFormat="1">
      <c r="B151" s="223"/>
      <c r="C151" s="224"/>
      <c r="D151" s="208" t="s">
        <v>233</v>
      </c>
      <c r="E151" s="225" t="s">
        <v>19</v>
      </c>
      <c r="F151" s="226" t="s">
        <v>234</v>
      </c>
      <c r="G151" s="224"/>
      <c r="H151" s="227">
        <v>10.84</v>
      </c>
      <c r="I151" s="228"/>
      <c r="J151" s="224"/>
      <c r="K151" s="224"/>
      <c r="L151" s="229"/>
      <c r="M151" s="230"/>
      <c r="N151" s="231"/>
      <c r="O151" s="231"/>
      <c r="P151" s="231"/>
      <c r="Q151" s="231"/>
      <c r="R151" s="231"/>
      <c r="S151" s="231"/>
      <c r="T151" s="232"/>
      <c r="AT151" s="233" t="s">
        <v>233</v>
      </c>
      <c r="AU151" s="233" t="s">
        <v>83</v>
      </c>
      <c r="AV151" s="14" t="s">
        <v>220</v>
      </c>
      <c r="AW151" s="14" t="s">
        <v>35</v>
      </c>
      <c r="AX151" s="14" t="s">
        <v>81</v>
      </c>
      <c r="AY151" s="233" t="s">
        <v>213</v>
      </c>
    </row>
    <row r="152" spans="1:65" s="2" customFormat="1" ht="21.75" customHeight="1">
      <c r="A152" s="36"/>
      <c r="B152" s="37"/>
      <c r="C152" s="195" t="s">
        <v>281</v>
      </c>
      <c r="D152" s="195" t="s">
        <v>215</v>
      </c>
      <c r="E152" s="196" t="s">
        <v>681</v>
      </c>
      <c r="F152" s="197" t="s">
        <v>682</v>
      </c>
      <c r="G152" s="198" t="s">
        <v>253</v>
      </c>
      <c r="H152" s="199">
        <v>17.206</v>
      </c>
      <c r="I152" s="200"/>
      <c r="J152" s="201">
        <f>ROUND(I152*H152,2)</f>
        <v>0</v>
      </c>
      <c r="K152" s="197" t="s">
        <v>219</v>
      </c>
      <c r="L152" s="41"/>
      <c r="M152" s="202" t="s">
        <v>19</v>
      </c>
      <c r="N152" s="203" t="s">
        <v>45</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220</v>
      </c>
      <c r="AT152" s="206" t="s">
        <v>215</v>
      </c>
      <c r="AU152" s="206" t="s">
        <v>83</v>
      </c>
      <c r="AY152" s="19" t="s">
        <v>213</v>
      </c>
      <c r="BE152" s="207">
        <f>IF(N152="základní",J152,0)</f>
        <v>0</v>
      </c>
      <c r="BF152" s="207">
        <f>IF(N152="snížená",J152,0)</f>
        <v>0</v>
      </c>
      <c r="BG152" s="207">
        <f>IF(N152="zákl. přenesená",J152,0)</f>
        <v>0</v>
      </c>
      <c r="BH152" s="207">
        <f>IF(N152="sníž. přenesená",J152,0)</f>
        <v>0</v>
      </c>
      <c r="BI152" s="207">
        <f>IF(N152="nulová",J152,0)</f>
        <v>0</v>
      </c>
      <c r="BJ152" s="19" t="s">
        <v>81</v>
      </c>
      <c r="BK152" s="207">
        <f>ROUND(I152*H152,2)</f>
        <v>0</v>
      </c>
      <c r="BL152" s="19" t="s">
        <v>220</v>
      </c>
      <c r="BM152" s="206" t="s">
        <v>1679</v>
      </c>
    </row>
    <row r="153" spans="1:65" s="2" customFormat="1" ht="97.5">
      <c r="A153" s="36"/>
      <c r="B153" s="37"/>
      <c r="C153" s="38"/>
      <c r="D153" s="208" t="s">
        <v>222</v>
      </c>
      <c r="E153" s="38"/>
      <c r="F153" s="209" t="s">
        <v>684</v>
      </c>
      <c r="G153" s="38"/>
      <c r="H153" s="38"/>
      <c r="I153" s="118"/>
      <c r="J153" s="38"/>
      <c r="K153" s="38"/>
      <c r="L153" s="41"/>
      <c r="M153" s="210"/>
      <c r="N153" s="211"/>
      <c r="O153" s="66"/>
      <c r="P153" s="66"/>
      <c r="Q153" s="66"/>
      <c r="R153" s="66"/>
      <c r="S153" s="66"/>
      <c r="T153" s="67"/>
      <c r="U153" s="36"/>
      <c r="V153" s="36"/>
      <c r="W153" s="36"/>
      <c r="X153" s="36"/>
      <c r="Y153" s="36"/>
      <c r="Z153" s="36"/>
      <c r="AA153" s="36"/>
      <c r="AB153" s="36"/>
      <c r="AC153" s="36"/>
      <c r="AD153" s="36"/>
      <c r="AE153" s="36"/>
      <c r="AT153" s="19" t="s">
        <v>222</v>
      </c>
      <c r="AU153" s="19" t="s">
        <v>83</v>
      </c>
    </row>
    <row r="154" spans="1:65" s="13" customFormat="1">
      <c r="B154" s="212"/>
      <c r="C154" s="213"/>
      <c r="D154" s="208" t="s">
        <v>233</v>
      </c>
      <c r="E154" s="214" t="s">
        <v>19</v>
      </c>
      <c r="F154" s="215" t="s">
        <v>514</v>
      </c>
      <c r="G154" s="213"/>
      <c r="H154" s="216">
        <v>17.206</v>
      </c>
      <c r="I154" s="217"/>
      <c r="J154" s="213"/>
      <c r="K154" s="213"/>
      <c r="L154" s="218"/>
      <c r="M154" s="219"/>
      <c r="N154" s="220"/>
      <c r="O154" s="220"/>
      <c r="P154" s="220"/>
      <c r="Q154" s="220"/>
      <c r="R154" s="220"/>
      <c r="S154" s="220"/>
      <c r="T154" s="221"/>
      <c r="AT154" s="222" t="s">
        <v>233</v>
      </c>
      <c r="AU154" s="222" t="s">
        <v>83</v>
      </c>
      <c r="AV154" s="13" t="s">
        <v>83</v>
      </c>
      <c r="AW154" s="13" t="s">
        <v>35</v>
      </c>
      <c r="AX154" s="13" t="s">
        <v>74</v>
      </c>
      <c r="AY154" s="222" t="s">
        <v>213</v>
      </c>
    </row>
    <row r="155" spans="1:65" s="14" customFormat="1">
      <c r="B155" s="223"/>
      <c r="C155" s="224"/>
      <c r="D155" s="208" t="s">
        <v>233</v>
      </c>
      <c r="E155" s="225" t="s">
        <v>19</v>
      </c>
      <c r="F155" s="226" t="s">
        <v>234</v>
      </c>
      <c r="G155" s="224"/>
      <c r="H155" s="227">
        <v>17.206</v>
      </c>
      <c r="I155" s="228"/>
      <c r="J155" s="224"/>
      <c r="K155" s="224"/>
      <c r="L155" s="229"/>
      <c r="M155" s="230"/>
      <c r="N155" s="231"/>
      <c r="O155" s="231"/>
      <c r="P155" s="231"/>
      <c r="Q155" s="231"/>
      <c r="R155" s="231"/>
      <c r="S155" s="231"/>
      <c r="T155" s="232"/>
      <c r="AT155" s="233" t="s">
        <v>233</v>
      </c>
      <c r="AU155" s="233" t="s">
        <v>83</v>
      </c>
      <c r="AV155" s="14" t="s">
        <v>220</v>
      </c>
      <c r="AW155" s="14" t="s">
        <v>35</v>
      </c>
      <c r="AX155" s="14" t="s">
        <v>81</v>
      </c>
      <c r="AY155" s="233" t="s">
        <v>213</v>
      </c>
    </row>
    <row r="156" spans="1:65" s="2" customFormat="1" ht="21.75" customHeight="1">
      <c r="A156" s="36"/>
      <c r="B156" s="37"/>
      <c r="C156" s="195" t="s">
        <v>285</v>
      </c>
      <c r="D156" s="195" t="s">
        <v>215</v>
      </c>
      <c r="E156" s="196" t="s">
        <v>1304</v>
      </c>
      <c r="F156" s="197" t="s">
        <v>1305</v>
      </c>
      <c r="G156" s="198" t="s">
        <v>156</v>
      </c>
      <c r="H156" s="199">
        <v>156.161</v>
      </c>
      <c r="I156" s="200"/>
      <c r="J156" s="201">
        <f>ROUND(I156*H156,2)</f>
        <v>0</v>
      </c>
      <c r="K156" s="197" t="s">
        <v>219</v>
      </c>
      <c r="L156" s="41"/>
      <c r="M156" s="202" t="s">
        <v>19</v>
      </c>
      <c r="N156" s="203" t="s">
        <v>45</v>
      </c>
      <c r="O156" s="66"/>
      <c r="P156" s="204">
        <f>O156*H156</f>
        <v>0</v>
      </c>
      <c r="Q156" s="204">
        <v>8.3850999999999999E-4</v>
      </c>
      <c r="R156" s="204">
        <f>Q156*H156</f>
        <v>0.13094256010999999</v>
      </c>
      <c r="S156" s="204">
        <v>0</v>
      </c>
      <c r="T156" s="205">
        <f>S156*H156</f>
        <v>0</v>
      </c>
      <c r="U156" s="36"/>
      <c r="V156" s="36"/>
      <c r="W156" s="36"/>
      <c r="X156" s="36"/>
      <c r="Y156" s="36"/>
      <c r="Z156" s="36"/>
      <c r="AA156" s="36"/>
      <c r="AB156" s="36"/>
      <c r="AC156" s="36"/>
      <c r="AD156" s="36"/>
      <c r="AE156" s="36"/>
      <c r="AR156" s="206" t="s">
        <v>220</v>
      </c>
      <c r="AT156" s="206" t="s">
        <v>215</v>
      </c>
      <c r="AU156" s="206" t="s">
        <v>83</v>
      </c>
      <c r="AY156" s="19" t="s">
        <v>213</v>
      </c>
      <c r="BE156" s="207">
        <f>IF(N156="základní",J156,0)</f>
        <v>0</v>
      </c>
      <c r="BF156" s="207">
        <f>IF(N156="snížená",J156,0)</f>
        <v>0</v>
      </c>
      <c r="BG156" s="207">
        <f>IF(N156="zákl. přenesená",J156,0)</f>
        <v>0</v>
      </c>
      <c r="BH156" s="207">
        <f>IF(N156="sníž. přenesená",J156,0)</f>
        <v>0</v>
      </c>
      <c r="BI156" s="207">
        <f>IF(N156="nulová",J156,0)</f>
        <v>0</v>
      </c>
      <c r="BJ156" s="19" t="s">
        <v>81</v>
      </c>
      <c r="BK156" s="207">
        <f>ROUND(I156*H156,2)</f>
        <v>0</v>
      </c>
      <c r="BL156" s="19" t="s">
        <v>220</v>
      </c>
      <c r="BM156" s="206" t="s">
        <v>1680</v>
      </c>
    </row>
    <row r="157" spans="1:65" s="2" customFormat="1" ht="136.5">
      <c r="A157" s="36"/>
      <c r="B157" s="37"/>
      <c r="C157" s="38"/>
      <c r="D157" s="208" t="s">
        <v>222</v>
      </c>
      <c r="E157" s="38"/>
      <c r="F157" s="209" t="s">
        <v>1307</v>
      </c>
      <c r="G157" s="38"/>
      <c r="H157" s="38"/>
      <c r="I157" s="118"/>
      <c r="J157" s="38"/>
      <c r="K157" s="38"/>
      <c r="L157" s="41"/>
      <c r="M157" s="210"/>
      <c r="N157" s="211"/>
      <c r="O157" s="66"/>
      <c r="P157" s="66"/>
      <c r="Q157" s="66"/>
      <c r="R157" s="66"/>
      <c r="S157" s="66"/>
      <c r="T157" s="67"/>
      <c r="U157" s="36"/>
      <c r="V157" s="36"/>
      <c r="W157" s="36"/>
      <c r="X157" s="36"/>
      <c r="Y157" s="36"/>
      <c r="Z157" s="36"/>
      <c r="AA157" s="36"/>
      <c r="AB157" s="36"/>
      <c r="AC157" s="36"/>
      <c r="AD157" s="36"/>
      <c r="AE157" s="36"/>
      <c r="AT157" s="19" t="s">
        <v>222</v>
      </c>
      <c r="AU157" s="19" t="s">
        <v>83</v>
      </c>
    </row>
    <row r="158" spans="1:65" s="13" customFormat="1">
      <c r="B158" s="212"/>
      <c r="C158" s="213"/>
      <c r="D158" s="208" t="s">
        <v>233</v>
      </c>
      <c r="E158" s="214" t="s">
        <v>19</v>
      </c>
      <c r="F158" s="215" t="s">
        <v>1681</v>
      </c>
      <c r="G158" s="213"/>
      <c r="H158" s="216">
        <v>34.481000000000002</v>
      </c>
      <c r="I158" s="217"/>
      <c r="J158" s="213"/>
      <c r="K158" s="213"/>
      <c r="L158" s="218"/>
      <c r="M158" s="219"/>
      <c r="N158" s="220"/>
      <c r="O158" s="220"/>
      <c r="P158" s="220"/>
      <c r="Q158" s="220"/>
      <c r="R158" s="220"/>
      <c r="S158" s="220"/>
      <c r="T158" s="221"/>
      <c r="AT158" s="222" t="s">
        <v>233</v>
      </c>
      <c r="AU158" s="222" t="s">
        <v>83</v>
      </c>
      <c r="AV158" s="13" t="s">
        <v>83</v>
      </c>
      <c r="AW158" s="13" t="s">
        <v>35</v>
      </c>
      <c r="AX158" s="13" t="s">
        <v>74</v>
      </c>
      <c r="AY158" s="222" t="s">
        <v>213</v>
      </c>
    </row>
    <row r="159" spans="1:65" s="13" customFormat="1">
      <c r="B159" s="212"/>
      <c r="C159" s="213"/>
      <c r="D159" s="208" t="s">
        <v>233</v>
      </c>
      <c r="E159" s="214" t="s">
        <v>19</v>
      </c>
      <c r="F159" s="215" t="s">
        <v>1682</v>
      </c>
      <c r="G159" s="213"/>
      <c r="H159" s="216">
        <v>10.08</v>
      </c>
      <c r="I159" s="217"/>
      <c r="J159" s="213"/>
      <c r="K159" s="213"/>
      <c r="L159" s="218"/>
      <c r="M159" s="219"/>
      <c r="N159" s="220"/>
      <c r="O159" s="220"/>
      <c r="P159" s="220"/>
      <c r="Q159" s="220"/>
      <c r="R159" s="220"/>
      <c r="S159" s="220"/>
      <c r="T159" s="221"/>
      <c r="AT159" s="222" t="s">
        <v>233</v>
      </c>
      <c r="AU159" s="222" t="s">
        <v>83</v>
      </c>
      <c r="AV159" s="13" t="s">
        <v>83</v>
      </c>
      <c r="AW159" s="13" t="s">
        <v>35</v>
      </c>
      <c r="AX159" s="13" t="s">
        <v>74</v>
      </c>
      <c r="AY159" s="222" t="s">
        <v>213</v>
      </c>
    </row>
    <row r="160" spans="1:65" s="13" customFormat="1">
      <c r="B160" s="212"/>
      <c r="C160" s="213"/>
      <c r="D160" s="208" t="s">
        <v>233</v>
      </c>
      <c r="E160" s="214" t="s">
        <v>19</v>
      </c>
      <c r="F160" s="215" t="s">
        <v>1683</v>
      </c>
      <c r="G160" s="213"/>
      <c r="H160" s="216">
        <v>33.479999999999997</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1:65" s="13" customFormat="1">
      <c r="B161" s="212"/>
      <c r="C161" s="213"/>
      <c r="D161" s="208" t="s">
        <v>233</v>
      </c>
      <c r="E161" s="214" t="s">
        <v>19</v>
      </c>
      <c r="F161" s="215" t="s">
        <v>1684</v>
      </c>
      <c r="G161" s="213"/>
      <c r="H161" s="216">
        <v>78.12</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1:65" s="14" customFormat="1">
      <c r="B162" s="223"/>
      <c r="C162" s="224"/>
      <c r="D162" s="208" t="s">
        <v>233</v>
      </c>
      <c r="E162" s="225" t="s">
        <v>1276</v>
      </c>
      <c r="F162" s="226" t="s">
        <v>234</v>
      </c>
      <c r="G162" s="224"/>
      <c r="H162" s="227">
        <v>156.161</v>
      </c>
      <c r="I162" s="228"/>
      <c r="J162" s="224"/>
      <c r="K162" s="224"/>
      <c r="L162" s="229"/>
      <c r="M162" s="230"/>
      <c r="N162" s="231"/>
      <c r="O162" s="231"/>
      <c r="P162" s="231"/>
      <c r="Q162" s="231"/>
      <c r="R162" s="231"/>
      <c r="S162" s="231"/>
      <c r="T162" s="232"/>
      <c r="AT162" s="233" t="s">
        <v>233</v>
      </c>
      <c r="AU162" s="233" t="s">
        <v>83</v>
      </c>
      <c r="AV162" s="14" t="s">
        <v>220</v>
      </c>
      <c r="AW162" s="14" t="s">
        <v>35</v>
      </c>
      <c r="AX162" s="14" t="s">
        <v>81</v>
      </c>
      <c r="AY162" s="233" t="s">
        <v>213</v>
      </c>
    </row>
    <row r="163" spans="1:65" s="2" customFormat="1" ht="21.75" customHeight="1">
      <c r="A163" s="36"/>
      <c r="B163" s="37"/>
      <c r="C163" s="195" t="s">
        <v>8</v>
      </c>
      <c r="D163" s="195" t="s">
        <v>215</v>
      </c>
      <c r="E163" s="196" t="s">
        <v>1310</v>
      </c>
      <c r="F163" s="197" t="s">
        <v>1311</v>
      </c>
      <c r="G163" s="198" t="s">
        <v>156</v>
      </c>
      <c r="H163" s="199">
        <v>156.161</v>
      </c>
      <c r="I163" s="200"/>
      <c r="J163" s="201">
        <f>ROUND(I163*H163,2)</f>
        <v>0</v>
      </c>
      <c r="K163" s="197" t="s">
        <v>219</v>
      </c>
      <c r="L163" s="41"/>
      <c r="M163" s="202" t="s">
        <v>19</v>
      </c>
      <c r="N163" s="203" t="s">
        <v>45</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220</v>
      </c>
      <c r="AT163" s="206" t="s">
        <v>215</v>
      </c>
      <c r="AU163" s="206" t="s">
        <v>83</v>
      </c>
      <c r="AY163" s="19" t="s">
        <v>213</v>
      </c>
      <c r="BE163" s="207">
        <f>IF(N163="základní",J163,0)</f>
        <v>0</v>
      </c>
      <c r="BF163" s="207">
        <f>IF(N163="snížená",J163,0)</f>
        <v>0</v>
      </c>
      <c r="BG163" s="207">
        <f>IF(N163="zákl. přenesená",J163,0)</f>
        <v>0</v>
      </c>
      <c r="BH163" s="207">
        <f>IF(N163="sníž. přenesená",J163,0)</f>
        <v>0</v>
      </c>
      <c r="BI163" s="207">
        <f>IF(N163="nulová",J163,0)</f>
        <v>0</v>
      </c>
      <c r="BJ163" s="19" t="s">
        <v>81</v>
      </c>
      <c r="BK163" s="207">
        <f>ROUND(I163*H163,2)</f>
        <v>0</v>
      </c>
      <c r="BL163" s="19" t="s">
        <v>220</v>
      </c>
      <c r="BM163" s="206" t="s">
        <v>1685</v>
      </c>
    </row>
    <row r="164" spans="1:65" s="13" customFormat="1">
      <c r="B164" s="212"/>
      <c r="C164" s="213"/>
      <c r="D164" s="208" t="s">
        <v>233</v>
      </c>
      <c r="E164" s="214" t="s">
        <v>19</v>
      </c>
      <c r="F164" s="215" t="s">
        <v>1276</v>
      </c>
      <c r="G164" s="213"/>
      <c r="H164" s="216">
        <v>156.161</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4" customFormat="1">
      <c r="B165" s="223"/>
      <c r="C165" s="224"/>
      <c r="D165" s="208" t="s">
        <v>233</v>
      </c>
      <c r="E165" s="225" t="s">
        <v>19</v>
      </c>
      <c r="F165" s="226" t="s">
        <v>234</v>
      </c>
      <c r="G165" s="224"/>
      <c r="H165" s="227">
        <v>156.161</v>
      </c>
      <c r="I165" s="228"/>
      <c r="J165" s="224"/>
      <c r="K165" s="224"/>
      <c r="L165" s="229"/>
      <c r="M165" s="230"/>
      <c r="N165" s="231"/>
      <c r="O165" s="231"/>
      <c r="P165" s="231"/>
      <c r="Q165" s="231"/>
      <c r="R165" s="231"/>
      <c r="S165" s="231"/>
      <c r="T165" s="232"/>
      <c r="AT165" s="233" t="s">
        <v>233</v>
      </c>
      <c r="AU165" s="233" t="s">
        <v>83</v>
      </c>
      <c r="AV165" s="14" t="s">
        <v>220</v>
      </c>
      <c r="AW165" s="14" t="s">
        <v>35</v>
      </c>
      <c r="AX165" s="14" t="s">
        <v>81</v>
      </c>
      <c r="AY165" s="233" t="s">
        <v>213</v>
      </c>
    </row>
    <row r="166" spans="1:65" s="2" customFormat="1" ht="21.75" customHeight="1">
      <c r="A166" s="36"/>
      <c r="B166" s="37"/>
      <c r="C166" s="195" t="s">
        <v>293</v>
      </c>
      <c r="D166" s="195" t="s">
        <v>215</v>
      </c>
      <c r="E166" s="196" t="s">
        <v>263</v>
      </c>
      <c r="F166" s="197" t="s">
        <v>264</v>
      </c>
      <c r="G166" s="198" t="s">
        <v>253</v>
      </c>
      <c r="H166" s="199">
        <v>20.646999999999998</v>
      </c>
      <c r="I166" s="200"/>
      <c r="J166" s="201">
        <f>ROUND(I166*H166,2)</f>
        <v>0</v>
      </c>
      <c r="K166" s="197" t="s">
        <v>219</v>
      </c>
      <c r="L166" s="41"/>
      <c r="M166" s="202" t="s">
        <v>19</v>
      </c>
      <c r="N166" s="203" t="s">
        <v>45</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220</v>
      </c>
      <c r="AT166" s="206" t="s">
        <v>215</v>
      </c>
      <c r="AU166" s="206" t="s">
        <v>83</v>
      </c>
      <c r="AY166" s="19" t="s">
        <v>213</v>
      </c>
      <c r="BE166" s="207">
        <f>IF(N166="základní",J166,0)</f>
        <v>0</v>
      </c>
      <c r="BF166" s="207">
        <f>IF(N166="snížená",J166,0)</f>
        <v>0</v>
      </c>
      <c r="BG166" s="207">
        <f>IF(N166="zákl. přenesená",J166,0)</f>
        <v>0</v>
      </c>
      <c r="BH166" s="207">
        <f>IF(N166="sníž. přenesená",J166,0)</f>
        <v>0</v>
      </c>
      <c r="BI166" s="207">
        <f>IF(N166="nulová",J166,0)</f>
        <v>0</v>
      </c>
      <c r="BJ166" s="19" t="s">
        <v>81</v>
      </c>
      <c r="BK166" s="207">
        <f>ROUND(I166*H166,2)</f>
        <v>0</v>
      </c>
      <c r="BL166" s="19" t="s">
        <v>220</v>
      </c>
      <c r="BM166" s="206" t="s">
        <v>1686</v>
      </c>
    </row>
    <row r="167" spans="1:65" s="2" customFormat="1" ht="58.5">
      <c r="A167" s="36"/>
      <c r="B167" s="37"/>
      <c r="C167" s="38"/>
      <c r="D167" s="208" t="s">
        <v>222</v>
      </c>
      <c r="E167" s="38"/>
      <c r="F167" s="209" t="s">
        <v>1687</v>
      </c>
      <c r="G167" s="38"/>
      <c r="H167" s="38"/>
      <c r="I167" s="118"/>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222</v>
      </c>
      <c r="AU167" s="19" t="s">
        <v>83</v>
      </c>
    </row>
    <row r="168" spans="1:65" s="13" customFormat="1">
      <c r="B168" s="212"/>
      <c r="C168" s="213"/>
      <c r="D168" s="208" t="s">
        <v>233</v>
      </c>
      <c r="E168" s="214" t="s">
        <v>19</v>
      </c>
      <c r="F168" s="215" t="s">
        <v>640</v>
      </c>
      <c r="G168" s="213"/>
      <c r="H168" s="216">
        <v>8.2590000000000003</v>
      </c>
      <c r="I168" s="217"/>
      <c r="J168" s="213"/>
      <c r="K168" s="213"/>
      <c r="L168" s="218"/>
      <c r="M168" s="219"/>
      <c r="N168" s="220"/>
      <c r="O168" s="220"/>
      <c r="P168" s="220"/>
      <c r="Q168" s="220"/>
      <c r="R168" s="220"/>
      <c r="S168" s="220"/>
      <c r="T168" s="221"/>
      <c r="AT168" s="222" t="s">
        <v>233</v>
      </c>
      <c r="AU168" s="222" t="s">
        <v>83</v>
      </c>
      <c r="AV168" s="13" t="s">
        <v>83</v>
      </c>
      <c r="AW168" s="13" t="s">
        <v>35</v>
      </c>
      <c r="AX168" s="13" t="s">
        <v>74</v>
      </c>
      <c r="AY168" s="222" t="s">
        <v>213</v>
      </c>
    </row>
    <row r="169" spans="1:65" s="13" customFormat="1">
      <c r="B169" s="212"/>
      <c r="C169" s="213"/>
      <c r="D169" s="208" t="s">
        <v>233</v>
      </c>
      <c r="E169" s="214" t="s">
        <v>19</v>
      </c>
      <c r="F169" s="215" t="s">
        <v>656</v>
      </c>
      <c r="G169" s="213"/>
      <c r="H169" s="216">
        <v>12.388</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20.646999999999998</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297</v>
      </c>
      <c r="D171" s="195" t="s">
        <v>215</v>
      </c>
      <c r="E171" s="196" t="s">
        <v>1081</v>
      </c>
      <c r="F171" s="197" t="s">
        <v>1082</v>
      </c>
      <c r="G171" s="198" t="s">
        <v>253</v>
      </c>
      <c r="H171" s="199">
        <v>17.206</v>
      </c>
      <c r="I171" s="200"/>
      <c r="J171" s="201">
        <f>ROUND(I171*H171,2)</f>
        <v>0</v>
      </c>
      <c r="K171" s="197" t="s">
        <v>219</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1688</v>
      </c>
    </row>
    <row r="172" spans="1:65" s="2" customFormat="1" ht="58.5">
      <c r="A172" s="36"/>
      <c r="B172" s="37"/>
      <c r="C172" s="38"/>
      <c r="D172" s="208" t="s">
        <v>222</v>
      </c>
      <c r="E172" s="38"/>
      <c r="F172" s="209" t="s">
        <v>1687</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3" customFormat="1">
      <c r="B173" s="212"/>
      <c r="C173" s="213"/>
      <c r="D173" s="208" t="s">
        <v>233</v>
      </c>
      <c r="E173" s="214" t="s">
        <v>19</v>
      </c>
      <c r="F173" s="215" t="s">
        <v>514</v>
      </c>
      <c r="G173" s="213"/>
      <c r="H173" s="216">
        <v>17.206</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4" customFormat="1">
      <c r="B174" s="223"/>
      <c r="C174" s="224"/>
      <c r="D174" s="208" t="s">
        <v>233</v>
      </c>
      <c r="E174" s="225" t="s">
        <v>19</v>
      </c>
      <c r="F174" s="226" t="s">
        <v>234</v>
      </c>
      <c r="G174" s="224"/>
      <c r="H174" s="227">
        <v>17.206</v>
      </c>
      <c r="I174" s="228"/>
      <c r="J174" s="224"/>
      <c r="K174" s="224"/>
      <c r="L174" s="229"/>
      <c r="M174" s="230"/>
      <c r="N174" s="231"/>
      <c r="O174" s="231"/>
      <c r="P174" s="231"/>
      <c r="Q174" s="231"/>
      <c r="R174" s="231"/>
      <c r="S174" s="231"/>
      <c r="T174" s="232"/>
      <c r="AT174" s="233" t="s">
        <v>233</v>
      </c>
      <c r="AU174" s="233" t="s">
        <v>83</v>
      </c>
      <c r="AV174" s="14" t="s">
        <v>220</v>
      </c>
      <c r="AW174" s="14" t="s">
        <v>35</v>
      </c>
      <c r="AX174" s="14" t="s">
        <v>81</v>
      </c>
      <c r="AY174" s="233" t="s">
        <v>213</v>
      </c>
    </row>
    <row r="175" spans="1:65" s="2" customFormat="1" ht="21.75" customHeight="1">
      <c r="A175" s="36"/>
      <c r="B175" s="37"/>
      <c r="C175" s="195" t="s">
        <v>302</v>
      </c>
      <c r="D175" s="195" t="s">
        <v>215</v>
      </c>
      <c r="E175" s="196" t="s">
        <v>268</v>
      </c>
      <c r="F175" s="197" t="s">
        <v>269</v>
      </c>
      <c r="G175" s="198" t="s">
        <v>253</v>
      </c>
      <c r="H175" s="199">
        <v>64.543999999999997</v>
      </c>
      <c r="I175" s="200"/>
      <c r="J175" s="201">
        <f>ROUND(I175*H175,2)</f>
        <v>0</v>
      </c>
      <c r="K175" s="197" t="s">
        <v>219</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1689</v>
      </c>
    </row>
    <row r="176" spans="1:65" s="2" customFormat="1" ht="136.5">
      <c r="A176" s="36"/>
      <c r="B176" s="37"/>
      <c r="C176" s="38"/>
      <c r="D176" s="208" t="s">
        <v>222</v>
      </c>
      <c r="E176" s="38"/>
      <c r="F176" s="209" t="s">
        <v>271</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3" customFormat="1">
      <c r="B177" s="212"/>
      <c r="C177" s="213"/>
      <c r="D177" s="208" t="s">
        <v>233</v>
      </c>
      <c r="E177" s="214" t="s">
        <v>19</v>
      </c>
      <c r="F177" s="215" t="s">
        <v>780</v>
      </c>
      <c r="G177" s="213"/>
      <c r="H177" s="216">
        <v>64.543999999999997</v>
      </c>
      <c r="I177" s="217"/>
      <c r="J177" s="213"/>
      <c r="K177" s="213"/>
      <c r="L177" s="218"/>
      <c r="M177" s="219"/>
      <c r="N177" s="220"/>
      <c r="O177" s="220"/>
      <c r="P177" s="220"/>
      <c r="Q177" s="220"/>
      <c r="R177" s="220"/>
      <c r="S177" s="220"/>
      <c r="T177" s="221"/>
      <c r="AT177" s="222" t="s">
        <v>233</v>
      </c>
      <c r="AU177" s="222" t="s">
        <v>83</v>
      </c>
      <c r="AV177" s="13" t="s">
        <v>83</v>
      </c>
      <c r="AW177" s="13" t="s">
        <v>35</v>
      </c>
      <c r="AX177" s="13" t="s">
        <v>74</v>
      </c>
      <c r="AY177" s="222" t="s">
        <v>213</v>
      </c>
    </row>
    <row r="178" spans="1:65" s="14" customFormat="1">
      <c r="B178" s="223"/>
      <c r="C178" s="224"/>
      <c r="D178" s="208" t="s">
        <v>233</v>
      </c>
      <c r="E178" s="225" t="s">
        <v>19</v>
      </c>
      <c r="F178" s="226" t="s">
        <v>234</v>
      </c>
      <c r="G178" s="224"/>
      <c r="H178" s="227">
        <v>64.543999999999997</v>
      </c>
      <c r="I178" s="228"/>
      <c r="J178" s="224"/>
      <c r="K178" s="224"/>
      <c r="L178" s="229"/>
      <c r="M178" s="230"/>
      <c r="N178" s="231"/>
      <c r="O178" s="231"/>
      <c r="P178" s="231"/>
      <c r="Q178" s="231"/>
      <c r="R178" s="231"/>
      <c r="S178" s="231"/>
      <c r="T178" s="232"/>
      <c r="AT178" s="233" t="s">
        <v>233</v>
      </c>
      <c r="AU178" s="233" t="s">
        <v>83</v>
      </c>
      <c r="AV178" s="14" t="s">
        <v>220</v>
      </c>
      <c r="AW178" s="14" t="s">
        <v>35</v>
      </c>
      <c r="AX178" s="14" t="s">
        <v>81</v>
      </c>
      <c r="AY178" s="233" t="s">
        <v>213</v>
      </c>
    </row>
    <row r="179" spans="1:65" s="2" customFormat="1" ht="21.75" customHeight="1">
      <c r="A179" s="36"/>
      <c r="B179" s="37"/>
      <c r="C179" s="195" t="s">
        <v>307</v>
      </c>
      <c r="D179" s="195" t="s">
        <v>215</v>
      </c>
      <c r="E179" s="196" t="s">
        <v>298</v>
      </c>
      <c r="F179" s="197" t="s">
        <v>299</v>
      </c>
      <c r="G179" s="198" t="s">
        <v>253</v>
      </c>
      <c r="H179" s="199">
        <v>51.618000000000002</v>
      </c>
      <c r="I179" s="200"/>
      <c r="J179" s="201">
        <f>ROUND(I179*H179,2)</f>
        <v>0</v>
      </c>
      <c r="K179" s="197" t="s">
        <v>219</v>
      </c>
      <c r="L179" s="41"/>
      <c r="M179" s="202" t="s">
        <v>19</v>
      </c>
      <c r="N179" s="203" t="s">
        <v>45</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220</v>
      </c>
      <c r="AT179" s="206" t="s">
        <v>215</v>
      </c>
      <c r="AU179" s="206" t="s">
        <v>83</v>
      </c>
      <c r="AY179" s="19" t="s">
        <v>213</v>
      </c>
      <c r="BE179" s="207">
        <f>IF(N179="základní",J179,0)</f>
        <v>0</v>
      </c>
      <c r="BF179" s="207">
        <f>IF(N179="snížená",J179,0)</f>
        <v>0</v>
      </c>
      <c r="BG179" s="207">
        <f>IF(N179="zákl. přenesená",J179,0)</f>
        <v>0</v>
      </c>
      <c r="BH179" s="207">
        <f>IF(N179="sníž. přenesená",J179,0)</f>
        <v>0</v>
      </c>
      <c r="BI179" s="207">
        <f>IF(N179="nulová",J179,0)</f>
        <v>0</v>
      </c>
      <c r="BJ179" s="19" t="s">
        <v>81</v>
      </c>
      <c r="BK179" s="207">
        <f>ROUND(I179*H179,2)</f>
        <v>0</v>
      </c>
      <c r="BL179" s="19" t="s">
        <v>220</v>
      </c>
      <c r="BM179" s="206" t="s">
        <v>1690</v>
      </c>
    </row>
    <row r="180" spans="1:65" s="2" customFormat="1" ht="165.75">
      <c r="A180" s="36"/>
      <c r="B180" s="37"/>
      <c r="C180" s="38"/>
      <c r="D180" s="208" t="s">
        <v>222</v>
      </c>
      <c r="E180" s="38"/>
      <c r="F180" s="209" t="s">
        <v>301</v>
      </c>
      <c r="G180" s="38"/>
      <c r="H180" s="38"/>
      <c r="I180" s="118"/>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222</v>
      </c>
      <c r="AU180" s="19" t="s">
        <v>83</v>
      </c>
    </row>
    <row r="181" spans="1:65" s="13" customFormat="1">
      <c r="B181" s="212"/>
      <c r="C181" s="213"/>
      <c r="D181" s="208" t="s">
        <v>233</v>
      </c>
      <c r="E181" s="214" t="s">
        <v>19</v>
      </c>
      <c r="F181" s="215" t="s">
        <v>1086</v>
      </c>
      <c r="G181" s="213"/>
      <c r="H181" s="216">
        <v>51.618000000000002</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4" customFormat="1">
      <c r="B182" s="223"/>
      <c r="C182" s="224"/>
      <c r="D182" s="208" t="s">
        <v>233</v>
      </c>
      <c r="E182" s="225" t="s">
        <v>574</v>
      </c>
      <c r="F182" s="226" t="s">
        <v>234</v>
      </c>
      <c r="G182" s="224"/>
      <c r="H182" s="227">
        <v>51.618000000000002</v>
      </c>
      <c r="I182" s="228"/>
      <c r="J182" s="224"/>
      <c r="K182" s="224"/>
      <c r="L182" s="229"/>
      <c r="M182" s="230"/>
      <c r="N182" s="231"/>
      <c r="O182" s="231"/>
      <c r="P182" s="231"/>
      <c r="Q182" s="231"/>
      <c r="R182" s="231"/>
      <c r="S182" s="231"/>
      <c r="T182" s="232"/>
      <c r="AT182" s="233" t="s">
        <v>233</v>
      </c>
      <c r="AU182" s="233" t="s">
        <v>83</v>
      </c>
      <c r="AV182" s="14" t="s">
        <v>220</v>
      </c>
      <c r="AW182" s="14" t="s">
        <v>35</v>
      </c>
      <c r="AX182" s="14" t="s">
        <v>81</v>
      </c>
      <c r="AY182" s="233" t="s">
        <v>213</v>
      </c>
    </row>
    <row r="183" spans="1:65" s="2" customFormat="1" ht="33" customHeight="1">
      <c r="A183" s="36"/>
      <c r="B183" s="37"/>
      <c r="C183" s="195" t="s">
        <v>312</v>
      </c>
      <c r="D183" s="195" t="s">
        <v>215</v>
      </c>
      <c r="E183" s="196" t="s">
        <v>303</v>
      </c>
      <c r="F183" s="197" t="s">
        <v>304</v>
      </c>
      <c r="G183" s="198" t="s">
        <v>253</v>
      </c>
      <c r="H183" s="199">
        <v>516.17999999999995</v>
      </c>
      <c r="I183" s="200"/>
      <c r="J183" s="201">
        <f>ROUND(I183*H183,2)</f>
        <v>0</v>
      </c>
      <c r="K183" s="197" t="s">
        <v>219</v>
      </c>
      <c r="L183" s="41"/>
      <c r="M183" s="202" t="s">
        <v>19</v>
      </c>
      <c r="N183" s="203" t="s">
        <v>45</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220</v>
      </c>
      <c r="AT183" s="206" t="s">
        <v>215</v>
      </c>
      <c r="AU183" s="206" t="s">
        <v>83</v>
      </c>
      <c r="AY183" s="19" t="s">
        <v>213</v>
      </c>
      <c r="BE183" s="207">
        <f>IF(N183="základní",J183,0)</f>
        <v>0</v>
      </c>
      <c r="BF183" s="207">
        <f>IF(N183="snížená",J183,0)</f>
        <v>0</v>
      </c>
      <c r="BG183" s="207">
        <f>IF(N183="zákl. přenesená",J183,0)</f>
        <v>0</v>
      </c>
      <c r="BH183" s="207">
        <f>IF(N183="sníž. přenesená",J183,0)</f>
        <v>0</v>
      </c>
      <c r="BI183" s="207">
        <f>IF(N183="nulová",J183,0)</f>
        <v>0</v>
      </c>
      <c r="BJ183" s="19" t="s">
        <v>81</v>
      </c>
      <c r="BK183" s="207">
        <f>ROUND(I183*H183,2)</f>
        <v>0</v>
      </c>
      <c r="BL183" s="19" t="s">
        <v>220</v>
      </c>
      <c r="BM183" s="206" t="s">
        <v>1691</v>
      </c>
    </row>
    <row r="184" spans="1:65" s="2" customFormat="1" ht="165.75">
      <c r="A184" s="36"/>
      <c r="B184" s="37"/>
      <c r="C184" s="38"/>
      <c r="D184" s="208" t="s">
        <v>222</v>
      </c>
      <c r="E184" s="38"/>
      <c r="F184" s="209" t="s">
        <v>301</v>
      </c>
      <c r="G184" s="38"/>
      <c r="H184" s="38"/>
      <c r="I184" s="118"/>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222</v>
      </c>
      <c r="AU184" s="19" t="s">
        <v>83</v>
      </c>
    </row>
    <row r="185" spans="1:65" s="13" customFormat="1">
      <c r="B185" s="212"/>
      <c r="C185" s="213"/>
      <c r="D185" s="208" t="s">
        <v>233</v>
      </c>
      <c r="E185" s="214" t="s">
        <v>19</v>
      </c>
      <c r="F185" s="215" t="s">
        <v>1217</v>
      </c>
      <c r="G185" s="213"/>
      <c r="H185" s="216">
        <v>516.17999999999995</v>
      </c>
      <c r="I185" s="217"/>
      <c r="J185" s="213"/>
      <c r="K185" s="213"/>
      <c r="L185" s="218"/>
      <c r="M185" s="219"/>
      <c r="N185" s="220"/>
      <c r="O185" s="220"/>
      <c r="P185" s="220"/>
      <c r="Q185" s="220"/>
      <c r="R185" s="220"/>
      <c r="S185" s="220"/>
      <c r="T185" s="221"/>
      <c r="AT185" s="222" t="s">
        <v>233</v>
      </c>
      <c r="AU185" s="222" t="s">
        <v>83</v>
      </c>
      <c r="AV185" s="13" t="s">
        <v>83</v>
      </c>
      <c r="AW185" s="13" t="s">
        <v>35</v>
      </c>
      <c r="AX185" s="13" t="s">
        <v>74</v>
      </c>
      <c r="AY185" s="222" t="s">
        <v>213</v>
      </c>
    </row>
    <row r="186" spans="1:65" s="14" customFormat="1">
      <c r="B186" s="223"/>
      <c r="C186" s="224"/>
      <c r="D186" s="208" t="s">
        <v>233</v>
      </c>
      <c r="E186" s="225" t="s">
        <v>19</v>
      </c>
      <c r="F186" s="226" t="s">
        <v>234</v>
      </c>
      <c r="G186" s="224"/>
      <c r="H186" s="227">
        <v>516.17999999999995</v>
      </c>
      <c r="I186" s="228"/>
      <c r="J186" s="224"/>
      <c r="K186" s="224"/>
      <c r="L186" s="229"/>
      <c r="M186" s="230"/>
      <c r="N186" s="231"/>
      <c r="O186" s="231"/>
      <c r="P186" s="231"/>
      <c r="Q186" s="231"/>
      <c r="R186" s="231"/>
      <c r="S186" s="231"/>
      <c r="T186" s="232"/>
      <c r="AT186" s="233" t="s">
        <v>233</v>
      </c>
      <c r="AU186" s="233" t="s">
        <v>83</v>
      </c>
      <c r="AV186" s="14" t="s">
        <v>220</v>
      </c>
      <c r="AW186" s="14" t="s">
        <v>35</v>
      </c>
      <c r="AX186" s="14" t="s">
        <v>81</v>
      </c>
      <c r="AY186" s="233" t="s">
        <v>213</v>
      </c>
    </row>
    <row r="187" spans="1:65" s="2" customFormat="1" ht="21.75" customHeight="1">
      <c r="A187" s="36"/>
      <c r="B187" s="37"/>
      <c r="C187" s="195" t="s">
        <v>7</v>
      </c>
      <c r="D187" s="195" t="s">
        <v>215</v>
      </c>
      <c r="E187" s="196" t="s">
        <v>784</v>
      </c>
      <c r="F187" s="197" t="s">
        <v>785</v>
      </c>
      <c r="G187" s="198" t="s">
        <v>253</v>
      </c>
      <c r="H187" s="199">
        <v>17.206</v>
      </c>
      <c r="I187" s="200"/>
      <c r="J187" s="201">
        <f>ROUND(I187*H187,2)</f>
        <v>0</v>
      </c>
      <c r="K187" s="197" t="s">
        <v>219</v>
      </c>
      <c r="L187" s="41"/>
      <c r="M187" s="202" t="s">
        <v>19</v>
      </c>
      <c r="N187" s="203" t="s">
        <v>45</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220</v>
      </c>
      <c r="AT187" s="206" t="s">
        <v>215</v>
      </c>
      <c r="AU187" s="206" t="s">
        <v>83</v>
      </c>
      <c r="AY187" s="19" t="s">
        <v>213</v>
      </c>
      <c r="BE187" s="207">
        <f>IF(N187="základní",J187,0)</f>
        <v>0</v>
      </c>
      <c r="BF187" s="207">
        <f>IF(N187="snížená",J187,0)</f>
        <v>0</v>
      </c>
      <c r="BG187" s="207">
        <f>IF(N187="zákl. přenesená",J187,0)</f>
        <v>0</v>
      </c>
      <c r="BH187" s="207">
        <f>IF(N187="sníž. přenesená",J187,0)</f>
        <v>0</v>
      </c>
      <c r="BI187" s="207">
        <f>IF(N187="nulová",J187,0)</f>
        <v>0</v>
      </c>
      <c r="BJ187" s="19" t="s">
        <v>81</v>
      </c>
      <c r="BK187" s="207">
        <f>ROUND(I187*H187,2)</f>
        <v>0</v>
      </c>
      <c r="BL187" s="19" t="s">
        <v>220</v>
      </c>
      <c r="BM187" s="206" t="s">
        <v>1692</v>
      </c>
    </row>
    <row r="188" spans="1:65" s="2" customFormat="1" ht="165.75">
      <c r="A188" s="36"/>
      <c r="B188" s="37"/>
      <c r="C188" s="38"/>
      <c r="D188" s="208" t="s">
        <v>222</v>
      </c>
      <c r="E188" s="38"/>
      <c r="F188" s="209" t="s">
        <v>301</v>
      </c>
      <c r="G188" s="38"/>
      <c r="H188" s="38"/>
      <c r="I188" s="118"/>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222</v>
      </c>
      <c r="AU188" s="19" t="s">
        <v>83</v>
      </c>
    </row>
    <row r="189" spans="1:65" s="13" customFormat="1">
      <c r="B189" s="212"/>
      <c r="C189" s="213"/>
      <c r="D189" s="208" t="s">
        <v>233</v>
      </c>
      <c r="E189" s="214" t="s">
        <v>19</v>
      </c>
      <c r="F189" s="215" t="s">
        <v>514</v>
      </c>
      <c r="G189" s="213"/>
      <c r="H189" s="216">
        <v>17.206</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4" customFormat="1">
      <c r="B190" s="223"/>
      <c r="C190" s="224"/>
      <c r="D190" s="208" t="s">
        <v>233</v>
      </c>
      <c r="E190" s="225" t="s">
        <v>19</v>
      </c>
      <c r="F190" s="226" t="s">
        <v>234</v>
      </c>
      <c r="G190" s="224"/>
      <c r="H190" s="227">
        <v>17.206</v>
      </c>
      <c r="I190" s="228"/>
      <c r="J190" s="224"/>
      <c r="K190" s="224"/>
      <c r="L190" s="229"/>
      <c r="M190" s="230"/>
      <c r="N190" s="231"/>
      <c r="O190" s="231"/>
      <c r="P190" s="231"/>
      <c r="Q190" s="231"/>
      <c r="R190" s="231"/>
      <c r="S190" s="231"/>
      <c r="T190" s="232"/>
      <c r="AT190" s="233" t="s">
        <v>233</v>
      </c>
      <c r="AU190" s="233" t="s">
        <v>83</v>
      </c>
      <c r="AV190" s="14" t="s">
        <v>220</v>
      </c>
      <c r="AW190" s="14" t="s">
        <v>35</v>
      </c>
      <c r="AX190" s="14" t="s">
        <v>81</v>
      </c>
      <c r="AY190" s="233" t="s">
        <v>213</v>
      </c>
    </row>
    <row r="191" spans="1:65" s="2" customFormat="1" ht="33" customHeight="1">
      <c r="A191" s="36"/>
      <c r="B191" s="37"/>
      <c r="C191" s="195" t="s">
        <v>323</v>
      </c>
      <c r="D191" s="195" t="s">
        <v>215</v>
      </c>
      <c r="E191" s="196" t="s">
        <v>788</v>
      </c>
      <c r="F191" s="197" t="s">
        <v>789</v>
      </c>
      <c r="G191" s="198" t="s">
        <v>253</v>
      </c>
      <c r="H191" s="199">
        <v>172.06</v>
      </c>
      <c r="I191" s="200"/>
      <c r="J191" s="201">
        <f>ROUND(I191*H191,2)</f>
        <v>0</v>
      </c>
      <c r="K191" s="197" t="s">
        <v>219</v>
      </c>
      <c r="L191" s="41"/>
      <c r="M191" s="202" t="s">
        <v>19</v>
      </c>
      <c r="N191" s="203" t="s">
        <v>45</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220</v>
      </c>
      <c r="AT191" s="206" t="s">
        <v>215</v>
      </c>
      <c r="AU191" s="206" t="s">
        <v>83</v>
      </c>
      <c r="AY191" s="19" t="s">
        <v>213</v>
      </c>
      <c r="BE191" s="207">
        <f>IF(N191="základní",J191,0)</f>
        <v>0</v>
      </c>
      <c r="BF191" s="207">
        <f>IF(N191="snížená",J191,0)</f>
        <v>0</v>
      </c>
      <c r="BG191" s="207">
        <f>IF(N191="zákl. přenesená",J191,0)</f>
        <v>0</v>
      </c>
      <c r="BH191" s="207">
        <f>IF(N191="sníž. přenesená",J191,0)</f>
        <v>0</v>
      </c>
      <c r="BI191" s="207">
        <f>IF(N191="nulová",J191,0)</f>
        <v>0</v>
      </c>
      <c r="BJ191" s="19" t="s">
        <v>81</v>
      </c>
      <c r="BK191" s="207">
        <f>ROUND(I191*H191,2)</f>
        <v>0</v>
      </c>
      <c r="BL191" s="19" t="s">
        <v>220</v>
      </c>
      <c r="BM191" s="206" t="s">
        <v>1693</v>
      </c>
    </row>
    <row r="192" spans="1:65" s="2" customFormat="1" ht="165.75">
      <c r="A192" s="36"/>
      <c r="B192" s="37"/>
      <c r="C192" s="38"/>
      <c r="D192" s="208" t="s">
        <v>222</v>
      </c>
      <c r="E192" s="38"/>
      <c r="F192" s="209" t="s">
        <v>301</v>
      </c>
      <c r="G192" s="38"/>
      <c r="H192" s="38"/>
      <c r="I192" s="118"/>
      <c r="J192" s="38"/>
      <c r="K192" s="38"/>
      <c r="L192" s="41"/>
      <c r="M192" s="210"/>
      <c r="N192" s="211"/>
      <c r="O192" s="66"/>
      <c r="P192" s="66"/>
      <c r="Q192" s="66"/>
      <c r="R192" s="66"/>
      <c r="S192" s="66"/>
      <c r="T192" s="67"/>
      <c r="U192" s="36"/>
      <c r="V192" s="36"/>
      <c r="W192" s="36"/>
      <c r="X192" s="36"/>
      <c r="Y192" s="36"/>
      <c r="Z192" s="36"/>
      <c r="AA192" s="36"/>
      <c r="AB192" s="36"/>
      <c r="AC192" s="36"/>
      <c r="AD192" s="36"/>
      <c r="AE192" s="36"/>
      <c r="AT192" s="19" t="s">
        <v>222</v>
      </c>
      <c r="AU192" s="19" t="s">
        <v>83</v>
      </c>
    </row>
    <row r="193" spans="1:65" s="13" customFormat="1">
      <c r="B193" s="212"/>
      <c r="C193" s="213"/>
      <c r="D193" s="208" t="s">
        <v>233</v>
      </c>
      <c r="E193" s="214" t="s">
        <v>19</v>
      </c>
      <c r="F193" s="215" t="s">
        <v>1090</v>
      </c>
      <c r="G193" s="213"/>
      <c r="H193" s="216">
        <v>172.06</v>
      </c>
      <c r="I193" s="217"/>
      <c r="J193" s="213"/>
      <c r="K193" s="213"/>
      <c r="L193" s="218"/>
      <c r="M193" s="219"/>
      <c r="N193" s="220"/>
      <c r="O193" s="220"/>
      <c r="P193" s="220"/>
      <c r="Q193" s="220"/>
      <c r="R193" s="220"/>
      <c r="S193" s="220"/>
      <c r="T193" s="221"/>
      <c r="AT193" s="222" t="s">
        <v>233</v>
      </c>
      <c r="AU193" s="222" t="s">
        <v>83</v>
      </c>
      <c r="AV193" s="13" t="s">
        <v>83</v>
      </c>
      <c r="AW193" s="13" t="s">
        <v>35</v>
      </c>
      <c r="AX193" s="13" t="s">
        <v>74</v>
      </c>
      <c r="AY193" s="222" t="s">
        <v>213</v>
      </c>
    </row>
    <row r="194" spans="1:65" s="14" customFormat="1">
      <c r="B194" s="223"/>
      <c r="C194" s="224"/>
      <c r="D194" s="208" t="s">
        <v>233</v>
      </c>
      <c r="E194" s="225" t="s">
        <v>19</v>
      </c>
      <c r="F194" s="226" t="s">
        <v>234</v>
      </c>
      <c r="G194" s="224"/>
      <c r="H194" s="227">
        <v>172.06</v>
      </c>
      <c r="I194" s="228"/>
      <c r="J194" s="224"/>
      <c r="K194" s="224"/>
      <c r="L194" s="229"/>
      <c r="M194" s="230"/>
      <c r="N194" s="231"/>
      <c r="O194" s="231"/>
      <c r="P194" s="231"/>
      <c r="Q194" s="231"/>
      <c r="R194" s="231"/>
      <c r="S194" s="231"/>
      <c r="T194" s="232"/>
      <c r="AT194" s="233" t="s">
        <v>233</v>
      </c>
      <c r="AU194" s="233" t="s">
        <v>83</v>
      </c>
      <c r="AV194" s="14" t="s">
        <v>220</v>
      </c>
      <c r="AW194" s="14" t="s">
        <v>35</v>
      </c>
      <c r="AX194" s="14" t="s">
        <v>81</v>
      </c>
      <c r="AY194" s="233" t="s">
        <v>213</v>
      </c>
    </row>
    <row r="195" spans="1:65" s="2" customFormat="1" ht="21.75" customHeight="1">
      <c r="A195" s="36"/>
      <c r="B195" s="37"/>
      <c r="C195" s="195" t="s">
        <v>328</v>
      </c>
      <c r="D195" s="195" t="s">
        <v>215</v>
      </c>
      <c r="E195" s="196" t="s">
        <v>308</v>
      </c>
      <c r="F195" s="197" t="s">
        <v>309</v>
      </c>
      <c r="G195" s="198" t="s">
        <v>253</v>
      </c>
      <c r="H195" s="199">
        <v>64.543999999999997</v>
      </c>
      <c r="I195" s="200"/>
      <c r="J195" s="201">
        <f>ROUND(I195*H195,2)</f>
        <v>0</v>
      </c>
      <c r="K195" s="197" t="s">
        <v>219</v>
      </c>
      <c r="L195" s="41"/>
      <c r="M195" s="202" t="s">
        <v>19</v>
      </c>
      <c r="N195" s="203" t="s">
        <v>45</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220</v>
      </c>
      <c r="AT195" s="206" t="s">
        <v>215</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1694</v>
      </c>
    </row>
    <row r="196" spans="1:65" s="2" customFormat="1" ht="126.75">
      <c r="A196" s="36"/>
      <c r="B196" s="37"/>
      <c r="C196" s="38"/>
      <c r="D196" s="208" t="s">
        <v>222</v>
      </c>
      <c r="E196" s="38"/>
      <c r="F196" s="209" t="s">
        <v>793</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222</v>
      </c>
      <c r="AU196" s="19" t="s">
        <v>83</v>
      </c>
    </row>
    <row r="197" spans="1:65" s="13" customFormat="1">
      <c r="B197" s="212"/>
      <c r="C197" s="213"/>
      <c r="D197" s="208" t="s">
        <v>233</v>
      </c>
      <c r="E197" s="214" t="s">
        <v>19</v>
      </c>
      <c r="F197" s="215" t="s">
        <v>794</v>
      </c>
      <c r="G197" s="213"/>
      <c r="H197" s="216">
        <v>64.543999999999997</v>
      </c>
      <c r="I197" s="217"/>
      <c r="J197" s="213"/>
      <c r="K197" s="213"/>
      <c r="L197" s="218"/>
      <c r="M197" s="219"/>
      <c r="N197" s="220"/>
      <c r="O197" s="220"/>
      <c r="P197" s="220"/>
      <c r="Q197" s="220"/>
      <c r="R197" s="220"/>
      <c r="S197" s="220"/>
      <c r="T197" s="221"/>
      <c r="AT197" s="222" t="s">
        <v>233</v>
      </c>
      <c r="AU197" s="222" t="s">
        <v>83</v>
      </c>
      <c r="AV197" s="13" t="s">
        <v>83</v>
      </c>
      <c r="AW197" s="13" t="s">
        <v>35</v>
      </c>
      <c r="AX197" s="13" t="s">
        <v>74</v>
      </c>
      <c r="AY197" s="222" t="s">
        <v>213</v>
      </c>
    </row>
    <row r="198" spans="1:65" s="14" customFormat="1">
      <c r="B198" s="223"/>
      <c r="C198" s="224"/>
      <c r="D198" s="208" t="s">
        <v>233</v>
      </c>
      <c r="E198" s="225" t="s">
        <v>19</v>
      </c>
      <c r="F198" s="226" t="s">
        <v>234</v>
      </c>
      <c r="G198" s="224"/>
      <c r="H198" s="227">
        <v>64.543999999999997</v>
      </c>
      <c r="I198" s="228"/>
      <c r="J198" s="224"/>
      <c r="K198" s="224"/>
      <c r="L198" s="229"/>
      <c r="M198" s="230"/>
      <c r="N198" s="231"/>
      <c r="O198" s="231"/>
      <c r="P198" s="231"/>
      <c r="Q198" s="231"/>
      <c r="R198" s="231"/>
      <c r="S198" s="231"/>
      <c r="T198" s="232"/>
      <c r="AT198" s="233" t="s">
        <v>233</v>
      </c>
      <c r="AU198" s="233" t="s">
        <v>83</v>
      </c>
      <c r="AV198" s="14" t="s">
        <v>220</v>
      </c>
      <c r="AW198" s="14" t="s">
        <v>35</v>
      </c>
      <c r="AX198" s="14" t="s">
        <v>81</v>
      </c>
      <c r="AY198" s="233" t="s">
        <v>213</v>
      </c>
    </row>
    <row r="199" spans="1:65" s="2" customFormat="1" ht="21.75" customHeight="1">
      <c r="A199" s="36"/>
      <c r="B199" s="37"/>
      <c r="C199" s="195" t="s">
        <v>333</v>
      </c>
      <c r="D199" s="195" t="s">
        <v>215</v>
      </c>
      <c r="E199" s="196" t="s">
        <v>324</v>
      </c>
      <c r="F199" s="197" t="s">
        <v>325</v>
      </c>
      <c r="G199" s="198" t="s">
        <v>253</v>
      </c>
      <c r="H199" s="199">
        <v>47.719000000000001</v>
      </c>
      <c r="I199" s="200"/>
      <c r="J199" s="201">
        <f>ROUND(I199*H199,2)</f>
        <v>0</v>
      </c>
      <c r="K199" s="197" t="s">
        <v>219</v>
      </c>
      <c r="L199" s="41"/>
      <c r="M199" s="202" t="s">
        <v>19</v>
      </c>
      <c r="N199" s="203" t="s">
        <v>45</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220</v>
      </c>
      <c r="AT199" s="206" t="s">
        <v>215</v>
      </c>
      <c r="AU199" s="206" t="s">
        <v>83</v>
      </c>
      <c r="AY199" s="19" t="s">
        <v>213</v>
      </c>
      <c r="BE199" s="207">
        <f>IF(N199="základní",J199,0)</f>
        <v>0</v>
      </c>
      <c r="BF199" s="207">
        <f>IF(N199="snížená",J199,0)</f>
        <v>0</v>
      </c>
      <c r="BG199" s="207">
        <f>IF(N199="zákl. přenesená",J199,0)</f>
        <v>0</v>
      </c>
      <c r="BH199" s="207">
        <f>IF(N199="sníž. přenesená",J199,0)</f>
        <v>0</v>
      </c>
      <c r="BI199" s="207">
        <f>IF(N199="nulová",J199,0)</f>
        <v>0</v>
      </c>
      <c r="BJ199" s="19" t="s">
        <v>81</v>
      </c>
      <c r="BK199" s="207">
        <f>ROUND(I199*H199,2)</f>
        <v>0</v>
      </c>
      <c r="BL199" s="19" t="s">
        <v>220</v>
      </c>
      <c r="BM199" s="206" t="s">
        <v>1695</v>
      </c>
    </row>
    <row r="200" spans="1:65" s="2" customFormat="1" ht="399.75">
      <c r="A200" s="36"/>
      <c r="B200" s="37"/>
      <c r="C200" s="38"/>
      <c r="D200" s="208" t="s">
        <v>222</v>
      </c>
      <c r="E200" s="38"/>
      <c r="F200" s="209" t="s">
        <v>327</v>
      </c>
      <c r="G200" s="38"/>
      <c r="H200" s="38"/>
      <c r="I200" s="118"/>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222</v>
      </c>
      <c r="AU200" s="19" t="s">
        <v>83</v>
      </c>
    </row>
    <row r="201" spans="1:65" s="13" customFormat="1">
      <c r="B201" s="212"/>
      <c r="C201" s="213"/>
      <c r="D201" s="208" t="s">
        <v>233</v>
      </c>
      <c r="E201" s="214" t="s">
        <v>19</v>
      </c>
      <c r="F201" s="215" t="s">
        <v>505</v>
      </c>
      <c r="G201" s="213"/>
      <c r="H201" s="216">
        <v>68.823999999999998</v>
      </c>
      <c r="I201" s="217"/>
      <c r="J201" s="213"/>
      <c r="K201" s="213"/>
      <c r="L201" s="218"/>
      <c r="M201" s="219"/>
      <c r="N201" s="220"/>
      <c r="O201" s="220"/>
      <c r="P201" s="220"/>
      <c r="Q201" s="220"/>
      <c r="R201" s="220"/>
      <c r="S201" s="220"/>
      <c r="T201" s="221"/>
      <c r="AT201" s="222" t="s">
        <v>233</v>
      </c>
      <c r="AU201" s="222" t="s">
        <v>83</v>
      </c>
      <c r="AV201" s="13" t="s">
        <v>83</v>
      </c>
      <c r="AW201" s="13" t="s">
        <v>35</v>
      </c>
      <c r="AX201" s="13" t="s">
        <v>74</v>
      </c>
      <c r="AY201" s="222" t="s">
        <v>213</v>
      </c>
    </row>
    <row r="202" spans="1:65" s="13" customFormat="1">
      <c r="B202" s="212"/>
      <c r="C202" s="213"/>
      <c r="D202" s="208" t="s">
        <v>233</v>
      </c>
      <c r="E202" s="214" t="s">
        <v>19</v>
      </c>
      <c r="F202" s="215" t="s">
        <v>802</v>
      </c>
      <c r="G202" s="213"/>
      <c r="H202" s="216">
        <v>-4.2210000000000001</v>
      </c>
      <c r="I202" s="217"/>
      <c r="J202" s="213"/>
      <c r="K202" s="213"/>
      <c r="L202" s="218"/>
      <c r="M202" s="219"/>
      <c r="N202" s="220"/>
      <c r="O202" s="220"/>
      <c r="P202" s="220"/>
      <c r="Q202" s="220"/>
      <c r="R202" s="220"/>
      <c r="S202" s="220"/>
      <c r="T202" s="221"/>
      <c r="AT202" s="222" t="s">
        <v>233</v>
      </c>
      <c r="AU202" s="222" t="s">
        <v>83</v>
      </c>
      <c r="AV202" s="13" t="s">
        <v>83</v>
      </c>
      <c r="AW202" s="13" t="s">
        <v>35</v>
      </c>
      <c r="AX202" s="13" t="s">
        <v>74</v>
      </c>
      <c r="AY202" s="222" t="s">
        <v>213</v>
      </c>
    </row>
    <row r="203" spans="1:65" s="13" customFormat="1">
      <c r="B203" s="212"/>
      <c r="C203" s="213"/>
      <c r="D203" s="208" t="s">
        <v>233</v>
      </c>
      <c r="E203" s="214" t="s">
        <v>19</v>
      </c>
      <c r="F203" s="215" t="s">
        <v>804</v>
      </c>
      <c r="G203" s="213"/>
      <c r="H203" s="216">
        <v>-16.824999999999999</v>
      </c>
      <c r="I203" s="217"/>
      <c r="J203" s="213"/>
      <c r="K203" s="213"/>
      <c r="L203" s="218"/>
      <c r="M203" s="219"/>
      <c r="N203" s="220"/>
      <c r="O203" s="220"/>
      <c r="P203" s="220"/>
      <c r="Q203" s="220"/>
      <c r="R203" s="220"/>
      <c r="S203" s="220"/>
      <c r="T203" s="221"/>
      <c r="AT203" s="222" t="s">
        <v>233</v>
      </c>
      <c r="AU203" s="222" t="s">
        <v>83</v>
      </c>
      <c r="AV203" s="13" t="s">
        <v>83</v>
      </c>
      <c r="AW203" s="13" t="s">
        <v>35</v>
      </c>
      <c r="AX203" s="13" t="s">
        <v>74</v>
      </c>
      <c r="AY203" s="222" t="s">
        <v>213</v>
      </c>
    </row>
    <row r="204" spans="1:65" s="13" customFormat="1">
      <c r="B204" s="212"/>
      <c r="C204" s="213"/>
      <c r="D204" s="208" t="s">
        <v>233</v>
      </c>
      <c r="E204" s="214" t="s">
        <v>19</v>
      </c>
      <c r="F204" s="215" t="s">
        <v>1696</v>
      </c>
      <c r="G204" s="213"/>
      <c r="H204" s="216">
        <v>-4.2000000000000003E-2</v>
      </c>
      <c r="I204" s="217"/>
      <c r="J204" s="213"/>
      <c r="K204" s="213"/>
      <c r="L204" s="218"/>
      <c r="M204" s="219"/>
      <c r="N204" s="220"/>
      <c r="O204" s="220"/>
      <c r="P204" s="220"/>
      <c r="Q204" s="220"/>
      <c r="R204" s="220"/>
      <c r="S204" s="220"/>
      <c r="T204" s="221"/>
      <c r="AT204" s="222" t="s">
        <v>233</v>
      </c>
      <c r="AU204" s="222" t="s">
        <v>83</v>
      </c>
      <c r="AV204" s="13" t="s">
        <v>83</v>
      </c>
      <c r="AW204" s="13" t="s">
        <v>35</v>
      </c>
      <c r="AX204" s="13" t="s">
        <v>74</v>
      </c>
      <c r="AY204" s="222" t="s">
        <v>213</v>
      </c>
    </row>
    <row r="205" spans="1:65" s="13" customFormat="1">
      <c r="B205" s="212"/>
      <c r="C205" s="213"/>
      <c r="D205" s="208" t="s">
        <v>233</v>
      </c>
      <c r="E205" s="214" t="s">
        <v>19</v>
      </c>
      <c r="F205" s="215" t="s">
        <v>1697</v>
      </c>
      <c r="G205" s="213"/>
      <c r="H205" s="216">
        <v>-1.7000000000000001E-2</v>
      </c>
      <c r="I205" s="217"/>
      <c r="J205" s="213"/>
      <c r="K205" s="213"/>
      <c r="L205" s="218"/>
      <c r="M205" s="219"/>
      <c r="N205" s="220"/>
      <c r="O205" s="220"/>
      <c r="P205" s="220"/>
      <c r="Q205" s="220"/>
      <c r="R205" s="220"/>
      <c r="S205" s="220"/>
      <c r="T205" s="221"/>
      <c r="AT205" s="222" t="s">
        <v>233</v>
      </c>
      <c r="AU205" s="222" t="s">
        <v>83</v>
      </c>
      <c r="AV205" s="13" t="s">
        <v>83</v>
      </c>
      <c r="AW205" s="13" t="s">
        <v>35</v>
      </c>
      <c r="AX205" s="13" t="s">
        <v>74</v>
      </c>
      <c r="AY205" s="222" t="s">
        <v>213</v>
      </c>
    </row>
    <row r="206" spans="1:65" s="14" customFormat="1">
      <c r="B206" s="223"/>
      <c r="C206" s="224"/>
      <c r="D206" s="208" t="s">
        <v>233</v>
      </c>
      <c r="E206" s="225" t="s">
        <v>577</v>
      </c>
      <c r="F206" s="226" t="s">
        <v>234</v>
      </c>
      <c r="G206" s="224"/>
      <c r="H206" s="227">
        <v>47.719000000000001</v>
      </c>
      <c r="I206" s="228"/>
      <c r="J206" s="224"/>
      <c r="K206" s="224"/>
      <c r="L206" s="229"/>
      <c r="M206" s="230"/>
      <c r="N206" s="231"/>
      <c r="O206" s="231"/>
      <c r="P206" s="231"/>
      <c r="Q206" s="231"/>
      <c r="R206" s="231"/>
      <c r="S206" s="231"/>
      <c r="T206" s="232"/>
      <c r="AT206" s="233" t="s">
        <v>233</v>
      </c>
      <c r="AU206" s="233" t="s">
        <v>83</v>
      </c>
      <c r="AV206" s="14" t="s">
        <v>220</v>
      </c>
      <c r="AW206" s="14" t="s">
        <v>35</v>
      </c>
      <c r="AX206" s="14" t="s">
        <v>81</v>
      </c>
      <c r="AY206" s="233" t="s">
        <v>213</v>
      </c>
    </row>
    <row r="207" spans="1:65" s="2" customFormat="1" ht="16.5" customHeight="1">
      <c r="A207" s="36"/>
      <c r="B207" s="37"/>
      <c r="C207" s="244" t="s">
        <v>340</v>
      </c>
      <c r="D207" s="244" t="s">
        <v>329</v>
      </c>
      <c r="E207" s="245" t="s">
        <v>809</v>
      </c>
      <c r="F207" s="246" t="s">
        <v>810</v>
      </c>
      <c r="G207" s="247" t="s">
        <v>166</v>
      </c>
      <c r="H207" s="248">
        <v>95.915000000000006</v>
      </c>
      <c r="I207" s="249"/>
      <c r="J207" s="250">
        <f>ROUND(I207*H207,2)</f>
        <v>0</v>
      </c>
      <c r="K207" s="246" t="s">
        <v>219</v>
      </c>
      <c r="L207" s="251"/>
      <c r="M207" s="252" t="s">
        <v>19</v>
      </c>
      <c r="N207" s="253" t="s">
        <v>45</v>
      </c>
      <c r="O207" s="66"/>
      <c r="P207" s="204">
        <f>O207*H207</f>
        <v>0</v>
      </c>
      <c r="Q207" s="204">
        <v>0</v>
      </c>
      <c r="R207" s="204">
        <f>Q207*H207</f>
        <v>0</v>
      </c>
      <c r="S207" s="204">
        <v>0</v>
      </c>
      <c r="T207" s="205">
        <f>S207*H207</f>
        <v>0</v>
      </c>
      <c r="U207" s="36"/>
      <c r="V207" s="36"/>
      <c r="W207" s="36"/>
      <c r="X207" s="36"/>
      <c r="Y207" s="36"/>
      <c r="Z207" s="36"/>
      <c r="AA207" s="36"/>
      <c r="AB207" s="36"/>
      <c r="AC207" s="36"/>
      <c r="AD207" s="36"/>
      <c r="AE207" s="36"/>
      <c r="AR207" s="206" t="s">
        <v>257</v>
      </c>
      <c r="AT207" s="206" t="s">
        <v>329</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220</v>
      </c>
      <c r="BM207" s="206" t="s">
        <v>1698</v>
      </c>
    </row>
    <row r="208" spans="1:65" s="13" customFormat="1">
      <c r="B208" s="212"/>
      <c r="C208" s="213"/>
      <c r="D208" s="208" t="s">
        <v>233</v>
      </c>
      <c r="E208" s="214" t="s">
        <v>19</v>
      </c>
      <c r="F208" s="215" t="s">
        <v>812</v>
      </c>
      <c r="G208" s="213"/>
      <c r="H208" s="216">
        <v>95.915000000000006</v>
      </c>
      <c r="I208" s="217"/>
      <c r="J208" s="213"/>
      <c r="K208" s="213"/>
      <c r="L208" s="218"/>
      <c r="M208" s="219"/>
      <c r="N208" s="220"/>
      <c r="O208" s="220"/>
      <c r="P208" s="220"/>
      <c r="Q208" s="220"/>
      <c r="R208" s="220"/>
      <c r="S208" s="220"/>
      <c r="T208" s="221"/>
      <c r="AT208" s="222" t="s">
        <v>233</v>
      </c>
      <c r="AU208" s="222" t="s">
        <v>83</v>
      </c>
      <c r="AV208" s="13" t="s">
        <v>83</v>
      </c>
      <c r="AW208" s="13" t="s">
        <v>35</v>
      </c>
      <c r="AX208" s="13" t="s">
        <v>74</v>
      </c>
      <c r="AY208" s="222" t="s">
        <v>213</v>
      </c>
    </row>
    <row r="209" spans="1:65" s="14" customFormat="1">
      <c r="B209" s="223"/>
      <c r="C209" s="224"/>
      <c r="D209" s="208" t="s">
        <v>233</v>
      </c>
      <c r="E209" s="225" t="s">
        <v>19</v>
      </c>
      <c r="F209" s="226" t="s">
        <v>234</v>
      </c>
      <c r="G209" s="224"/>
      <c r="H209" s="227">
        <v>95.915000000000006</v>
      </c>
      <c r="I209" s="228"/>
      <c r="J209" s="224"/>
      <c r="K209" s="224"/>
      <c r="L209" s="229"/>
      <c r="M209" s="230"/>
      <c r="N209" s="231"/>
      <c r="O209" s="231"/>
      <c r="P209" s="231"/>
      <c r="Q209" s="231"/>
      <c r="R209" s="231"/>
      <c r="S209" s="231"/>
      <c r="T209" s="232"/>
      <c r="AT209" s="233" t="s">
        <v>233</v>
      </c>
      <c r="AU209" s="233" t="s">
        <v>83</v>
      </c>
      <c r="AV209" s="14" t="s">
        <v>220</v>
      </c>
      <c r="AW209" s="14" t="s">
        <v>35</v>
      </c>
      <c r="AX209" s="14" t="s">
        <v>81</v>
      </c>
      <c r="AY209" s="233" t="s">
        <v>213</v>
      </c>
    </row>
    <row r="210" spans="1:65" s="2" customFormat="1" ht="21.75" customHeight="1">
      <c r="A210" s="36"/>
      <c r="B210" s="37"/>
      <c r="C210" s="195" t="s">
        <v>346</v>
      </c>
      <c r="D210" s="195" t="s">
        <v>215</v>
      </c>
      <c r="E210" s="196" t="s">
        <v>813</v>
      </c>
      <c r="F210" s="197" t="s">
        <v>814</v>
      </c>
      <c r="G210" s="198" t="s">
        <v>253</v>
      </c>
      <c r="H210" s="199">
        <v>16.824999999999999</v>
      </c>
      <c r="I210" s="200"/>
      <c r="J210" s="201">
        <f>ROUND(I210*H210,2)</f>
        <v>0</v>
      </c>
      <c r="K210" s="197" t="s">
        <v>219</v>
      </c>
      <c r="L210" s="41"/>
      <c r="M210" s="202" t="s">
        <v>19</v>
      </c>
      <c r="N210" s="203" t="s">
        <v>45</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220</v>
      </c>
      <c r="AT210" s="206" t="s">
        <v>215</v>
      </c>
      <c r="AU210" s="206" t="s">
        <v>83</v>
      </c>
      <c r="AY210" s="19" t="s">
        <v>213</v>
      </c>
      <c r="BE210" s="207">
        <f>IF(N210="základní",J210,0)</f>
        <v>0</v>
      </c>
      <c r="BF210" s="207">
        <f>IF(N210="snížená",J210,0)</f>
        <v>0</v>
      </c>
      <c r="BG210" s="207">
        <f>IF(N210="zákl. přenesená",J210,0)</f>
        <v>0</v>
      </c>
      <c r="BH210" s="207">
        <f>IF(N210="sníž. přenesená",J210,0)</f>
        <v>0</v>
      </c>
      <c r="BI210" s="207">
        <f>IF(N210="nulová",J210,0)</f>
        <v>0</v>
      </c>
      <c r="BJ210" s="19" t="s">
        <v>81</v>
      </c>
      <c r="BK210" s="207">
        <f>ROUND(I210*H210,2)</f>
        <v>0</v>
      </c>
      <c r="BL210" s="19" t="s">
        <v>220</v>
      </c>
      <c r="BM210" s="206" t="s">
        <v>1699</v>
      </c>
    </row>
    <row r="211" spans="1:65" s="2" customFormat="1" ht="97.5">
      <c r="A211" s="36"/>
      <c r="B211" s="37"/>
      <c r="C211" s="38"/>
      <c r="D211" s="208" t="s">
        <v>222</v>
      </c>
      <c r="E211" s="38"/>
      <c r="F211" s="209" t="s">
        <v>816</v>
      </c>
      <c r="G211" s="38"/>
      <c r="H211" s="38"/>
      <c r="I211" s="118"/>
      <c r="J211" s="38"/>
      <c r="K211" s="38"/>
      <c r="L211" s="41"/>
      <c r="M211" s="210"/>
      <c r="N211" s="211"/>
      <c r="O211" s="66"/>
      <c r="P211" s="66"/>
      <c r="Q211" s="66"/>
      <c r="R211" s="66"/>
      <c r="S211" s="66"/>
      <c r="T211" s="67"/>
      <c r="U211" s="36"/>
      <c r="V211" s="36"/>
      <c r="W211" s="36"/>
      <c r="X211" s="36"/>
      <c r="Y211" s="36"/>
      <c r="Z211" s="36"/>
      <c r="AA211" s="36"/>
      <c r="AB211" s="36"/>
      <c r="AC211" s="36"/>
      <c r="AD211" s="36"/>
      <c r="AE211" s="36"/>
      <c r="AT211" s="19" t="s">
        <v>222</v>
      </c>
      <c r="AU211" s="19" t="s">
        <v>83</v>
      </c>
    </row>
    <row r="212" spans="1:65" s="13" customFormat="1">
      <c r="B212" s="212"/>
      <c r="C212" s="213"/>
      <c r="D212" s="208" t="s">
        <v>233</v>
      </c>
      <c r="E212" s="214" t="s">
        <v>19</v>
      </c>
      <c r="F212" s="215" t="s">
        <v>1700</v>
      </c>
      <c r="G212" s="213"/>
      <c r="H212" s="216">
        <v>13.478</v>
      </c>
      <c r="I212" s="217"/>
      <c r="J212" s="213"/>
      <c r="K212" s="213"/>
      <c r="L212" s="218"/>
      <c r="M212" s="219"/>
      <c r="N212" s="220"/>
      <c r="O212" s="220"/>
      <c r="P212" s="220"/>
      <c r="Q212" s="220"/>
      <c r="R212" s="220"/>
      <c r="S212" s="220"/>
      <c r="T212" s="221"/>
      <c r="AT212" s="222" t="s">
        <v>233</v>
      </c>
      <c r="AU212" s="222" t="s">
        <v>83</v>
      </c>
      <c r="AV212" s="13" t="s">
        <v>83</v>
      </c>
      <c r="AW212" s="13" t="s">
        <v>35</v>
      </c>
      <c r="AX212" s="13" t="s">
        <v>74</v>
      </c>
      <c r="AY212" s="222" t="s">
        <v>213</v>
      </c>
    </row>
    <row r="213" spans="1:65" s="13" customFormat="1">
      <c r="B213" s="212"/>
      <c r="C213" s="213"/>
      <c r="D213" s="208" t="s">
        <v>233</v>
      </c>
      <c r="E213" s="214" t="s">
        <v>19</v>
      </c>
      <c r="F213" s="215" t="s">
        <v>1701</v>
      </c>
      <c r="G213" s="213"/>
      <c r="H213" s="216">
        <v>3.347</v>
      </c>
      <c r="I213" s="217"/>
      <c r="J213" s="213"/>
      <c r="K213" s="213"/>
      <c r="L213" s="218"/>
      <c r="M213" s="219"/>
      <c r="N213" s="220"/>
      <c r="O213" s="220"/>
      <c r="P213" s="220"/>
      <c r="Q213" s="220"/>
      <c r="R213" s="220"/>
      <c r="S213" s="220"/>
      <c r="T213" s="221"/>
      <c r="AT213" s="222" t="s">
        <v>233</v>
      </c>
      <c r="AU213" s="222" t="s">
        <v>83</v>
      </c>
      <c r="AV213" s="13" t="s">
        <v>83</v>
      </c>
      <c r="AW213" s="13" t="s">
        <v>35</v>
      </c>
      <c r="AX213" s="13" t="s">
        <v>74</v>
      </c>
      <c r="AY213" s="222" t="s">
        <v>213</v>
      </c>
    </row>
    <row r="214" spans="1:65" s="14" customFormat="1">
      <c r="B214" s="223"/>
      <c r="C214" s="224"/>
      <c r="D214" s="208" t="s">
        <v>233</v>
      </c>
      <c r="E214" s="225" t="s">
        <v>544</v>
      </c>
      <c r="F214" s="226" t="s">
        <v>234</v>
      </c>
      <c r="G214" s="224"/>
      <c r="H214" s="227">
        <v>16.824999999999999</v>
      </c>
      <c r="I214" s="228"/>
      <c r="J214" s="224"/>
      <c r="K214" s="224"/>
      <c r="L214" s="229"/>
      <c r="M214" s="230"/>
      <c r="N214" s="231"/>
      <c r="O214" s="231"/>
      <c r="P214" s="231"/>
      <c r="Q214" s="231"/>
      <c r="R214" s="231"/>
      <c r="S214" s="231"/>
      <c r="T214" s="232"/>
      <c r="AT214" s="233" t="s">
        <v>233</v>
      </c>
      <c r="AU214" s="233" t="s">
        <v>83</v>
      </c>
      <c r="AV214" s="14" t="s">
        <v>220</v>
      </c>
      <c r="AW214" s="14" t="s">
        <v>35</v>
      </c>
      <c r="AX214" s="14" t="s">
        <v>81</v>
      </c>
      <c r="AY214" s="233" t="s">
        <v>213</v>
      </c>
    </row>
    <row r="215" spans="1:65" s="2" customFormat="1" ht="16.5" customHeight="1">
      <c r="A215" s="36"/>
      <c r="B215" s="37"/>
      <c r="C215" s="244" t="s">
        <v>351</v>
      </c>
      <c r="D215" s="244" t="s">
        <v>329</v>
      </c>
      <c r="E215" s="245" t="s">
        <v>822</v>
      </c>
      <c r="F215" s="246" t="s">
        <v>823</v>
      </c>
      <c r="G215" s="247" t="s">
        <v>166</v>
      </c>
      <c r="H215" s="248">
        <v>33.817999999999998</v>
      </c>
      <c r="I215" s="249"/>
      <c r="J215" s="250">
        <f>ROUND(I215*H215,2)</f>
        <v>0</v>
      </c>
      <c r="K215" s="246" t="s">
        <v>19</v>
      </c>
      <c r="L215" s="251"/>
      <c r="M215" s="252" t="s">
        <v>19</v>
      </c>
      <c r="N215" s="253" t="s">
        <v>45</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257</v>
      </c>
      <c r="AT215" s="206" t="s">
        <v>329</v>
      </c>
      <c r="AU215" s="206" t="s">
        <v>83</v>
      </c>
      <c r="AY215" s="19" t="s">
        <v>213</v>
      </c>
      <c r="BE215" s="207">
        <f>IF(N215="základní",J215,0)</f>
        <v>0</v>
      </c>
      <c r="BF215" s="207">
        <f>IF(N215="snížená",J215,0)</f>
        <v>0</v>
      </c>
      <c r="BG215" s="207">
        <f>IF(N215="zákl. přenesená",J215,0)</f>
        <v>0</v>
      </c>
      <c r="BH215" s="207">
        <f>IF(N215="sníž. přenesená",J215,0)</f>
        <v>0</v>
      </c>
      <c r="BI215" s="207">
        <f>IF(N215="nulová",J215,0)</f>
        <v>0</v>
      </c>
      <c r="BJ215" s="19" t="s">
        <v>81</v>
      </c>
      <c r="BK215" s="207">
        <f>ROUND(I215*H215,2)</f>
        <v>0</v>
      </c>
      <c r="BL215" s="19" t="s">
        <v>220</v>
      </c>
      <c r="BM215" s="206" t="s">
        <v>1702</v>
      </c>
    </row>
    <row r="216" spans="1:65" s="13" customFormat="1">
      <c r="B216" s="212"/>
      <c r="C216" s="213"/>
      <c r="D216" s="208" t="s">
        <v>233</v>
      </c>
      <c r="E216" s="214" t="s">
        <v>19</v>
      </c>
      <c r="F216" s="215" t="s">
        <v>825</v>
      </c>
      <c r="G216" s="213"/>
      <c r="H216" s="216">
        <v>33.817999999999998</v>
      </c>
      <c r="I216" s="217"/>
      <c r="J216" s="213"/>
      <c r="K216" s="213"/>
      <c r="L216" s="218"/>
      <c r="M216" s="219"/>
      <c r="N216" s="220"/>
      <c r="O216" s="220"/>
      <c r="P216" s="220"/>
      <c r="Q216" s="220"/>
      <c r="R216" s="220"/>
      <c r="S216" s="220"/>
      <c r="T216" s="221"/>
      <c r="AT216" s="222" t="s">
        <v>233</v>
      </c>
      <c r="AU216" s="222" t="s">
        <v>83</v>
      </c>
      <c r="AV216" s="13" t="s">
        <v>83</v>
      </c>
      <c r="AW216" s="13" t="s">
        <v>35</v>
      </c>
      <c r="AX216" s="13" t="s">
        <v>74</v>
      </c>
      <c r="AY216" s="222" t="s">
        <v>213</v>
      </c>
    </row>
    <row r="217" spans="1:65" s="14" customFormat="1">
      <c r="B217" s="223"/>
      <c r="C217" s="224"/>
      <c r="D217" s="208" t="s">
        <v>233</v>
      </c>
      <c r="E217" s="225" t="s">
        <v>19</v>
      </c>
      <c r="F217" s="226" t="s">
        <v>234</v>
      </c>
      <c r="G217" s="224"/>
      <c r="H217" s="227">
        <v>33.817999999999998</v>
      </c>
      <c r="I217" s="228"/>
      <c r="J217" s="224"/>
      <c r="K217" s="224"/>
      <c r="L217" s="229"/>
      <c r="M217" s="230"/>
      <c r="N217" s="231"/>
      <c r="O217" s="231"/>
      <c r="P217" s="231"/>
      <c r="Q217" s="231"/>
      <c r="R217" s="231"/>
      <c r="S217" s="231"/>
      <c r="T217" s="232"/>
      <c r="AT217" s="233" t="s">
        <v>233</v>
      </c>
      <c r="AU217" s="233" t="s">
        <v>83</v>
      </c>
      <c r="AV217" s="14" t="s">
        <v>220</v>
      </c>
      <c r="AW217" s="14" t="s">
        <v>35</v>
      </c>
      <c r="AX217" s="14" t="s">
        <v>81</v>
      </c>
      <c r="AY217" s="233" t="s">
        <v>213</v>
      </c>
    </row>
    <row r="218" spans="1:65" s="12" customFormat="1" ht="22.9" customHeight="1">
      <c r="B218" s="179"/>
      <c r="C218" s="180"/>
      <c r="D218" s="181" t="s">
        <v>73</v>
      </c>
      <c r="E218" s="193" t="s">
        <v>220</v>
      </c>
      <c r="F218" s="193" t="s">
        <v>841</v>
      </c>
      <c r="G218" s="180"/>
      <c r="H218" s="180"/>
      <c r="I218" s="183"/>
      <c r="J218" s="194">
        <f>BK218</f>
        <v>0</v>
      </c>
      <c r="K218" s="180"/>
      <c r="L218" s="185"/>
      <c r="M218" s="186"/>
      <c r="N218" s="187"/>
      <c r="O218" s="187"/>
      <c r="P218" s="188">
        <f>SUM(P219:P223)</f>
        <v>0</v>
      </c>
      <c r="Q218" s="187"/>
      <c r="R218" s="188">
        <f>SUM(R219:R223)</f>
        <v>0</v>
      </c>
      <c r="S218" s="187"/>
      <c r="T218" s="189">
        <f>SUM(T219:T223)</f>
        <v>0</v>
      </c>
      <c r="AR218" s="190" t="s">
        <v>81</v>
      </c>
      <c r="AT218" s="191" t="s">
        <v>73</v>
      </c>
      <c r="AU218" s="191" t="s">
        <v>81</v>
      </c>
      <c r="AY218" s="190" t="s">
        <v>213</v>
      </c>
      <c r="BK218" s="192">
        <f>SUM(BK219:BK223)</f>
        <v>0</v>
      </c>
    </row>
    <row r="219" spans="1:65" s="2" customFormat="1" ht="16.5" customHeight="1">
      <c r="A219" s="36"/>
      <c r="B219" s="37"/>
      <c r="C219" s="195" t="s">
        <v>356</v>
      </c>
      <c r="D219" s="195" t="s">
        <v>215</v>
      </c>
      <c r="E219" s="196" t="s">
        <v>1441</v>
      </c>
      <c r="F219" s="197" t="s">
        <v>1442</v>
      </c>
      <c r="G219" s="198" t="s">
        <v>253</v>
      </c>
      <c r="H219" s="199">
        <v>4.2210000000000001</v>
      </c>
      <c r="I219" s="200"/>
      <c r="J219" s="201">
        <f>ROUND(I219*H219,2)</f>
        <v>0</v>
      </c>
      <c r="K219" s="197" t="s">
        <v>219</v>
      </c>
      <c r="L219" s="41"/>
      <c r="M219" s="202" t="s">
        <v>19</v>
      </c>
      <c r="N219" s="203" t="s">
        <v>45</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220</v>
      </c>
      <c r="AT219" s="206" t="s">
        <v>215</v>
      </c>
      <c r="AU219" s="206" t="s">
        <v>83</v>
      </c>
      <c r="AY219" s="19" t="s">
        <v>213</v>
      </c>
      <c r="BE219" s="207">
        <f>IF(N219="základní",J219,0)</f>
        <v>0</v>
      </c>
      <c r="BF219" s="207">
        <f>IF(N219="snížená",J219,0)</f>
        <v>0</v>
      </c>
      <c r="BG219" s="207">
        <f>IF(N219="zákl. přenesená",J219,0)</f>
        <v>0</v>
      </c>
      <c r="BH219" s="207">
        <f>IF(N219="sníž. přenesená",J219,0)</f>
        <v>0</v>
      </c>
      <c r="BI219" s="207">
        <f>IF(N219="nulová",J219,0)</f>
        <v>0</v>
      </c>
      <c r="BJ219" s="19" t="s">
        <v>81</v>
      </c>
      <c r="BK219" s="207">
        <f>ROUND(I219*H219,2)</f>
        <v>0</v>
      </c>
      <c r="BL219" s="19" t="s">
        <v>220</v>
      </c>
      <c r="BM219" s="206" t="s">
        <v>1703</v>
      </c>
    </row>
    <row r="220" spans="1:65" s="2" customFormat="1" ht="48.75">
      <c r="A220" s="36"/>
      <c r="B220" s="37"/>
      <c r="C220" s="38"/>
      <c r="D220" s="208" t="s">
        <v>222</v>
      </c>
      <c r="E220" s="38"/>
      <c r="F220" s="209" t="s">
        <v>845</v>
      </c>
      <c r="G220" s="38"/>
      <c r="H220" s="38"/>
      <c r="I220" s="118"/>
      <c r="J220" s="38"/>
      <c r="K220" s="38"/>
      <c r="L220" s="41"/>
      <c r="M220" s="210"/>
      <c r="N220" s="211"/>
      <c r="O220" s="66"/>
      <c r="P220" s="66"/>
      <c r="Q220" s="66"/>
      <c r="R220" s="66"/>
      <c r="S220" s="66"/>
      <c r="T220" s="67"/>
      <c r="U220" s="36"/>
      <c r="V220" s="36"/>
      <c r="W220" s="36"/>
      <c r="X220" s="36"/>
      <c r="Y220" s="36"/>
      <c r="Z220" s="36"/>
      <c r="AA220" s="36"/>
      <c r="AB220" s="36"/>
      <c r="AC220" s="36"/>
      <c r="AD220" s="36"/>
      <c r="AE220" s="36"/>
      <c r="AT220" s="19" t="s">
        <v>222</v>
      </c>
      <c r="AU220" s="19" t="s">
        <v>83</v>
      </c>
    </row>
    <row r="221" spans="1:65" s="13" customFormat="1">
      <c r="B221" s="212"/>
      <c r="C221" s="213"/>
      <c r="D221" s="208" t="s">
        <v>233</v>
      </c>
      <c r="E221" s="214" t="s">
        <v>19</v>
      </c>
      <c r="F221" s="215" t="s">
        <v>1704</v>
      </c>
      <c r="G221" s="213"/>
      <c r="H221" s="216">
        <v>3.38</v>
      </c>
      <c r="I221" s="217"/>
      <c r="J221" s="213"/>
      <c r="K221" s="213"/>
      <c r="L221" s="218"/>
      <c r="M221" s="219"/>
      <c r="N221" s="220"/>
      <c r="O221" s="220"/>
      <c r="P221" s="220"/>
      <c r="Q221" s="220"/>
      <c r="R221" s="220"/>
      <c r="S221" s="220"/>
      <c r="T221" s="221"/>
      <c r="AT221" s="222" t="s">
        <v>233</v>
      </c>
      <c r="AU221" s="222" t="s">
        <v>83</v>
      </c>
      <c r="AV221" s="13" t="s">
        <v>83</v>
      </c>
      <c r="AW221" s="13" t="s">
        <v>35</v>
      </c>
      <c r="AX221" s="13" t="s">
        <v>74</v>
      </c>
      <c r="AY221" s="222" t="s">
        <v>213</v>
      </c>
    </row>
    <row r="222" spans="1:65" s="13" customFormat="1">
      <c r="B222" s="212"/>
      <c r="C222" s="213"/>
      <c r="D222" s="208" t="s">
        <v>233</v>
      </c>
      <c r="E222" s="214" t="s">
        <v>19</v>
      </c>
      <c r="F222" s="215" t="s">
        <v>1705</v>
      </c>
      <c r="G222" s="213"/>
      <c r="H222" s="216">
        <v>0.84099999999999997</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4" customFormat="1">
      <c r="B223" s="223"/>
      <c r="C223" s="224"/>
      <c r="D223" s="208" t="s">
        <v>233</v>
      </c>
      <c r="E223" s="225" t="s">
        <v>538</v>
      </c>
      <c r="F223" s="226" t="s">
        <v>234</v>
      </c>
      <c r="G223" s="224"/>
      <c r="H223" s="227">
        <v>4.2210000000000001</v>
      </c>
      <c r="I223" s="228"/>
      <c r="J223" s="224"/>
      <c r="K223" s="224"/>
      <c r="L223" s="229"/>
      <c r="M223" s="230"/>
      <c r="N223" s="231"/>
      <c r="O223" s="231"/>
      <c r="P223" s="231"/>
      <c r="Q223" s="231"/>
      <c r="R223" s="231"/>
      <c r="S223" s="231"/>
      <c r="T223" s="232"/>
      <c r="AT223" s="233" t="s">
        <v>233</v>
      </c>
      <c r="AU223" s="233" t="s">
        <v>83</v>
      </c>
      <c r="AV223" s="14" t="s">
        <v>220</v>
      </c>
      <c r="AW223" s="14" t="s">
        <v>35</v>
      </c>
      <c r="AX223" s="14" t="s">
        <v>81</v>
      </c>
      <c r="AY223" s="233" t="s">
        <v>213</v>
      </c>
    </row>
    <row r="224" spans="1:65" s="12" customFormat="1" ht="22.9" customHeight="1">
      <c r="B224" s="179"/>
      <c r="C224" s="180"/>
      <c r="D224" s="181" t="s">
        <v>73</v>
      </c>
      <c r="E224" s="193" t="s">
        <v>257</v>
      </c>
      <c r="F224" s="193" t="s">
        <v>866</v>
      </c>
      <c r="G224" s="180"/>
      <c r="H224" s="180"/>
      <c r="I224" s="183"/>
      <c r="J224" s="194">
        <f>BK224</f>
        <v>0</v>
      </c>
      <c r="K224" s="180"/>
      <c r="L224" s="185"/>
      <c r="M224" s="186"/>
      <c r="N224" s="187"/>
      <c r="O224" s="187"/>
      <c r="P224" s="188">
        <f>SUM(P225:P258)</f>
        <v>0</v>
      </c>
      <c r="Q224" s="187"/>
      <c r="R224" s="188">
        <f>SUM(R225:R258)</f>
        <v>1.8812123395</v>
      </c>
      <c r="S224" s="187"/>
      <c r="T224" s="189">
        <f>SUM(T225:T258)</f>
        <v>0</v>
      </c>
      <c r="AR224" s="190" t="s">
        <v>81</v>
      </c>
      <c r="AT224" s="191" t="s">
        <v>73</v>
      </c>
      <c r="AU224" s="191" t="s">
        <v>81</v>
      </c>
      <c r="AY224" s="190" t="s">
        <v>213</v>
      </c>
      <c r="BK224" s="192">
        <f>SUM(BK225:BK258)</f>
        <v>0</v>
      </c>
    </row>
    <row r="225" spans="1:65" s="2" customFormat="1" ht="21.75" customHeight="1">
      <c r="A225" s="36"/>
      <c r="B225" s="37"/>
      <c r="C225" s="195" t="s">
        <v>361</v>
      </c>
      <c r="D225" s="195" t="s">
        <v>215</v>
      </c>
      <c r="E225" s="196" t="s">
        <v>1706</v>
      </c>
      <c r="F225" s="197" t="s">
        <v>1707</v>
      </c>
      <c r="G225" s="198" t="s">
        <v>152</v>
      </c>
      <c r="H225" s="199">
        <v>33.799999999999997</v>
      </c>
      <c r="I225" s="200"/>
      <c r="J225" s="201">
        <f>ROUND(I225*H225,2)</f>
        <v>0</v>
      </c>
      <c r="K225" s="197" t="s">
        <v>219</v>
      </c>
      <c r="L225" s="41"/>
      <c r="M225" s="202" t="s">
        <v>19</v>
      </c>
      <c r="N225" s="203" t="s">
        <v>45</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220</v>
      </c>
      <c r="AT225" s="206" t="s">
        <v>215</v>
      </c>
      <c r="AU225" s="206" t="s">
        <v>83</v>
      </c>
      <c r="AY225" s="19" t="s">
        <v>213</v>
      </c>
      <c r="BE225" s="207">
        <f>IF(N225="základní",J225,0)</f>
        <v>0</v>
      </c>
      <c r="BF225" s="207">
        <f>IF(N225="snížená",J225,0)</f>
        <v>0</v>
      </c>
      <c r="BG225" s="207">
        <f>IF(N225="zákl. přenesená",J225,0)</f>
        <v>0</v>
      </c>
      <c r="BH225" s="207">
        <f>IF(N225="sníž. přenesená",J225,0)</f>
        <v>0</v>
      </c>
      <c r="BI225" s="207">
        <f>IF(N225="nulová",J225,0)</f>
        <v>0</v>
      </c>
      <c r="BJ225" s="19" t="s">
        <v>81</v>
      </c>
      <c r="BK225" s="207">
        <f>ROUND(I225*H225,2)</f>
        <v>0</v>
      </c>
      <c r="BL225" s="19" t="s">
        <v>220</v>
      </c>
      <c r="BM225" s="206" t="s">
        <v>1708</v>
      </c>
    </row>
    <row r="226" spans="1:65" s="2" customFormat="1" ht="68.25">
      <c r="A226" s="36"/>
      <c r="B226" s="37"/>
      <c r="C226" s="38"/>
      <c r="D226" s="208" t="s">
        <v>222</v>
      </c>
      <c r="E226" s="38"/>
      <c r="F226" s="209" t="s">
        <v>1709</v>
      </c>
      <c r="G226" s="38"/>
      <c r="H226" s="38"/>
      <c r="I226" s="118"/>
      <c r="J226" s="38"/>
      <c r="K226" s="38"/>
      <c r="L226" s="41"/>
      <c r="M226" s="210"/>
      <c r="N226" s="211"/>
      <c r="O226" s="66"/>
      <c r="P226" s="66"/>
      <c r="Q226" s="66"/>
      <c r="R226" s="66"/>
      <c r="S226" s="66"/>
      <c r="T226" s="67"/>
      <c r="U226" s="36"/>
      <c r="V226" s="36"/>
      <c r="W226" s="36"/>
      <c r="X226" s="36"/>
      <c r="Y226" s="36"/>
      <c r="Z226" s="36"/>
      <c r="AA226" s="36"/>
      <c r="AB226" s="36"/>
      <c r="AC226" s="36"/>
      <c r="AD226" s="36"/>
      <c r="AE226" s="36"/>
      <c r="AT226" s="19" t="s">
        <v>222</v>
      </c>
      <c r="AU226" s="19" t="s">
        <v>83</v>
      </c>
    </row>
    <row r="227" spans="1:65" s="2" customFormat="1" ht="16.5" customHeight="1">
      <c r="A227" s="36"/>
      <c r="B227" s="37"/>
      <c r="C227" s="244" t="s">
        <v>366</v>
      </c>
      <c r="D227" s="244" t="s">
        <v>329</v>
      </c>
      <c r="E227" s="245" t="s">
        <v>1710</v>
      </c>
      <c r="F227" s="246" t="s">
        <v>1711</v>
      </c>
      <c r="G227" s="247" t="s">
        <v>152</v>
      </c>
      <c r="H227" s="248">
        <v>33.799999999999997</v>
      </c>
      <c r="I227" s="249"/>
      <c r="J227" s="250">
        <f>ROUND(I227*H227,2)</f>
        <v>0</v>
      </c>
      <c r="K227" s="246" t="s">
        <v>219</v>
      </c>
      <c r="L227" s="251"/>
      <c r="M227" s="252" t="s">
        <v>19</v>
      </c>
      <c r="N227" s="253" t="s">
        <v>45</v>
      </c>
      <c r="O227" s="66"/>
      <c r="P227" s="204">
        <f>O227*H227</f>
        <v>0</v>
      </c>
      <c r="Q227" s="204">
        <v>4.2999999999999999E-4</v>
      </c>
      <c r="R227" s="204">
        <f>Q227*H227</f>
        <v>1.4533999999999998E-2</v>
      </c>
      <c r="S227" s="204">
        <v>0</v>
      </c>
      <c r="T227" s="205">
        <f>S227*H227</f>
        <v>0</v>
      </c>
      <c r="U227" s="36"/>
      <c r="V227" s="36"/>
      <c r="W227" s="36"/>
      <c r="X227" s="36"/>
      <c r="Y227" s="36"/>
      <c r="Z227" s="36"/>
      <c r="AA227" s="36"/>
      <c r="AB227" s="36"/>
      <c r="AC227" s="36"/>
      <c r="AD227" s="36"/>
      <c r="AE227" s="36"/>
      <c r="AR227" s="206" t="s">
        <v>257</v>
      </c>
      <c r="AT227" s="206" t="s">
        <v>329</v>
      </c>
      <c r="AU227" s="206" t="s">
        <v>83</v>
      </c>
      <c r="AY227" s="19" t="s">
        <v>213</v>
      </c>
      <c r="BE227" s="207">
        <f>IF(N227="základní",J227,0)</f>
        <v>0</v>
      </c>
      <c r="BF227" s="207">
        <f>IF(N227="snížená",J227,0)</f>
        <v>0</v>
      </c>
      <c r="BG227" s="207">
        <f>IF(N227="zákl. přenesená",J227,0)</f>
        <v>0</v>
      </c>
      <c r="BH227" s="207">
        <f>IF(N227="sníž. přenesená",J227,0)</f>
        <v>0</v>
      </c>
      <c r="BI227" s="207">
        <f>IF(N227="nulová",J227,0)</f>
        <v>0</v>
      </c>
      <c r="BJ227" s="19" t="s">
        <v>81</v>
      </c>
      <c r="BK227" s="207">
        <f>ROUND(I227*H227,2)</f>
        <v>0</v>
      </c>
      <c r="BL227" s="19" t="s">
        <v>220</v>
      </c>
      <c r="BM227" s="206" t="s">
        <v>1712</v>
      </c>
    </row>
    <row r="228" spans="1:65" s="2" customFormat="1" ht="21.75" customHeight="1">
      <c r="A228" s="36"/>
      <c r="B228" s="37"/>
      <c r="C228" s="195" t="s">
        <v>370</v>
      </c>
      <c r="D228" s="195" t="s">
        <v>215</v>
      </c>
      <c r="E228" s="196" t="s">
        <v>1713</v>
      </c>
      <c r="F228" s="197" t="s">
        <v>1714</v>
      </c>
      <c r="G228" s="198" t="s">
        <v>152</v>
      </c>
      <c r="H228" s="199">
        <v>8.41</v>
      </c>
      <c r="I228" s="200"/>
      <c r="J228" s="201">
        <f>ROUND(I228*H228,2)</f>
        <v>0</v>
      </c>
      <c r="K228" s="197" t="s">
        <v>219</v>
      </c>
      <c r="L228" s="41"/>
      <c r="M228" s="202" t="s">
        <v>19</v>
      </c>
      <c r="N228" s="203" t="s">
        <v>45</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220</v>
      </c>
      <c r="AT228" s="206" t="s">
        <v>215</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1715</v>
      </c>
    </row>
    <row r="229" spans="1:65" s="2" customFormat="1" ht="68.25">
      <c r="A229" s="36"/>
      <c r="B229" s="37"/>
      <c r="C229" s="38"/>
      <c r="D229" s="208" t="s">
        <v>222</v>
      </c>
      <c r="E229" s="38"/>
      <c r="F229" s="209" t="s">
        <v>1709</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222</v>
      </c>
      <c r="AU229" s="19" t="s">
        <v>83</v>
      </c>
    </row>
    <row r="230" spans="1:65" s="2" customFormat="1" ht="16.5" customHeight="1">
      <c r="A230" s="36"/>
      <c r="B230" s="37"/>
      <c r="C230" s="244" t="s">
        <v>375</v>
      </c>
      <c r="D230" s="244" t="s">
        <v>329</v>
      </c>
      <c r="E230" s="245" t="s">
        <v>1716</v>
      </c>
      <c r="F230" s="246" t="s">
        <v>1717</v>
      </c>
      <c r="G230" s="247" t="s">
        <v>152</v>
      </c>
      <c r="H230" s="248">
        <v>8.41</v>
      </c>
      <c r="I230" s="249"/>
      <c r="J230" s="250">
        <f>ROUND(I230*H230,2)</f>
        <v>0</v>
      </c>
      <c r="K230" s="246" t="s">
        <v>219</v>
      </c>
      <c r="L230" s="251"/>
      <c r="M230" s="252" t="s">
        <v>19</v>
      </c>
      <c r="N230" s="253" t="s">
        <v>45</v>
      </c>
      <c r="O230" s="66"/>
      <c r="P230" s="204">
        <f>O230*H230</f>
        <v>0</v>
      </c>
      <c r="Q230" s="204">
        <v>6.7000000000000002E-4</v>
      </c>
      <c r="R230" s="204">
        <f>Q230*H230</f>
        <v>5.6347000000000003E-3</v>
      </c>
      <c r="S230" s="204">
        <v>0</v>
      </c>
      <c r="T230" s="205">
        <f>S230*H230</f>
        <v>0</v>
      </c>
      <c r="U230" s="36"/>
      <c r="V230" s="36"/>
      <c r="W230" s="36"/>
      <c r="X230" s="36"/>
      <c r="Y230" s="36"/>
      <c r="Z230" s="36"/>
      <c r="AA230" s="36"/>
      <c r="AB230" s="36"/>
      <c r="AC230" s="36"/>
      <c r="AD230" s="36"/>
      <c r="AE230" s="36"/>
      <c r="AR230" s="206" t="s">
        <v>257</v>
      </c>
      <c r="AT230" s="206" t="s">
        <v>329</v>
      </c>
      <c r="AU230" s="206" t="s">
        <v>83</v>
      </c>
      <c r="AY230" s="19" t="s">
        <v>213</v>
      </c>
      <c r="BE230" s="207">
        <f>IF(N230="základní",J230,0)</f>
        <v>0</v>
      </c>
      <c r="BF230" s="207">
        <f>IF(N230="snížená",J230,0)</f>
        <v>0</v>
      </c>
      <c r="BG230" s="207">
        <f>IF(N230="zákl. přenesená",J230,0)</f>
        <v>0</v>
      </c>
      <c r="BH230" s="207">
        <f>IF(N230="sníž. přenesená",J230,0)</f>
        <v>0</v>
      </c>
      <c r="BI230" s="207">
        <f>IF(N230="nulová",J230,0)</f>
        <v>0</v>
      </c>
      <c r="BJ230" s="19" t="s">
        <v>81</v>
      </c>
      <c r="BK230" s="207">
        <f>ROUND(I230*H230,2)</f>
        <v>0</v>
      </c>
      <c r="BL230" s="19" t="s">
        <v>220</v>
      </c>
      <c r="BM230" s="206" t="s">
        <v>1718</v>
      </c>
    </row>
    <row r="231" spans="1:65" s="2" customFormat="1" ht="21.75" customHeight="1">
      <c r="A231" s="36"/>
      <c r="B231" s="37"/>
      <c r="C231" s="195" t="s">
        <v>380</v>
      </c>
      <c r="D231" s="195" t="s">
        <v>215</v>
      </c>
      <c r="E231" s="196" t="s">
        <v>1719</v>
      </c>
      <c r="F231" s="197" t="s">
        <v>1720</v>
      </c>
      <c r="G231" s="198" t="s">
        <v>218</v>
      </c>
      <c r="H231" s="199">
        <v>4</v>
      </c>
      <c r="I231" s="200"/>
      <c r="J231" s="201">
        <f>ROUND(I231*H231,2)</f>
        <v>0</v>
      </c>
      <c r="K231" s="197" t="s">
        <v>219</v>
      </c>
      <c r="L231" s="41"/>
      <c r="M231" s="202" t="s">
        <v>19</v>
      </c>
      <c r="N231" s="203" t="s">
        <v>45</v>
      </c>
      <c r="O231" s="66"/>
      <c r="P231" s="204">
        <f>O231*H231</f>
        <v>0</v>
      </c>
      <c r="Q231" s="204">
        <v>0</v>
      </c>
      <c r="R231" s="204">
        <f>Q231*H231</f>
        <v>0</v>
      </c>
      <c r="S231" s="204">
        <v>0</v>
      </c>
      <c r="T231" s="205">
        <f>S231*H231</f>
        <v>0</v>
      </c>
      <c r="U231" s="36"/>
      <c r="V231" s="36"/>
      <c r="W231" s="36"/>
      <c r="X231" s="36"/>
      <c r="Y231" s="36"/>
      <c r="Z231" s="36"/>
      <c r="AA231" s="36"/>
      <c r="AB231" s="36"/>
      <c r="AC231" s="36"/>
      <c r="AD231" s="36"/>
      <c r="AE231" s="36"/>
      <c r="AR231" s="206" t="s">
        <v>220</v>
      </c>
      <c r="AT231" s="206" t="s">
        <v>215</v>
      </c>
      <c r="AU231" s="206" t="s">
        <v>83</v>
      </c>
      <c r="AY231" s="19" t="s">
        <v>213</v>
      </c>
      <c r="BE231" s="207">
        <f>IF(N231="základní",J231,0)</f>
        <v>0</v>
      </c>
      <c r="BF231" s="207">
        <f>IF(N231="snížená",J231,0)</f>
        <v>0</v>
      </c>
      <c r="BG231" s="207">
        <f>IF(N231="zákl. přenesená",J231,0)</f>
        <v>0</v>
      </c>
      <c r="BH231" s="207">
        <f>IF(N231="sníž. přenesená",J231,0)</f>
        <v>0</v>
      </c>
      <c r="BI231" s="207">
        <f>IF(N231="nulová",J231,0)</f>
        <v>0</v>
      </c>
      <c r="BJ231" s="19" t="s">
        <v>81</v>
      </c>
      <c r="BK231" s="207">
        <f>ROUND(I231*H231,2)</f>
        <v>0</v>
      </c>
      <c r="BL231" s="19" t="s">
        <v>220</v>
      </c>
      <c r="BM231" s="206" t="s">
        <v>1721</v>
      </c>
    </row>
    <row r="232" spans="1:65" s="2" customFormat="1" ht="253.5">
      <c r="A232" s="36"/>
      <c r="B232" s="37"/>
      <c r="C232" s="38"/>
      <c r="D232" s="208" t="s">
        <v>222</v>
      </c>
      <c r="E232" s="38"/>
      <c r="F232" s="209" t="s">
        <v>1542</v>
      </c>
      <c r="G232" s="38"/>
      <c r="H232" s="38"/>
      <c r="I232" s="118"/>
      <c r="J232" s="38"/>
      <c r="K232" s="38"/>
      <c r="L232" s="41"/>
      <c r="M232" s="210"/>
      <c r="N232" s="211"/>
      <c r="O232" s="66"/>
      <c r="P232" s="66"/>
      <c r="Q232" s="66"/>
      <c r="R232" s="66"/>
      <c r="S232" s="66"/>
      <c r="T232" s="67"/>
      <c r="U232" s="36"/>
      <c r="V232" s="36"/>
      <c r="W232" s="36"/>
      <c r="X232" s="36"/>
      <c r="Y232" s="36"/>
      <c r="Z232" s="36"/>
      <c r="AA232" s="36"/>
      <c r="AB232" s="36"/>
      <c r="AC232" s="36"/>
      <c r="AD232" s="36"/>
      <c r="AE232" s="36"/>
      <c r="AT232" s="19" t="s">
        <v>222</v>
      </c>
      <c r="AU232" s="19" t="s">
        <v>83</v>
      </c>
    </row>
    <row r="233" spans="1:65" s="2" customFormat="1" ht="16.5" customHeight="1">
      <c r="A233" s="36"/>
      <c r="B233" s="37"/>
      <c r="C233" s="244" t="s">
        <v>384</v>
      </c>
      <c r="D233" s="244" t="s">
        <v>329</v>
      </c>
      <c r="E233" s="245" t="s">
        <v>1722</v>
      </c>
      <c r="F233" s="246" t="s">
        <v>1723</v>
      </c>
      <c r="G233" s="247" t="s">
        <v>218</v>
      </c>
      <c r="H233" s="248">
        <v>4</v>
      </c>
      <c r="I233" s="249"/>
      <c r="J233" s="250">
        <f>ROUND(I233*H233,2)</f>
        <v>0</v>
      </c>
      <c r="K233" s="246" t="s">
        <v>219</v>
      </c>
      <c r="L233" s="251"/>
      <c r="M233" s="252" t="s">
        <v>19</v>
      </c>
      <c r="N233" s="253" t="s">
        <v>45</v>
      </c>
      <c r="O233" s="66"/>
      <c r="P233" s="204">
        <f>O233*H233</f>
        <v>0</v>
      </c>
      <c r="Q233" s="204">
        <v>1.9E-3</v>
      </c>
      <c r="R233" s="204">
        <f>Q233*H233</f>
        <v>7.6E-3</v>
      </c>
      <c r="S233" s="204">
        <v>0</v>
      </c>
      <c r="T233" s="205">
        <f>S233*H233</f>
        <v>0</v>
      </c>
      <c r="U233" s="36"/>
      <c r="V233" s="36"/>
      <c r="W233" s="36"/>
      <c r="X233" s="36"/>
      <c r="Y233" s="36"/>
      <c r="Z233" s="36"/>
      <c r="AA233" s="36"/>
      <c r="AB233" s="36"/>
      <c r="AC233" s="36"/>
      <c r="AD233" s="36"/>
      <c r="AE233" s="36"/>
      <c r="AR233" s="206" t="s">
        <v>257</v>
      </c>
      <c r="AT233" s="206" t="s">
        <v>329</v>
      </c>
      <c r="AU233" s="206" t="s">
        <v>83</v>
      </c>
      <c r="AY233" s="19" t="s">
        <v>213</v>
      </c>
      <c r="BE233" s="207">
        <f>IF(N233="základní",J233,0)</f>
        <v>0</v>
      </c>
      <c r="BF233" s="207">
        <f>IF(N233="snížená",J233,0)</f>
        <v>0</v>
      </c>
      <c r="BG233" s="207">
        <f>IF(N233="zákl. přenesená",J233,0)</f>
        <v>0</v>
      </c>
      <c r="BH233" s="207">
        <f>IF(N233="sníž. přenesená",J233,0)</f>
        <v>0</v>
      </c>
      <c r="BI233" s="207">
        <f>IF(N233="nulová",J233,0)</f>
        <v>0</v>
      </c>
      <c r="BJ233" s="19" t="s">
        <v>81</v>
      </c>
      <c r="BK233" s="207">
        <f>ROUND(I233*H233,2)</f>
        <v>0</v>
      </c>
      <c r="BL233" s="19" t="s">
        <v>220</v>
      </c>
      <c r="BM233" s="206" t="s">
        <v>1724</v>
      </c>
    </row>
    <row r="234" spans="1:65" s="2" customFormat="1" ht="16.5" customHeight="1">
      <c r="A234" s="36"/>
      <c r="B234" s="37"/>
      <c r="C234" s="195" t="s">
        <v>389</v>
      </c>
      <c r="D234" s="195" t="s">
        <v>215</v>
      </c>
      <c r="E234" s="196" t="s">
        <v>1579</v>
      </c>
      <c r="F234" s="197" t="s">
        <v>1580</v>
      </c>
      <c r="G234" s="198" t="s">
        <v>152</v>
      </c>
      <c r="H234" s="199">
        <v>42.21</v>
      </c>
      <c r="I234" s="200"/>
      <c r="J234" s="201">
        <f>ROUND(I234*H234,2)</f>
        <v>0</v>
      </c>
      <c r="K234" s="197" t="s">
        <v>219</v>
      </c>
      <c r="L234" s="41"/>
      <c r="M234" s="202" t="s">
        <v>19</v>
      </c>
      <c r="N234" s="203" t="s">
        <v>45</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220</v>
      </c>
      <c r="AT234" s="206" t="s">
        <v>215</v>
      </c>
      <c r="AU234" s="206" t="s">
        <v>83</v>
      </c>
      <c r="AY234" s="19" t="s">
        <v>213</v>
      </c>
      <c r="BE234" s="207">
        <f>IF(N234="základní",J234,0)</f>
        <v>0</v>
      </c>
      <c r="BF234" s="207">
        <f>IF(N234="snížená",J234,0)</f>
        <v>0</v>
      </c>
      <c r="BG234" s="207">
        <f>IF(N234="zákl. přenesená",J234,0)</f>
        <v>0</v>
      </c>
      <c r="BH234" s="207">
        <f>IF(N234="sníž. přenesená",J234,0)</f>
        <v>0</v>
      </c>
      <c r="BI234" s="207">
        <f>IF(N234="nulová",J234,0)</f>
        <v>0</v>
      </c>
      <c r="BJ234" s="19" t="s">
        <v>81</v>
      </c>
      <c r="BK234" s="207">
        <f>ROUND(I234*H234,2)</f>
        <v>0</v>
      </c>
      <c r="BL234" s="19" t="s">
        <v>220</v>
      </c>
      <c r="BM234" s="206" t="s">
        <v>1725</v>
      </c>
    </row>
    <row r="235" spans="1:65" s="2" customFormat="1" ht="87.75">
      <c r="A235" s="36"/>
      <c r="B235" s="37"/>
      <c r="C235" s="38"/>
      <c r="D235" s="208" t="s">
        <v>222</v>
      </c>
      <c r="E235" s="38"/>
      <c r="F235" s="209" t="s">
        <v>1582</v>
      </c>
      <c r="G235" s="38"/>
      <c r="H235" s="38"/>
      <c r="I235" s="118"/>
      <c r="J235" s="38"/>
      <c r="K235" s="38"/>
      <c r="L235" s="41"/>
      <c r="M235" s="210"/>
      <c r="N235" s="211"/>
      <c r="O235" s="66"/>
      <c r="P235" s="66"/>
      <c r="Q235" s="66"/>
      <c r="R235" s="66"/>
      <c r="S235" s="66"/>
      <c r="T235" s="67"/>
      <c r="U235" s="36"/>
      <c r="V235" s="36"/>
      <c r="W235" s="36"/>
      <c r="X235" s="36"/>
      <c r="Y235" s="36"/>
      <c r="Z235" s="36"/>
      <c r="AA235" s="36"/>
      <c r="AB235" s="36"/>
      <c r="AC235" s="36"/>
      <c r="AD235" s="36"/>
      <c r="AE235" s="36"/>
      <c r="AT235" s="19" t="s">
        <v>222</v>
      </c>
      <c r="AU235" s="19" t="s">
        <v>83</v>
      </c>
    </row>
    <row r="236" spans="1:65" s="13" customFormat="1">
      <c r="B236" s="212"/>
      <c r="C236" s="213"/>
      <c r="D236" s="208" t="s">
        <v>233</v>
      </c>
      <c r="E236" s="214" t="s">
        <v>19</v>
      </c>
      <c r="F236" s="215" t="s">
        <v>1726</v>
      </c>
      <c r="G236" s="213"/>
      <c r="H236" s="216">
        <v>8.41</v>
      </c>
      <c r="I236" s="217"/>
      <c r="J236" s="213"/>
      <c r="K236" s="213"/>
      <c r="L236" s="218"/>
      <c r="M236" s="219"/>
      <c r="N236" s="220"/>
      <c r="O236" s="220"/>
      <c r="P236" s="220"/>
      <c r="Q236" s="220"/>
      <c r="R236" s="220"/>
      <c r="S236" s="220"/>
      <c r="T236" s="221"/>
      <c r="AT236" s="222" t="s">
        <v>233</v>
      </c>
      <c r="AU236" s="222" t="s">
        <v>83</v>
      </c>
      <c r="AV236" s="13" t="s">
        <v>83</v>
      </c>
      <c r="AW236" s="13" t="s">
        <v>35</v>
      </c>
      <c r="AX236" s="13" t="s">
        <v>74</v>
      </c>
      <c r="AY236" s="222" t="s">
        <v>213</v>
      </c>
    </row>
    <row r="237" spans="1:65" s="13" customFormat="1">
      <c r="B237" s="212"/>
      <c r="C237" s="213"/>
      <c r="D237" s="208" t="s">
        <v>233</v>
      </c>
      <c r="E237" s="214" t="s">
        <v>19</v>
      </c>
      <c r="F237" s="215" t="s">
        <v>1727</v>
      </c>
      <c r="G237" s="213"/>
      <c r="H237" s="216">
        <v>33.799999999999997</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4" customFormat="1">
      <c r="B238" s="223"/>
      <c r="C238" s="224"/>
      <c r="D238" s="208" t="s">
        <v>233</v>
      </c>
      <c r="E238" s="225" t="s">
        <v>19</v>
      </c>
      <c r="F238" s="226" t="s">
        <v>234</v>
      </c>
      <c r="G238" s="224"/>
      <c r="H238" s="227">
        <v>42.21</v>
      </c>
      <c r="I238" s="228"/>
      <c r="J238" s="224"/>
      <c r="K238" s="224"/>
      <c r="L238" s="229"/>
      <c r="M238" s="230"/>
      <c r="N238" s="231"/>
      <c r="O238" s="231"/>
      <c r="P238" s="231"/>
      <c r="Q238" s="231"/>
      <c r="R238" s="231"/>
      <c r="S238" s="231"/>
      <c r="T238" s="232"/>
      <c r="AT238" s="233" t="s">
        <v>233</v>
      </c>
      <c r="AU238" s="233" t="s">
        <v>83</v>
      </c>
      <c r="AV238" s="14" t="s">
        <v>220</v>
      </c>
      <c r="AW238" s="14" t="s">
        <v>35</v>
      </c>
      <c r="AX238" s="14" t="s">
        <v>81</v>
      </c>
      <c r="AY238" s="233" t="s">
        <v>213</v>
      </c>
    </row>
    <row r="239" spans="1:65" s="2" customFormat="1" ht="16.5" customHeight="1">
      <c r="A239" s="36"/>
      <c r="B239" s="37"/>
      <c r="C239" s="195" t="s">
        <v>393</v>
      </c>
      <c r="D239" s="195" t="s">
        <v>215</v>
      </c>
      <c r="E239" s="196" t="s">
        <v>1589</v>
      </c>
      <c r="F239" s="197" t="s">
        <v>1590</v>
      </c>
      <c r="G239" s="198" t="s">
        <v>152</v>
      </c>
      <c r="H239" s="199">
        <v>42.21</v>
      </c>
      <c r="I239" s="200"/>
      <c r="J239" s="201">
        <f>ROUND(I239*H239,2)</f>
        <v>0</v>
      </c>
      <c r="K239" s="197" t="s">
        <v>219</v>
      </c>
      <c r="L239" s="41"/>
      <c r="M239" s="202" t="s">
        <v>19</v>
      </c>
      <c r="N239" s="203" t="s">
        <v>45</v>
      </c>
      <c r="O239" s="66"/>
      <c r="P239" s="204">
        <f>O239*H239</f>
        <v>0</v>
      </c>
      <c r="Q239" s="204">
        <v>5.5000000000000003E-7</v>
      </c>
      <c r="R239" s="204">
        <f>Q239*H239</f>
        <v>2.3215500000000002E-5</v>
      </c>
      <c r="S239" s="204">
        <v>0</v>
      </c>
      <c r="T239" s="205">
        <f>S239*H239</f>
        <v>0</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1728</v>
      </c>
    </row>
    <row r="240" spans="1:65" s="2" customFormat="1" ht="39">
      <c r="A240" s="36"/>
      <c r="B240" s="37"/>
      <c r="C240" s="38"/>
      <c r="D240" s="208" t="s">
        <v>222</v>
      </c>
      <c r="E240" s="38"/>
      <c r="F240" s="209" t="s">
        <v>1592</v>
      </c>
      <c r="G240" s="38"/>
      <c r="H240" s="38"/>
      <c r="I240" s="118"/>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222</v>
      </c>
      <c r="AU240" s="19" t="s">
        <v>83</v>
      </c>
    </row>
    <row r="241" spans="1:65" s="13" customFormat="1">
      <c r="B241" s="212"/>
      <c r="C241" s="213"/>
      <c r="D241" s="208" t="s">
        <v>233</v>
      </c>
      <c r="E241" s="214" t="s">
        <v>19</v>
      </c>
      <c r="F241" s="215" t="s">
        <v>1726</v>
      </c>
      <c r="G241" s="213"/>
      <c r="H241" s="216">
        <v>8.41</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3" customFormat="1">
      <c r="B242" s="212"/>
      <c r="C242" s="213"/>
      <c r="D242" s="208" t="s">
        <v>233</v>
      </c>
      <c r="E242" s="214" t="s">
        <v>19</v>
      </c>
      <c r="F242" s="215" t="s">
        <v>1729</v>
      </c>
      <c r="G242" s="213"/>
      <c r="H242" s="216">
        <v>33.799999999999997</v>
      </c>
      <c r="I242" s="217"/>
      <c r="J242" s="213"/>
      <c r="K242" s="213"/>
      <c r="L242" s="218"/>
      <c r="M242" s="219"/>
      <c r="N242" s="220"/>
      <c r="O242" s="220"/>
      <c r="P242" s="220"/>
      <c r="Q242" s="220"/>
      <c r="R242" s="220"/>
      <c r="S242" s="220"/>
      <c r="T242" s="221"/>
      <c r="AT242" s="222" t="s">
        <v>233</v>
      </c>
      <c r="AU242" s="222" t="s">
        <v>83</v>
      </c>
      <c r="AV242" s="13" t="s">
        <v>83</v>
      </c>
      <c r="AW242" s="13" t="s">
        <v>35</v>
      </c>
      <c r="AX242" s="13" t="s">
        <v>74</v>
      </c>
      <c r="AY242" s="222" t="s">
        <v>213</v>
      </c>
    </row>
    <row r="243" spans="1:65" s="14" customFormat="1">
      <c r="B243" s="223"/>
      <c r="C243" s="224"/>
      <c r="D243" s="208" t="s">
        <v>233</v>
      </c>
      <c r="E243" s="225" t="s">
        <v>19</v>
      </c>
      <c r="F243" s="226" t="s">
        <v>234</v>
      </c>
      <c r="G243" s="224"/>
      <c r="H243" s="227">
        <v>42.21</v>
      </c>
      <c r="I243" s="228"/>
      <c r="J243" s="224"/>
      <c r="K243" s="224"/>
      <c r="L243" s="229"/>
      <c r="M243" s="230"/>
      <c r="N243" s="231"/>
      <c r="O243" s="231"/>
      <c r="P243" s="231"/>
      <c r="Q243" s="231"/>
      <c r="R243" s="231"/>
      <c r="S243" s="231"/>
      <c r="T243" s="232"/>
      <c r="AT243" s="233" t="s">
        <v>233</v>
      </c>
      <c r="AU243" s="233" t="s">
        <v>83</v>
      </c>
      <c r="AV243" s="14" t="s">
        <v>220</v>
      </c>
      <c r="AW243" s="14" t="s">
        <v>35</v>
      </c>
      <c r="AX243" s="14" t="s">
        <v>81</v>
      </c>
      <c r="AY243" s="233" t="s">
        <v>213</v>
      </c>
    </row>
    <row r="244" spans="1:65" s="2" customFormat="1" ht="16.5" customHeight="1">
      <c r="A244" s="36"/>
      <c r="B244" s="37"/>
      <c r="C244" s="195" t="s">
        <v>397</v>
      </c>
      <c r="D244" s="195" t="s">
        <v>215</v>
      </c>
      <c r="E244" s="196" t="s">
        <v>1594</v>
      </c>
      <c r="F244" s="197" t="s">
        <v>1595</v>
      </c>
      <c r="G244" s="198" t="s">
        <v>218</v>
      </c>
      <c r="H244" s="199">
        <v>4</v>
      </c>
      <c r="I244" s="200"/>
      <c r="J244" s="201">
        <f>ROUND(I244*H244,2)</f>
        <v>0</v>
      </c>
      <c r="K244" s="197" t="s">
        <v>219</v>
      </c>
      <c r="L244" s="41"/>
      <c r="M244" s="202" t="s">
        <v>19</v>
      </c>
      <c r="N244" s="203" t="s">
        <v>45</v>
      </c>
      <c r="O244" s="66"/>
      <c r="P244" s="204">
        <f>O244*H244</f>
        <v>0</v>
      </c>
      <c r="Q244" s="204">
        <v>0.46009040600000001</v>
      </c>
      <c r="R244" s="204">
        <f>Q244*H244</f>
        <v>1.840361624</v>
      </c>
      <c r="S244" s="204">
        <v>0</v>
      </c>
      <c r="T244" s="205">
        <f>S244*H244</f>
        <v>0</v>
      </c>
      <c r="U244" s="36"/>
      <c r="V244" s="36"/>
      <c r="W244" s="36"/>
      <c r="X244" s="36"/>
      <c r="Y244" s="36"/>
      <c r="Z244" s="36"/>
      <c r="AA244" s="36"/>
      <c r="AB244" s="36"/>
      <c r="AC244" s="36"/>
      <c r="AD244" s="36"/>
      <c r="AE244" s="36"/>
      <c r="AR244" s="206" t="s">
        <v>220</v>
      </c>
      <c r="AT244" s="206" t="s">
        <v>215</v>
      </c>
      <c r="AU244" s="206" t="s">
        <v>83</v>
      </c>
      <c r="AY244" s="19" t="s">
        <v>213</v>
      </c>
      <c r="BE244" s="207">
        <f>IF(N244="základní",J244,0)</f>
        <v>0</v>
      </c>
      <c r="BF244" s="207">
        <f>IF(N244="snížená",J244,0)</f>
        <v>0</v>
      </c>
      <c r="BG244" s="207">
        <f>IF(N244="zákl. přenesená",J244,0)</f>
        <v>0</v>
      </c>
      <c r="BH244" s="207">
        <f>IF(N244="sníž. přenesená",J244,0)</f>
        <v>0</v>
      </c>
      <c r="BI244" s="207">
        <f>IF(N244="nulová",J244,0)</f>
        <v>0</v>
      </c>
      <c r="BJ244" s="19" t="s">
        <v>81</v>
      </c>
      <c r="BK244" s="207">
        <f>ROUND(I244*H244,2)</f>
        <v>0</v>
      </c>
      <c r="BL244" s="19" t="s">
        <v>220</v>
      </c>
      <c r="BM244" s="206" t="s">
        <v>1730</v>
      </c>
    </row>
    <row r="245" spans="1:65" s="2" customFormat="1" ht="87.75">
      <c r="A245" s="36"/>
      <c r="B245" s="37"/>
      <c r="C245" s="38"/>
      <c r="D245" s="208" t="s">
        <v>222</v>
      </c>
      <c r="E245" s="38"/>
      <c r="F245" s="209" t="s">
        <v>1582</v>
      </c>
      <c r="G245" s="38"/>
      <c r="H245" s="38"/>
      <c r="I245" s="118"/>
      <c r="J245" s="38"/>
      <c r="K245" s="38"/>
      <c r="L245" s="41"/>
      <c r="M245" s="210"/>
      <c r="N245" s="211"/>
      <c r="O245" s="66"/>
      <c r="P245" s="66"/>
      <c r="Q245" s="66"/>
      <c r="R245" s="66"/>
      <c r="S245" s="66"/>
      <c r="T245" s="67"/>
      <c r="U245" s="36"/>
      <c r="V245" s="36"/>
      <c r="W245" s="36"/>
      <c r="X245" s="36"/>
      <c r="Y245" s="36"/>
      <c r="Z245" s="36"/>
      <c r="AA245" s="36"/>
      <c r="AB245" s="36"/>
      <c r="AC245" s="36"/>
      <c r="AD245" s="36"/>
      <c r="AE245" s="36"/>
      <c r="AT245" s="19" t="s">
        <v>222</v>
      </c>
      <c r="AU245" s="19" t="s">
        <v>83</v>
      </c>
    </row>
    <row r="246" spans="1:65" s="13" customFormat="1">
      <c r="B246" s="212"/>
      <c r="C246" s="213"/>
      <c r="D246" s="208" t="s">
        <v>233</v>
      </c>
      <c r="E246" s="214" t="s">
        <v>19</v>
      </c>
      <c r="F246" s="215" t="s">
        <v>220</v>
      </c>
      <c r="G246" s="213"/>
      <c r="H246" s="216">
        <v>4</v>
      </c>
      <c r="I246" s="217"/>
      <c r="J246" s="213"/>
      <c r="K246" s="213"/>
      <c r="L246" s="218"/>
      <c r="M246" s="219"/>
      <c r="N246" s="220"/>
      <c r="O246" s="220"/>
      <c r="P246" s="220"/>
      <c r="Q246" s="220"/>
      <c r="R246" s="220"/>
      <c r="S246" s="220"/>
      <c r="T246" s="221"/>
      <c r="AT246" s="222" t="s">
        <v>233</v>
      </c>
      <c r="AU246" s="222" t="s">
        <v>83</v>
      </c>
      <c r="AV246" s="13" t="s">
        <v>83</v>
      </c>
      <c r="AW246" s="13" t="s">
        <v>35</v>
      </c>
      <c r="AX246" s="13" t="s">
        <v>74</v>
      </c>
      <c r="AY246" s="222" t="s">
        <v>213</v>
      </c>
    </row>
    <row r="247" spans="1:65" s="14" customFormat="1">
      <c r="B247" s="223"/>
      <c r="C247" s="224"/>
      <c r="D247" s="208" t="s">
        <v>233</v>
      </c>
      <c r="E247" s="225" t="s">
        <v>19</v>
      </c>
      <c r="F247" s="226" t="s">
        <v>234</v>
      </c>
      <c r="G247" s="224"/>
      <c r="H247" s="227">
        <v>4</v>
      </c>
      <c r="I247" s="228"/>
      <c r="J247" s="224"/>
      <c r="K247" s="224"/>
      <c r="L247" s="229"/>
      <c r="M247" s="230"/>
      <c r="N247" s="231"/>
      <c r="O247" s="231"/>
      <c r="P247" s="231"/>
      <c r="Q247" s="231"/>
      <c r="R247" s="231"/>
      <c r="S247" s="231"/>
      <c r="T247" s="232"/>
      <c r="AT247" s="233" t="s">
        <v>233</v>
      </c>
      <c r="AU247" s="233" t="s">
        <v>83</v>
      </c>
      <c r="AV247" s="14" t="s">
        <v>220</v>
      </c>
      <c r="AW247" s="14" t="s">
        <v>35</v>
      </c>
      <c r="AX247" s="14" t="s">
        <v>81</v>
      </c>
      <c r="AY247" s="233" t="s">
        <v>213</v>
      </c>
    </row>
    <row r="248" spans="1:65" s="2" customFormat="1" ht="16.5" customHeight="1">
      <c r="A248" s="36"/>
      <c r="B248" s="37"/>
      <c r="C248" s="195" t="s">
        <v>402</v>
      </c>
      <c r="D248" s="195" t="s">
        <v>215</v>
      </c>
      <c r="E248" s="196" t="s">
        <v>1625</v>
      </c>
      <c r="F248" s="197" t="s">
        <v>1626</v>
      </c>
      <c r="G248" s="198" t="s">
        <v>218</v>
      </c>
      <c r="H248" s="199">
        <v>4</v>
      </c>
      <c r="I248" s="200"/>
      <c r="J248" s="201">
        <f>ROUND(I248*H248,2)</f>
        <v>0</v>
      </c>
      <c r="K248" s="197" t="s">
        <v>19</v>
      </c>
      <c r="L248" s="41"/>
      <c r="M248" s="202" t="s">
        <v>19</v>
      </c>
      <c r="N248" s="203" t="s">
        <v>45</v>
      </c>
      <c r="O248" s="66"/>
      <c r="P248" s="204">
        <f>O248*H248</f>
        <v>0</v>
      </c>
      <c r="Q248" s="204">
        <v>3.1E-4</v>
      </c>
      <c r="R248" s="204">
        <f>Q248*H248</f>
        <v>1.24E-3</v>
      </c>
      <c r="S248" s="204">
        <v>0</v>
      </c>
      <c r="T248" s="205">
        <f>S248*H248</f>
        <v>0</v>
      </c>
      <c r="U248" s="36"/>
      <c r="V248" s="36"/>
      <c r="W248" s="36"/>
      <c r="X248" s="36"/>
      <c r="Y248" s="36"/>
      <c r="Z248" s="36"/>
      <c r="AA248" s="36"/>
      <c r="AB248" s="36"/>
      <c r="AC248" s="36"/>
      <c r="AD248" s="36"/>
      <c r="AE248" s="36"/>
      <c r="AR248" s="206" t="s">
        <v>220</v>
      </c>
      <c r="AT248" s="206" t="s">
        <v>215</v>
      </c>
      <c r="AU248" s="206" t="s">
        <v>83</v>
      </c>
      <c r="AY248" s="19" t="s">
        <v>213</v>
      </c>
      <c r="BE248" s="207">
        <f>IF(N248="základní",J248,0)</f>
        <v>0</v>
      </c>
      <c r="BF248" s="207">
        <f>IF(N248="snížená",J248,0)</f>
        <v>0</v>
      </c>
      <c r="BG248" s="207">
        <f>IF(N248="zákl. přenesená",J248,0)</f>
        <v>0</v>
      </c>
      <c r="BH248" s="207">
        <f>IF(N248="sníž. přenesená",J248,0)</f>
        <v>0</v>
      </c>
      <c r="BI248" s="207">
        <f>IF(N248="nulová",J248,0)</f>
        <v>0</v>
      </c>
      <c r="BJ248" s="19" t="s">
        <v>81</v>
      </c>
      <c r="BK248" s="207">
        <f>ROUND(I248*H248,2)</f>
        <v>0</v>
      </c>
      <c r="BL248" s="19" t="s">
        <v>220</v>
      </c>
      <c r="BM248" s="206" t="s">
        <v>1731</v>
      </c>
    </row>
    <row r="249" spans="1:65" s="13" customFormat="1">
      <c r="B249" s="212"/>
      <c r="C249" s="213"/>
      <c r="D249" s="208" t="s">
        <v>233</v>
      </c>
      <c r="E249" s="214" t="s">
        <v>19</v>
      </c>
      <c r="F249" s="215" t="s">
        <v>1732</v>
      </c>
      <c r="G249" s="213"/>
      <c r="H249" s="216">
        <v>4</v>
      </c>
      <c r="I249" s="217"/>
      <c r="J249" s="213"/>
      <c r="K249" s="213"/>
      <c r="L249" s="218"/>
      <c r="M249" s="219"/>
      <c r="N249" s="220"/>
      <c r="O249" s="220"/>
      <c r="P249" s="220"/>
      <c r="Q249" s="220"/>
      <c r="R249" s="220"/>
      <c r="S249" s="220"/>
      <c r="T249" s="221"/>
      <c r="AT249" s="222" t="s">
        <v>233</v>
      </c>
      <c r="AU249" s="222" t="s">
        <v>83</v>
      </c>
      <c r="AV249" s="13" t="s">
        <v>83</v>
      </c>
      <c r="AW249" s="13" t="s">
        <v>35</v>
      </c>
      <c r="AX249" s="13" t="s">
        <v>74</v>
      </c>
      <c r="AY249" s="222" t="s">
        <v>213</v>
      </c>
    </row>
    <row r="250" spans="1:65" s="14" customFormat="1">
      <c r="B250" s="223"/>
      <c r="C250" s="224"/>
      <c r="D250" s="208" t="s">
        <v>233</v>
      </c>
      <c r="E250" s="225" t="s">
        <v>19</v>
      </c>
      <c r="F250" s="226" t="s">
        <v>234</v>
      </c>
      <c r="G250" s="224"/>
      <c r="H250" s="227">
        <v>4</v>
      </c>
      <c r="I250" s="228"/>
      <c r="J250" s="224"/>
      <c r="K250" s="224"/>
      <c r="L250" s="229"/>
      <c r="M250" s="230"/>
      <c r="N250" s="231"/>
      <c r="O250" s="231"/>
      <c r="P250" s="231"/>
      <c r="Q250" s="231"/>
      <c r="R250" s="231"/>
      <c r="S250" s="231"/>
      <c r="T250" s="232"/>
      <c r="AT250" s="233" t="s">
        <v>233</v>
      </c>
      <c r="AU250" s="233" t="s">
        <v>83</v>
      </c>
      <c r="AV250" s="14" t="s">
        <v>220</v>
      </c>
      <c r="AW250" s="14" t="s">
        <v>35</v>
      </c>
      <c r="AX250" s="14" t="s">
        <v>81</v>
      </c>
      <c r="AY250" s="233" t="s">
        <v>213</v>
      </c>
    </row>
    <row r="251" spans="1:65" s="2" customFormat="1" ht="16.5" customHeight="1">
      <c r="A251" s="36"/>
      <c r="B251" s="37"/>
      <c r="C251" s="195" t="s">
        <v>407</v>
      </c>
      <c r="D251" s="195" t="s">
        <v>215</v>
      </c>
      <c r="E251" s="196" t="s">
        <v>1629</v>
      </c>
      <c r="F251" s="197" t="s">
        <v>1630</v>
      </c>
      <c r="G251" s="198" t="s">
        <v>152</v>
      </c>
      <c r="H251" s="199">
        <v>42.21</v>
      </c>
      <c r="I251" s="200"/>
      <c r="J251" s="201">
        <f>ROUND(I251*H251,2)</f>
        <v>0</v>
      </c>
      <c r="K251" s="197" t="s">
        <v>19</v>
      </c>
      <c r="L251" s="41"/>
      <c r="M251" s="202" t="s">
        <v>19</v>
      </c>
      <c r="N251" s="203" t="s">
        <v>45</v>
      </c>
      <c r="O251" s="66"/>
      <c r="P251" s="204">
        <f>O251*H251</f>
        <v>0</v>
      </c>
      <c r="Q251" s="204">
        <v>1.9000000000000001E-4</v>
      </c>
      <c r="R251" s="204">
        <f>Q251*H251</f>
        <v>8.0198999999999999E-3</v>
      </c>
      <c r="S251" s="204">
        <v>0</v>
      </c>
      <c r="T251" s="205">
        <f>S251*H251</f>
        <v>0</v>
      </c>
      <c r="U251" s="36"/>
      <c r="V251" s="36"/>
      <c r="W251" s="36"/>
      <c r="X251" s="36"/>
      <c r="Y251" s="36"/>
      <c r="Z251" s="36"/>
      <c r="AA251" s="36"/>
      <c r="AB251" s="36"/>
      <c r="AC251" s="36"/>
      <c r="AD251" s="36"/>
      <c r="AE251" s="36"/>
      <c r="AR251" s="206" t="s">
        <v>220</v>
      </c>
      <c r="AT251" s="206" t="s">
        <v>215</v>
      </c>
      <c r="AU251" s="206" t="s">
        <v>83</v>
      </c>
      <c r="AY251" s="19" t="s">
        <v>213</v>
      </c>
      <c r="BE251" s="207">
        <f>IF(N251="základní",J251,0)</f>
        <v>0</v>
      </c>
      <c r="BF251" s="207">
        <f>IF(N251="snížená",J251,0)</f>
        <v>0</v>
      </c>
      <c r="BG251" s="207">
        <f>IF(N251="zákl. přenesená",J251,0)</f>
        <v>0</v>
      </c>
      <c r="BH251" s="207">
        <f>IF(N251="sníž. přenesená",J251,0)</f>
        <v>0</v>
      </c>
      <c r="BI251" s="207">
        <f>IF(N251="nulová",J251,0)</f>
        <v>0</v>
      </c>
      <c r="BJ251" s="19" t="s">
        <v>81</v>
      </c>
      <c r="BK251" s="207">
        <f>ROUND(I251*H251,2)</f>
        <v>0</v>
      </c>
      <c r="BL251" s="19" t="s">
        <v>220</v>
      </c>
      <c r="BM251" s="206" t="s">
        <v>1733</v>
      </c>
    </row>
    <row r="252" spans="1:65" s="13" customFormat="1">
      <c r="B252" s="212"/>
      <c r="C252" s="213"/>
      <c r="D252" s="208" t="s">
        <v>233</v>
      </c>
      <c r="E252" s="214" t="s">
        <v>19</v>
      </c>
      <c r="F252" s="215" t="s">
        <v>1726</v>
      </c>
      <c r="G252" s="213"/>
      <c r="H252" s="216">
        <v>8.41</v>
      </c>
      <c r="I252" s="217"/>
      <c r="J252" s="213"/>
      <c r="K252" s="213"/>
      <c r="L252" s="218"/>
      <c r="M252" s="219"/>
      <c r="N252" s="220"/>
      <c r="O252" s="220"/>
      <c r="P252" s="220"/>
      <c r="Q252" s="220"/>
      <c r="R252" s="220"/>
      <c r="S252" s="220"/>
      <c r="T252" s="221"/>
      <c r="AT252" s="222" t="s">
        <v>233</v>
      </c>
      <c r="AU252" s="222" t="s">
        <v>83</v>
      </c>
      <c r="AV252" s="13" t="s">
        <v>83</v>
      </c>
      <c r="AW252" s="13" t="s">
        <v>35</v>
      </c>
      <c r="AX252" s="13" t="s">
        <v>74</v>
      </c>
      <c r="AY252" s="222" t="s">
        <v>213</v>
      </c>
    </row>
    <row r="253" spans="1:65" s="13" customFormat="1">
      <c r="B253" s="212"/>
      <c r="C253" s="213"/>
      <c r="D253" s="208" t="s">
        <v>233</v>
      </c>
      <c r="E253" s="214" t="s">
        <v>19</v>
      </c>
      <c r="F253" s="215" t="s">
        <v>1727</v>
      </c>
      <c r="G253" s="213"/>
      <c r="H253" s="216">
        <v>33.799999999999997</v>
      </c>
      <c r="I253" s="217"/>
      <c r="J253" s="213"/>
      <c r="K253" s="213"/>
      <c r="L253" s="218"/>
      <c r="M253" s="219"/>
      <c r="N253" s="220"/>
      <c r="O253" s="220"/>
      <c r="P253" s="220"/>
      <c r="Q253" s="220"/>
      <c r="R253" s="220"/>
      <c r="S253" s="220"/>
      <c r="T253" s="221"/>
      <c r="AT253" s="222" t="s">
        <v>233</v>
      </c>
      <c r="AU253" s="222" t="s">
        <v>83</v>
      </c>
      <c r="AV253" s="13" t="s">
        <v>83</v>
      </c>
      <c r="AW253" s="13" t="s">
        <v>35</v>
      </c>
      <c r="AX253" s="13" t="s">
        <v>74</v>
      </c>
      <c r="AY253" s="222" t="s">
        <v>213</v>
      </c>
    </row>
    <row r="254" spans="1:65" s="14" customFormat="1">
      <c r="B254" s="223"/>
      <c r="C254" s="224"/>
      <c r="D254" s="208" t="s">
        <v>233</v>
      </c>
      <c r="E254" s="225" t="s">
        <v>19</v>
      </c>
      <c r="F254" s="226" t="s">
        <v>234</v>
      </c>
      <c r="G254" s="224"/>
      <c r="H254" s="227">
        <v>42.21</v>
      </c>
      <c r="I254" s="228"/>
      <c r="J254" s="224"/>
      <c r="K254" s="224"/>
      <c r="L254" s="229"/>
      <c r="M254" s="230"/>
      <c r="N254" s="231"/>
      <c r="O254" s="231"/>
      <c r="P254" s="231"/>
      <c r="Q254" s="231"/>
      <c r="R254" s="231"/>
      <c r="S254" s="231"/>
      <c r="T254" s="232"/>
      <c r="AT254" s="233" t="s">
        <v>233</v>
      </c>
      <c r="AU254" s="233" t="s">
        <v>83</v>
      </c>
      <c r="AV254" s="14" t="s">
        <v>220</v>
      </c>
      <c r="AW254" s="14" t="s">
        <v>35</v>
      </c>
      <c r="AX254" s="14" t="s">
        <v>81</v>
      </c>
      <c r="AY254" s="233" t="s">
        <v>213</v>
      </c>
    </row>
    <row r="255" spans="1:65" s="2" customFormat="1" ht="16.5" customHeight="1">
      <c r="A255" s="36"/>
      <c r="B255" s="37"/>
      <c r="C255" s="195" t="s">
        <v>414</v>
      </c>
      <c r="D255" s="195" t="s">
        <v>215</v>
      </c>
      <c r="E255" s="196" t="s">
        <v>1633</v>
      </c>
      <c r="F255" s="197" t="s">
        <v>1634</v>
      </c>
      <c r="G255" s="198" t="s">
        <v>152</v>
      </c>
      <c r="H255" s="199">
        <v>42.21</v>
      </c>
      <c r="I255" s="200"/>
      <c r="J255" s="201">
        <f>ROUND(I255*H255,2)</f>
        <v>0</v>
      </c>
      <c r="K255" s="197" t="s">
        <v>19</v>
      </c>
      <c r="L255" s="41"/>
      <c r="M255" s="202" t="s">
        <v>19</v>
      </c>
      <c r="N255" s="203" t="s">
        <v>45</v>
      </c>
      <c r="O255" s="66"/>
      <c r="P255" s="204">
        <f>O255*H255</f>
        <v>0</v>
      </c>
      <c r="Q255" s="204">
        <v>9.0000000000000006E-5</v>
      </c>
      <c r="R255" s="204">
        <f>Q255*H255</f>
        <v>3.7989000000000005E-3</v>
      </c>
      <c r="S255" s="204">
        <v>0</v>
      </c>
      <c r="T255" s="205">
        <f>S255*H255</f>
        <v>0</v>
      </c>
      <c r="U255" s="36"/>
      <c r="V255" s="36"/>
      <c r="W255" s="36"/>
      <c r="X255" s="36"/>
      <c r="Y255" s="36"/>
      <c r="Z255" s="36"/>
      <c r="AA255" s="36"/>
      <c r="AB255" s="36"/>
      <c r="AC255" s="36"/>
      <c r="AD255" s="36"/>
      <c r="AE255" s="36"/>
      <c r="AR255" s="206" t="s">
        <v>220</v>
      </c>
      <c r="AT255" s="206" t="s">
        <v>215</v>
      </c>
      <c r="AU255" s="206" t="s">
        <v>83</v>
      </c>
      <c r="AY255" s="19" t="s">
        <v>213</v>
      </c>
      <c r="BE255" s="207">
        <f>IF(N255="základní",J255,0)</f>
        <v>0</v>
      </c>
      <c r="BF255" s="207">
        <f>IF(N255="snížená",J255,0)</f>
        <v>0</v>
      </c>
      <c r="BG255" s="207">
        <f>IF(N255="zákl. přenesená",J255,0)</f>
        <v>0</v>
      </c>
      <c r="BH255" s="207">
        <f>IF(N255="sníž. přenesená",J255,0)</f>
        <v>0</v>
      </c>
      <c r="BI255" s="207">
        <f>IF(N255="nulová",J255,0)</f>
        <v>0</v>
      </c>
      <c r="BJ255" s="19" t="s">
        <v>81</v>
      </c>
      <c r="BK255" s="207">
        <f>ROUND(I255*H255,2)</f>
        <v>0</v>
      </c>
      <c r="BL255" s="19" t="s">
        <v>220</v>
      </c>
      <c r="BM255" s="206" t="s">
        <v>1734</v>
      </c>
    </row>
    <row r="256" spans="1:65" s="13" customFormat="1">
      <c r="B256" s="212"/>
      <c r="C256" s="213"/>
      <c r="D256" s="208" t="s">
        <v>233</v>
      </c>
      <c r="E256" s="214" t="s">
        <v>19</v>
      </c>
      <c r="F256" s="215" t="s">
        <v>1726</v>
      </c>
      <c r="G256" s="213"/>
      <c r="H256" s="216">
        <v>8.41</v>
      </c>
      <c r="I256" s="217"/>
      <c r="J256" s="213"/>
      <c r="K256" s="213"/>
      <c r="L256" s="218"/>
      <c r="M256" s="219"/>
      <c r="N256" s="220"/>
      <c r="O256" s="220"/>
      <c r="P256" s="220"/>
      <c r="Q256" s="220"/>
      <c r="R256" s="220"/>
      <c r="S256" s="220"/>
      <c r="T256" s="221"/>
      <c r="AT256" s="222" t="s">
        <v>233</v>
      </c>
      <c r="AU256" s="222" t="s">
        <v>83</v>
      </c>
      <c r="AV256" s="13" t="s">
        <v>83</v>
      </c>
      <c r="AW256" s="13" t="s">
        <v>35</v>
      </c>
      <c r="AX256" s="13" t="s">
        <v>74</v>
      </c>
      <c r="AY256" s="222" t="s">
        <v>213</v>
      </c>
    </row>
    <row r="257" spans="1:65" s="13" customFormat="1">
      <c r="B257" s="212"/>
      <c r="C257" s="213"/>
      <c r="D257" s="208" t="s">
        <v>233</v>
      </c>
      <c r="E257" s="214" t="s">
        <v>19</v>
      </c>
      <c r="F257" s="215" t="s">
        <v>1727</v>
      </c>
      <c r="G257" s="213"/>
      <c r="H257" s="216">
        <v>33.799999999999997</v>
      </c>
      <c r="I257" s="217"/>
      <c r="J257" s="213"/>
      <c r="K257" s="213"/>
      <c r="L257" s="218"/>
      <c r="M257" s="219"/>
      <c r="N257" s="220"/>
      <c r="O257" s="220"/>
      <c r="P257" s="220"/>
      <c r="Q257" s="220"/>
      <c r="R257" s="220"/>
      <c r="S257" s="220"/>
      <c r="T257" s="221"/>
      <c r="AT257" s="222" t="s">
        <v>233</v>
      </c>
      <c r="AU257" s="222" t="s">
        <v>83</v>
      </c>
      <c r="AV257" s="13" t="s">
        <v>83</v>
      </c>
      <c r="AW257" s="13" t="s">
        <v>35</v>
      </c>
      <c r="AX257" s="13" t="s">
        <v>74</v>
      </c>
      <c r="AY257" s="222" t="s">
        <v>213</v>
      </c>
    </row>
    <row r="258" spans="1:65" s="14" customFormat="1">
      <c r="B258" s="223"/>
      <c r="C258" s="224"/>
      <c r="D258" s="208" t="s">
        <v>233</v>
      </c>
      <c r="E258" s="225" t="s">
        <v>19</v>
      </c>
      <c r="F258" s="226" t="s">
        <v>234</v>
      </c>
      <c r="G258" s="224"/>
      <c r="H258" s="227">
        <v>42.21</v>
      </c>
      <c r="I258" s="228"/>
      <c r="J258" s="224"/>
      <c r="K258" s="224"/>
      <c r="L258" s="229"/>
      <c r="M258" s="230"/>
      <c r="N258" s="231"/>
      <c r="O258" s="231"/>
      <c r="P258" s="231"/>
      <c r="Q258" s="231"/>
      <c r="R258" s="231"/>
      <c r="S258" s="231"/>
      <c r="T258" s="232"/>
      <c r="AT258" s="233" t="s">
        <v>233</v>
      </c>
      <c r="AU258" s="233" t="s">
        <v>83</v>
      </c>
      <c r="AV258" s="14" t="s">
        <v>220</v>
      </c>
      <c r="AW258" s="14" t="s">
        <v>35</v>
      </c>
      <c r="AX258" s="14" t="s">
        <v>81</v>
      </c>
      <c r="AY258" s="233" t="s">
        <v>213</v>
      </c>
    </row>
    <row r="259" spans="1:65" s="12" customFormat="1" ht="22.9" customHeight="1">
      <c r="B259" s="179"/>
      <c r="C259" s="180"/>
      <c r="D259" s="181" t="s">
        <v>73</v>
      </c>
      <c r="E259" s="193" t="s">
        <v>262</v>
      </c>
      <c r="F259" s="193" t="s">
        <v>424</v>
      </c>
      <c r="G259" s="180"/>
      <c r="H259" s="180"/>
      <c r="I259" s="183"/>
      <c r="J259" s="194">
        <f>BK259</f>
        <v>0</v>
      </c>
      <c r="K259" s="180"/>
      <c r="L259" s="185"/>
      <c r="M259" s="186"/>
      <c r="N259" s="187"/>
      <c r="O259" s="187"/>
      <c r="P259" s="188">
        <f>SUM(P260:P264)</f>
        <v>0</v>
      </c>
      <c r="Q259" s="187"/>
      <c r="R259" s="188">
        <f>SUM(R260:R264)</f>
        <v>0</v>
      </c>
      <c r="S259" s="187"/>
      <c r="T259" s="189">
        <f>SUM(T260:T264)</f>
        <v>2.0181</v>
      </c>
      <c r="AR259" s="190" t="s">
        <v>81</v>
      </c>
      <c r="AT259" s="191" t="s">
        <v>73</v>
      </c>
      <c r="AU259" s="191" t="s">
        <v>81</v>
      </c>
      <c r="AY259" s="190" t="s">
        <v>213</v>
      </c>
      <c r="BK259" s="192">
        <f>SUM(BK260:BK264)</f>
        <v>0</v>
      </c>
    </row>
    <row r="260" spans="1:65" s="2" customFormat="1" ht="16.5" customHeight="1">
      <c r="A260" s="36"/>
      <c r="B260" s="37"/>
      <c r="C260" s="195" t="s">
        <v>419</v>
      </c>
      <c r="D260" s="195" t="s">
        <v>215</v>
      </c>
      <c r="E260" s="196" t="s">
        <v>1735</v>
      </c>
      <c r="F260" s="197" t="s">
        <v>1736</v>
      </c>
      <c r="G260" s="198" t="s">
        <v>152</v>
      </c>
      <c r="H260" s="199">
        <v>21.7</v>
      </c>
      <c r="I260" s="200"/>
      <c r="J260" s="201">
        <f>ROUND(I260*H260,2)</f>
        <v>0</v>
      </c>
      <c r="K260" s="197" t="s">
        <v>19</v>
      </c>
      <c r="L260" s="41"/>
      <c r="M260" s="202" t="s">
        <v>19</v>
      </c>
      <c r="N260" s="203" t="s">
        <v>45</v>
      </c>
      <c r="O260" s="66"/>
      <c r="P260" s="204">
        <f>O260*H260</f>
        <v>0</v>
      </c>
      <c r="Q260" s="204">
        <v>0</v>
      </c>
      <c r="R260" s="204">
        <f>Q260*H260</f>
        <v>0</v>
      </c>
      <c r="S260" s="204">
        <v>9.2999999999999999E-2</v>
      </c>
      <c r="T260" s="205">
        <f>S260*H260</f>
        <v>2.0181</v>
      </c>
      <c r="U260" s="36"/>
      <c r="V260" s="36"/>
      <c r="W260" s="36"/>
      <c r="X260" s="36"/>
      <c r="Y260" s="36"/>
      <c r="Z260" s="36"/>
      <c r="AA260" s="36"/>
      <c r="AB260" s="36"/>
      <c r="AC260" s="36"/>
      <c r="AD260" s="36"/>
      <c r="AE260" s="36"/>
      <c r="AR260" s="206" t="s">
        <v>220</v>
      </c>
      <c r="AT260" s="206" t="s">
        <v>215</v>
      </c>
      <c r="AU260" s="206" t="s">
        <v>83</v>
      </c>
      <c r="AY260" s="19" t="s">
        <v>213</v>
      </c>
      <c r="BE260" s="207">
        <f>IF(N260="základní",J260,0)</f>
        <v>0</v>
      </c>
      <c r="BF260" s="207">
        <f>IF(N260="snížená",J260,0)</f>
        <v>0</v>
      </c>
      <c r="BG260" s="207">
        <f>IF(N260="zákl. přenesená",J260,0)</f>
        <v>0</v>
      </c>
      <c r="BH260" s="207">
        <f>IF(N260="sníž. přenesená",J260,0)</f>
        <v>0</v>
      </c>
      <c r="BI260" s="207">
        <f>IF(N260="nulová",J260,0)</f>
        <v>0</v>
      </c>
      <c r="BJ260" s="19" t="s">
        <v>81</v>
      </c>
      <c r="BK260" s="207">
        <f>ROUND(I260*H260,2)</f>
        <v>0</v>
      </c>
      <c r="BL260" s="19" t="s">
        <v>220</v>
      </c>
      <c r="BM260" s="206" t="s">
        <v>1737</v>
      </c>
    </row>
    <row r="261" spans="1:65" s="2" customFormat="1" ht="29.25">
      <c r="A261" s="36"/>
      <c r="B261" s="37"/>
      <c r="C261" s="38"/>
      <c r="D261" s="208" t="s">
        <v>320</v>
      </c>
      <c r="E261" s="38"/>
      <c r="F261" s="209" t="s">
        <v>1163</v>
      </c>
      <c r="G261" s="38"/>
      <c r="H261" s="38"/>
      <c r="I261" s="118"/>
      <c r="J261" s="38"/>
      <c r="K261" s="38"/>
      <c r="L261" s="41"/>
      <c r="M261" s="210"/>
      <c r="N261" s="211"/>
      <c r="O261" s="66"/>
      <c r="P261" s="66"/>
      <c r="Q261" s="66"/>
      <c r="R261" s="66"/>
      <c r="S261" s="66"/>
      <c r="T261" s="67"/>
      <c r="U261" s="36"/>
      <c r="V261" s="36"/>
      <c r="W261" s="36"/>
      <c r="X261" s="36"/>
      <c r="Y261" s="36"/>
      <c r="Z261" s="36"/>
      <c r="AA261" s="36"/>
      <c r="AB261" s="36"/>
      <c r="AC261" s="36"/>
      <c r="AD261" s="36"/>
      <c r="AE261" s="36"/>
      <c r="AT261" s="19" t="s">
        <v>320</v>
      </c>
      <c r="AU261" s="19" t="s">
        <v>83</v>
      </c>
    </row>
    <row r="262" spans="1:65" s="13" customFormat="1">
      <c r="B262" s="212"/>
      <c r="C262" s="213"/>
      <c r="D262" s="208" t="s">
        <v>233</v>
      </c>
      <c r="E262" s="214" t="s">
        <v>19</v>
      </c>
      <c r="F262" s="215" t="s">
        <v>1738</v>
      </c>
      <c r="G262" s="213"/>
      <c r="H262" s="216">
        <v>21.7</v>
      </c>
      <c r="I262" s="217"/>
      <c r="J262" s="213"/>
      <c r="K262" s="213"/>
      <c r="L262" s="218"/>
      <c r="M262" s="219"/>
      <c r="N262" s="220"/>
      <c r="O262" s="220"/>
      <c r="P262" s="220"/>
      <c r="Q262" s="220"/>
      <c r="R262" s="220"/>
      <c r="S262" s="220"/>
      <c r="T262" s="221"/>
      <c r="AT262" s="222" t="s">
        <v>233</v>
      </c>
      <c r="AU262" s="222" t="s">
        <v>83</v>
      </c>
      <c r="AV262" s="13" t="s">
        <v>83</v>
      </c>
      <c r="AW262" s="13" t="s">
        <v>35</v>
      </c>
      <c r="AX262" s="13" t="s">
        <v>74</v>
      </c>
      <c r="AY262" s="222" t="s">
        <v>213</v>
      </c>
    </row>
    <row r="263" spans="1:65" s="14" customFormat="1">
      <c r="B263" s="223"/>
      <c r="C263" s="224"/>
      <c r="D263" s="208" t="s">
        <v>233</v>
      </c>
      <c r="E263" s="225" t="s">
        <v>19</v>
      </c>
      <c r="F263" s="226" t="s">
        <v>234</v>
      </c>
      <c r="G263" s="224"/>
      <c r="H263" s="227">
        <v>21.7</v>
      </c>
      <c r="I263" s="228"/>
      <c r="J263" s="224"/>
      <c r="K263" s="224"/>
      <c r="L263" s="229"/>
      <c r="M263" s="230"/>
      <c r="N263" s="231"/>
      <c r="O263" s="231"/>
      <c r="P263" s="231"/>
      <c r="Q263" s="231"/>
      <c r="R263" s="231"/>
      <c r="S263" s="231"/>
      <c r="T263" s="232"/>
      <c r="AT263" s="233" t="s">
        <v>233</v>
      </c>
      <c r="AU263" s="233" t="s">
        <v>83</v>
      </c>
      <c r="AV263" s="14" t="s">
        <v>220</v>
      </c>
      <c r="AW263" s="14" t="s">
        <v>35</v>
      </c>
      <c r="AX263" s="14" t="s">
        <v>81</v>
      </c>
      <c r="AY263" s="233" t="s">
        <v>213</v>
      </c>
    </row>
    <row r="264" spans="1:65" s="2" customFormat="1" ht="16.5" customHeight="1">
      <c r="A264" s="36"/>
      <c r="B264" s="37"/>
      <c r="C264" s="195" t="s">
        <v>425</v>
      </c>
      <c r="D264" s="195" t="s">
        <v>215</v>
      </c>
      <c r="E264" s="196" t="s">
        <v>1739</v>
      </c>
      <c r="F264" s="197" t="s">
        <v>1740</v>
      </c>
      <c r="G264" s="198" t="s">
        <v>417</v>
      </c>
      <c r="H264" s="199">
        <v>1</v>
      </c>
      <c r="I264" s="200"/>
      <c r="J264" s="201">
        <f>ROUND(I264*H264,2)</f>
        <v>0</v>
      </c>
      <c r="K264" s="197" t="s">
        <v>19</v>
      </c>
      <c r="L264" s="41"/>
      <c r="M264" s="202" t="s">
        <v>19</v>
      </c>
      <c r="N264" s="203" t="s">
        <v>45</v>
      </c>
      <c r="O264" s="66"/>
      <c r="P264" s="204">
        <f>O264*H264</f>
        <v>0</v>
      </c>
      <c r="Q264" s="204">
        <v>0</v>
      </c>
      <c r="R264" s="204">
        <f>Q264*H264</f>
        <v>0</v>
      </c>
      <c r="S264" s="204">
        <v>0</v>
      </c>
      <c r="T264" s="205">
        <f>S264*H264</f>
        <v>0</v>
      </c>
      <c r="U264" s="36"/>
      <c r="V264" s="36"/>
      <c r="W264" s="36"/>
      <c r="X264" s="36"/>
      <c r="Y264" s="36"/>
      <c r="Z264" s="36"/>
      <c r="AA264" s="36"/>
      <c r="AB264" s="36"/>
      <c r="AC264" s="36"/>
      <c r="AD264" s="36"/>
      <c r="AE264" s="36"/>
      <c r="AR264" s="206" t="s">
        <v>220</v>
      </c>
      <c r="AT264" s="206" t="s">
        <v>215</v>
      </c>
      <c r="AU264" s="206" t="s">
        <v>83</v>
      </c>
      <c r="AY264" s="19" t="s">
        <v>213</v>
      </c>
      <c r="BE264" s="207">
        <f>IF(N264="základní",J264,0)</f>
        <v>0</v>
      </c>
      <c r="BF264" s="207">
        <f>IF(N264="snížená",J264,0)</f>
        <v>0</v>
      </c>
      <c r="BG264" s="207">
        <f>IF(N264="zákl. přenesená",J264,0)</f>
        <v>0</v>
      </c>
      <c r="BH264" s="207">
        <f>IF(N264="sníž. přenesená",J264,0)</f>
        <v>0</v>
      </c>
      <c r="BI264" s="207">
        <f>IF(N264="nulová",J264,0)</f>
        <v>0</v>
      </c>
      <c r="BJ264" s="19" t="s">
        <v>81</v>
      </c>
      <c r="BK264" s="207">
        <f>ROUND(I264*H264,2)</f>
        <v>0</v>
      </c>
      <c r="BL264" s="19" t="s">
        <v>220</v>
      </c>
      <c r="BM264" s="206" t="s">
        <v>1741</v>
      </c>
    </row>
    <row r="265" spans="1:65" s="12" customFormat="1" ht="22.9" customHeight="1">
      <c r="B265" s="179"/>
      <c r="C265" s="180"/>
      <c r="D265" s="181" t="s">
        <v>73</v>
      </c>
      <c r="E265" s="193" t="s">
        <v>490</v>
      </c>
      <c r="F265" s="193" t="s">
        <v>491</v>
      </c>
      <c r="G265" s="180"/>
      <c r="H265" s="180"/>
      <c r="I265" s="183"/>
      <c r="J265" s="194">
        <f>BK265</f>
        <v>0</v>
      </c>
      <c r="K265" s="180"/>
      <c r="L265" s="185"/>
      <c r="M265" s="186"/>
      <c r="N265" s="187"/>
      <c r="O265" s="187"/>
      <c r="P265" s="188">
        <f>SUM(P266:P269)</f>
        <v>0</v>
      </c>
      <c r="Q265" s="187"/>
      <c r="R265" s="188">
        <f>SUM(R266:R269)</f>
        <v>0</v>
      </c>
      <c r="S265" s="187"/>
      <c r="T265" s="189">
        <f>SUM(T266:T269)</f>
        <v>0</v>
      </c>
      <c r="AR265" s="190" t="s">
        <v>81</v>
      </c>
      <c r="AT265" s="191" t="s">
        <v>73</v>
      </c>
      <c r="AU265" s="191" t="s">
        <v>81</v>
      </c>
      <c r="AY265" s="190" t="s">
        <v>213</v>
      </c>
      <c r="BK265" s="192">
        <f>SUM(BK266:BK269)</f>
        <v>0</v>
      </c>
    </row>
    <row r="266" spans="1:65" s="2" customFormat="1" ht="21.75" customHeight="1">
      <c r="A266" s="36"/>
      <c r="B266" s="37"/>
      <c r="C266" s="195" t="s">
        <v>430</v>
      </c>
      <c r="D266" s="195" t="s">
        <v>215</v>
      </c>
      <c r="E266" s="196" t="s">
        <v>1742</v>
      </c>
      <c r="F266" s="197" t="s">
        <v>1743</v>
      </c>
      <c r="G266" s="198" t="s">
        <v>166</v>
      </c>
      <c r="H266" s="199">
        <v>3.4649999999999999</v>
      </c>
      <c r="I266" s="200"/>
      <c r="J266" s="201">
        <f>ROUND(I266*H266,2)</f>
        <v>0</v>
      </c>
      <c r="K266" s="197" t="s">
        <v>219</v>
      </c>
      <c r="L266" s="41"/>
      <c r="M266" s="202" t="s">
        <v>19</v>
      </c>
      <c r="N266" s="203" t="s">
        <v>45</v>
      </c>
      <c r="O266" s="66"/>
      <c r="P266" s="204">
        <f>O266*H266</f>
        <v>0</v>
      </c>
      <c r="Q266" s="204">
        <v>0</v>
      </c>
      <c r="R266" s="204">
        <f>Q266*H266</f>
        <v>0</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1744</v>
      </c>
    </row>
    <row r="267" spans="1:65" s="2" customFormat="1" ht="48.75">
      <c r="A267" s="36"/>
      <c r="B267" s="37"/>
      <c r="C267" s="38"/>
      <c r="D267" s="208" t="s">
        <v>222</v>
      </c>
      <c r="E267" s="38"/>
      <c r="F267" s="209" t="s">
        <v>1000</v>
      </c>
      <c r="G267" s="38"/>
      <c r="H267" s="38"/>
      <c r="I267" s="118"/>
      <c r="J267" s="38"/>
      <c r="K267" s="38"/>
      <c r="L267" s="41"/>
      <c r="M267" s="210"/>
      <c r="N267" s="211"/>
      <c r="O267" s="66"/>
      <c r="P267" s="66"/>
      <c r="Q267" s="66"/>
      <c r="R267" s="66"/>
      <c r="S267" s="66"/>
      <c r="T267" s="67"/>
      <c r="U267" s="36"/>
      <c r="V267" s="36"/>
      <c r="W267" s="36"/>
      <c r="X267" s="36"/>
      <c r="Y267" s="36"/>
      <c r="Z267" s="36"/>
      <c r="AA267" s="36"/>
      <c r="AB267" s="36"/>
      <c r="AC267" s="36"/>
      <c r="AD267" s="36"/>
      <c r="AE267" s="36"/>
      <c r="AT267" s="19" t="s">
        <v>222</v>
      </c>
      <c r="AU267" s="19" t="s">
        <v>83</v>
      </c>
    </row>
    <row r="268" spans="1:65" s="2" customFormat="1" ht="21.75" customHeight="1">
      <c r="A268" s="36"/>
      <c r="B268" s="37"/>
      <c r="C268" s="195" t="s">
        <v>435</v>
      </c>
      <c r="D268" s="195" t="s">
        <v>215</v>
      </c>
      <c r="E268" s="196" t="s">
        <v>1745</v>
      </c>
      <c r="F268" s="197" t="s">
        <v>1746</v>
      </c>
      <c r="G268" s="198" t="s">
        <v>166</v>
      </c>
      <c r="H268" s="199">
        <v>3.4649999999999999</v>
      </c>
      <c r="I268" s="200"/>
      <c r="J268" s="201">
        <f>ROUND(I268*H268,2)</f>
        <v>0</v>
      </c>
      <c r="K268" s="197" t="s">
        <v>219</v>
      </c>
      <c r="L268" s="41"/>
      <c r="M268" s="202" t="s">
        <v>19</v>
      </c>
      <c r="N268" s="203" t="s">
        <v>45</v>
      </c>
      <c r="O268" s="66"/>
      <c r="P268" s="204">
        <f>O268*H268</f>
        <v>0</v>
      </c>
      <c r="Q268" s="204">
        <v>0</v>
      </c>
      <c r="R268" s="204">
        <f>Q268*H268</f>
        <v>0</v>
      </c>
      <c r="S268" s="204">
        <v>0</v>
      </c>
      <c r="T268" s="205">
        <f>S268*H268</f>
        <v>0</v>
      </c>
      <c r="U268" s="36"/>
      <c r="V268" s="36"/>
      <c r="W268" s="36"/>
      <c r="X268" s="36"/>
      <c r="Y268" s="36"/>
      <c r="Z268" s="36"/>
      <c r="AA268" s="36"/>
      <c r="AB268" s="36"/>
      <c r="AC268" s="36"/>
      <c r="AD268" s="36"/>
      <c r="AE268" s="36"/>
      <c r="AR268" s="206" t="s">
        <v>220</v>
      </c>
      <c r="AT268" s="206" t="s">
        <v>215</v>
      </c>
      <c r="AU268" s="206" t="s">
        <v>83</v>
      </c>
      <c r="AY268" s="19" t="s">
        <v>213</v>
      </c>
      <c r="BE268" s="207">
        <f>IF(N268="základní",J268,0)</f>
        <v>0</v>
      </c>
      <c r="BF268" s="207">
        <f>IF(N268="snížená",J268,0)</f>
        <v>0</v>
      </c>
      <c r="BG268" s="207">
        <f>IF(N268="zákl. přenesená",J268,0)</f>
        <v>0</v>
      </c>
      <c r="BH268" s="207">
        <f>IF(N268="sníž. přenesená",J268,0)</f>
        <v>0</v>
      </c>
      <c r="BI268" s="207">
        <f>IF(N268="nulová",J268,0)</f>
        <v>0</v>
      </c>
      <c r="BJ268" s="19" t="s">
        <v>81</v>
      </c>
      <c r="BK268" s="207">
        <f>ROUND(I268*H268,2)</f>
        <v>0</v>
      </c>
      <c r="BL268" s="19" t="s">
        <v>220</v>
      </c>
      <c r="BM268" s="206" t="s">
        <v>1747</v>
      </c>
    </row>
    <row r="269" spans="1:65" s="2" customFormat="1" ht="39">
      <c r="A269" s="36"/>
      <c r="B269" s="37"/>
      <c r="C269" s="38"/>
      <c r="D269" s="208" t="s">
        <v>222</v>
      </c>
      <c r="E269" s="38"/>
      <c r="F269" s="209" t="s">
        <v>1005</v>
      </c>
      <c r="G269" s="38"/>
      <c r="H269" s="38"/>
      <c r="I269" s="118"/>
      <c r="J269" s="38"/>
      <c r="K269" s="38"/>
      <c r="L269" s="41"/>
      <c r="M269" s="254"/>
      <c r="N269" s="255"/>
      <c r="O269" s="256"/>
      <c r="P269" s="256"/>
      <c r="Q269" s="256"/>
      <c r="R269" s="256"/>
      <c r="S269" s="256"/>
      <c r="T269" s="257"/>
      <c r="U269" s="36"/>
      <c r="V269" s="36"/>
      <c r="W269" s="36"/>
      <c r="X269" s="36"/>
      <c r="Y269" s="36"/>
      <c r="Z269" s="36"/>
      <c r="AA269" s="36"/>
      <c r="AB269" s="36"/>
      <c r="AC269" s="36"/>
      <c r="AD269" s="36"/>
      <c r="AE269" s="36"/>
      <c r="AT269" s="19" t="s">
        <v>222</v>
      </c>
      <c r="AU269" s="19" t="s">
        <v>83</v>
      </c>
    </row>
    <row r="270" spans="1:65" s="2" customFormat="1" ht="6.95" customHeight="1">
      <c r="A270" s="36"/>
      <c r="B270" s="49"/>
      <c r="C270" s="50"/>
      <c r="D270" s="50"/>
      <c r="E270" s="50"/>
      <c r="F270" s="50"/>
      <c r="G270" s="50"/>
      <c r="H270" s="50"/>
      <c r="I270" s="145"/>
      <c r="J270" s="50"/>
      <c r="K270" s="50"/>
      <c r="L270" s="41"/>
      <c r="M270" s="36"/>
      <c r="O270" s="36"/>
      <c r="P270" s="36"/>
      <c r="Q270" s="36"/>
      <c r="R270" s="36"/>
      <c r="S270" s="36"/>
      <c r="T270" s="36"/>
      <c r="U270" s="36"/>
      <c r="V270" s="36"/>
      <c r="W270" s="36"/>
      <c r="X270" s="36"/>
      <c r="Y270" s="36"/>
      <c r="Z270" s="36"/>
      <c r="AA270" s="36"/>
      <c r="AB270" s="36"/>
      <c r="AC270" s="36"/>
      <c r="AD270" s="36"/>
      <c r="AE270" s="36"/>
    </row>
  </sheetData>
  <sheetProtection password="CC3F" sheet="1" objects="1" scenarios="1" formatColumns="0" formatRows="0" autoFilter="0"/>
  <autoFilter ref="C90:K269"/>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109</v>
      </c>
      <c r="AZ2" s="111" t="s">
        <v>505</v>
      </c>
      <c r="BA2" s="111" t="s">
        <v>506</v>
      </c>
      <c r="BB2" s="111" t="s">
        <v>253</v>
      </c>
      <c r="BC2" s="111" t="s">
        <v>1748</v>
      </c>
      <c r="BD2" s="111" t="s">
        <v>83</v>
      </c>
    </row>
    <row r="3" spans="1:56" s="1" customFormat="1" ht="6.95" customHeight="1">
      <c r="B3" s="112"/>
      <c r="C3" s="113"/>
      <c r="D3" s="113"/>
      <c r="E3" s="113"/>
      <c r="F3" s="113"/>
      <c r="G3" s="113"/>
      <c r="H3" s="113"/>
      <c r="I3" s="114"/>
      <c r="J3" s="113"/>
      <c r="K3" s="113"/>
      <c r="L3" s="22"/>
      <c r="AT3" s="19" t="s">
        <v>83</v>
      </c>
      <c r="AZ3" s="111" t="s">
        <v>508</v>
      </c>
      <c r="BA3" s="111" t="s">
        <v>509</v>
      </c>
      <c r="BB3" s="111" t="s">
        <v>253</v>
      </c>
      <c r="BC3" s="111" t="s">
        <v>1749</v>
      </c>
      <c r="BD3" s="111" t="s">
        <v>83</v>
      </c>
    </row>
    <row r="4" spans="1:56" s="1" customFormat="1" ht="24.95" customHeight="1">
      <c r="B4" s="22"/>
      <c r="D4" s="115" t="s">
        <v>158</v>
      </c>
      <c r="I4" s="110"/>
      <c r="L4" s="22"/>
      <c r="M4" s="116" t="s">
        <v>10</v>
      </c>
      <c r="AT4" s="19" t="s">
        <v>4</v>
      </c>
      <c r="AZ4" s="111" t="s">
        <v>511</v>
      </c>
      <c r="BA4" s="111" t="s">
        <v>512</v>
      </c>
      <c r="BB4" s="111" t="s">
        <v>253</v>
      </c>
      <c r="BC4" s="111" t="s">
        <v>1750</v>
      </c>
      <c r="BD4" s="111" t="s">
        <v>83</v>
      </c>
    </row>
    <row r="5" spans="1:56" s="1" customFormat="1" ht="6.95" customHeight="1">
      <c r="B5" s="22"/>
      <c r="I5" s="110"/>
      <c r="L5" s="22"/>
      <c r="AZ5" s="111" t="s">
        <v>514</v>
      </c>
      <c r="BA5" s="111" t="s">
        <v>515</v>
      </c>
      <c r="BB5" s="111" t="s">
        <v>253</v>
      </c>
      <c r="BC5" s="111" t="s">
        <v>1751</v>
      </c>
      <c r="BD5" s="111" t="s">
        <v>83</v>
      </c>
    </row>
    <row r="6" spans="1:56" s="1" customFormat="1" ht="12" customHeight="1">
      <c r="B6" s="22"/>
      <c r="D6" s="117" t="s">
        <v>16</v>
      </c>
      <c r="I6" s="110"/>
      <c r="L6" s="22"/>
      <c r="AZ6" s="111" t="s">
        <v>538</v>
      </c>
      <c r="BA6" s="111" t="s">
        <v>1371</v>
      </c>
      <c r="BB6" s="111" t="s">
        <v>253</v>
      </c>
      <c r="BC6" s="111" t="s">
        <v>1752</v>
      </c>
      <c r="BD6" s="111" t="s">
        <v>83</v>
      </c>
    </row>
    <row r="7" spans="1:56" s="1" customFormat="1" ht="16.5" customHeight="1">
      <c r="B7" s="22"/>
      <c r="E7" s="412" t="str">
        <f>'Rekapitulace stavby'!K6</f>
        <v>PROJEKT REKONSTRUKCE I.S. A BUĎÁNKA II. ETAPA</v>
      </c>
      <c r="F7" s="413"/>
      <c r="G7" s="413"/>
      <c r="H7" s="413"/>
      <c r="I7" s="110"/>
      <c r="L7" s="22"/>
      <c r="AZ7" s="111" t="s">
        <v>544</v>
      </c>
      <c r="BA7" s="111" t="s">
        <v>545</v>
      </c>
      <c r="BB7" s="111" t="s">
        <v>253</v>
      </c>
      <c r="BC7" s="111" t="s">
        <v>1753</v>
      </c>
      <c r="BD7" s="111" t="s">
        <v>83</v>
      </c>
    </row>
    <row r="8" spans="1:56" s="1" customFormat="1" ht="12" customHeight="1">
      <c r="B8" s="22"/>
      <c r="D8" s="117" t="s">
        <v>171</v>
      </c>
      <c r="I8" s="110"/>
      <c r="L8" s="22"/>
      <c r="AZ8" s="111" t="s">
        <v>1184</v>
      </c>
      <c r="BA8" s="111" t="s">
        <v>1185</v>
      </c>
      <c r="BB8" s="111" t="s">
        <v>156</v>
      </c>
      <c r="BC8" s="111" t="s">
        <v>1754</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577</v>
      </c>
      <c r="BA9" s="111" t="s">
        <v>578</v>
      </c>
      <c r="BB9" s="111" t="s">
        <v>253</v>
      </c>
      <c r="BC9" s="111" t="s">
        <v>1755</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15" t="s">
        <v>1756</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ROUND((SUM(BE91:BE327)),  2)</f>
        <v>0</v>
      </c>
      <c r="G35" s="36"/>
      <c r="H35" s="36"/>
      <c r="I35" s="134">
        <v>0.21</v>
      </c>
      <c r="J35" s="133">
        <f>ROUND(((SUM(BE91:BE327))*I35),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ROUND((SUM(BF91:BF327)),  2)</f>
        <v>0</v>
      </c>
      <c r="G36" s="36"/>
      <c r="H36" s="36"/>
      <c r="I36" s="134">
        <v>0.15</v>
      </c>
      <c r="J36" s="133">
        <f>ROUND(((SUM(BF91:BF327))*I36),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ROUND((SUM(BG91:BG327)),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ROUND((SUM(BH91:BH327)),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ROUND((SUM(BI91:BI327)),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08 - Plynovod</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J235</f>
        <v>0</v>
      </c>
      <c r="K66" s="99"/>
      <c r="L66" s="166"/>
    </row>
    <row r="67" spans="1:31" s="10" customFormat="1" ht="19.899999999999999" customHeight="1">
      <c r="B67" s="161"/>
      <c r="C67" s="99"/>
      <c r="D67" s="162" t="s">
        <v>583</v>
      </c>
      <c r="E67" s="163"/>
      <c r="F67" s="163"/>
      <c r="G67" s="163"/>
      <c r="H67" s="163"/>
      <c r="I67" s="164"/>
      <c r="J67" s="165">
        <f>J241</f>
        <v>0</v>
      </c>
      <c r="K67" s="99"/>
      <c r="L67" s="166"/>
    </row>
    <row r="68" spans="1:31" s="10" customFormat="1" ht="19.899999999999999" customHeight="1">
      <c r="B68" s="161"/>
      <c r="C68" s="99"/>
      <c r="D68" s="162" t="s">
        <v>195</v>
      </c>
      <c r="E68" s="163"/>
      <c r="F68" s="163"/>
      <c r="G68" s="163"/>
      <c r="H68" s="163"/>
      <c r="I68" s="164"/>
      <c r="J68" s="165">
        <f>J320</f>
        <v>0</v>
      </c>
      <c r="K68" s="99"/>
      <c r="L68" s="166"/>
    </row>
    <row r="69" spans="1:31" s="10" customFormat="1" ht="19.899999999999999" customHeight="1">
      <c r="B69" s="161"/>
      <c r="C69" s="99"/>
      <c r="D69" s="162" t="s">
        <v>197</v>
      </c>
      <c r="E69" s="163"/>
      <c r="F69" s="163"/>
      <c r="G69" s="163"/>
      <c r="H69" s="163"/>
      <c r="I69" s="164"/>
      <c r="J69" s="165">
        <f>J323</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08 - Plynovod</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1.9996791</v>
      </c>
      <c r="S91" s="74"/>
      <c r="T91" s="177">
        <f>T92</f>
        <v>0</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P93+P235+P241+P320+P323</f>
        <v>0</v>
      </c>
      <c r="Q92" s="187"/>
      <c r="R92" s="188">
        <f>R93+R235+R241+R320+R323</f>
        <v>1.9996791</v>
      </c>
      <c r="S92" s="187"/>
      <c r="T92" s="189">
        <f>T93+T235+T241+T320+T323</f>
        <v>0</v>
      </c>
      <c r="AR92" s="190" t="s">
        <v>81</v>
      </c>
      <c r="AT92" s="191" t="s">
        <v>73</v>
      </c>
      <c r="AU92" s="191" t="s">
        <v>74</v>
      </c>
      <c r="AY92" s="190" t="s">
        <v>213</v>
      </c>
      <c r="BK92" s="192">
        <f>BK93+BK235+BK241+BK320+BK323</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SUM(P94:P234)</f>
        <v>0</v>
      </c>
      <c r="Q93" s="187"/>
      <c r="R93" s="188">
        <f>SUM(R94:R234)</f>
        <v>1.5070455</v>
      </c>
      <c r="S93" s="187"/>
      <c r="T93" s="189">
        <f>SUM(T94:T234)</f>
        <v>0</v>
      </c>
      <c r="AR93" s="190" t="s">
        <v>81</v>
      </c>
      <c r="AT93" s="191" t="s">
        <v>73</v>
      </c>
      <c r="AU93" s="191" t="s">
        <v>81</v>
      </c>
      <c r="AY93" s="190" t="s">
        <v>213</v>
      </c>
      <c r="BK93" s="192">
        <f>SUM(BK94:BK234)</f>
        <v>0</v>
      </c>
    </row>
    <row r="94" spans="1:65" s="2" customFormat="1" ht="16.5" customHeight="1">
      <c r="A94" s="36"/>
      <c r="B94" s="37"/>
      <c r="C94" s="195" t="s">
        <v>81</v>
      </c>
      <c r="D94" s="195" t="s">
        <v>215</v>
      </c>
      <c r="E94" s="196" t="s">
        <v>584</v>
      </c>
      <c r="F94" s="197" t="s">
        <v>585</v>
      </c>
      <c r="G94" s="198" t="s">
        <v>586</v>
      </c>
      <c r="H94" s="199">
        <v>140</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1757</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1387</v>
      </c>
      <c r="G96" s="213"/>
      <c r="H96" s="216">
        <v>140</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140</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35</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1758</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389</v>
      </c>
      <c r="G100" s="213"/>
      <c r="H100" s="216">
        <v>35</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35</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595</v>
      </c>
      <c r="F102" s="197" t="s">
        <v>596</v>
      </c>
      <c r="G102" s="198" t="s">
        <v>152</v>
      </c>
      <c r="H102" s="199">
        <v>7.5</v>
      </c>
      <c r="I102" s="200"/>
      <c r="J102" s="201">
        <f>ROUND(I102*H102,2)</f>
        <v>0</v>
      </c>
      <c r="K102" s="197" t="s">
        <v>219</v>
      </c>
      <c r="L102" s="41"/>
      <c r="M102" s="202" t="s">
        <v>19</v>
      </c>
      <c r="N102" s="203" t="s">
        <v>45</v>
      </c>
      <c r="O102" s="66"/>
      <c r="P102" s="204">
        <f>O102*H102</f>
        <v>0</v>
      </c>
      <c r="Q102" s="204">
        <v>8.6767000000000007E-3</v>
      </c>
      <c r="R102" s="204">
        <f>Q102*H102</f>
        <v>6.5075250000000001E-2</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1759</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603</v>
      </c>
      <c r="G104" s="213"/>
      <c r="H104" s="216">
        <v>7.5</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7.5</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44.25" customHeight="1">
      <c r="A106" s="36"/>
      <c r="B106" s="37"/>
      <c r="C106" s="195" t="s">
        <v>220</v>
      </c>
      <c r="D106" s="195" t="s">
        <v>215</v>
      </c>
      <c r="E106" s="196" t="s">
        <v>600</v>
      </c>
      <c r="F106" s="197" t="s">
        <v>601</v>
      </c>
      <c r="G106" s="198" t="s">
        <v>152</v>
      </c>
      <c r="H106" s="199">
        <v>7.5</v>
      </c>
      <c r="I106" s="200"/>
      <c r="J106" s="201">
        <f>ROUND(I106*H106,2)</f>
        <v>0</v>
      </c>
      <c r="K106" s="197" t="s">
        <v>219</v>
      </c>
      <c r="L106" s="41"/>
      <c r="M106" s="202" t="s">
        <v>19</v>
      </c>
      <c r="N106" s="203" t="s">
        <v>45</v>
      </c>
      <c r="O106" s="66"/>
      <c r="P106" s="204">
        <f>O106*H106</f>
        <v>0</v>
      </c>
      <c r="Q106" s="204">
        <v>1.06826E-2</v>
      </c>
      <c r="R106" s="204">
        <f>Q106*H106</f>
        <v>8.011950000000001E-2</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1760</v>
      </c>
    </row>
    <row r="107" spans="1:65" s="2" customFormat="1" ht="68.25">
      <c r="A107" s="36"/>
      <c r="B107" s="37"/>
      <c r="C107" s="38"/>
      <c r="D107" s="208" t="s">
        <v>222</v>
      </c>
      <c r="E107" s="38"/>
      <c r="F107" s="209" t="s">
        <v>598</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603</v>
      </c>
      <c r="G108" s="213"/>
      <c r="H108" s="216">
        <v>7.5</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7.5</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44.25" customHeight="1">
      <c r="A110" s="36"/>
      <c r="B110" s="37"/>
      <c r="C110" s="195" t="s">
        <v>238</v>
      </c>
      <c r="D110" s="195" t="s">
        <v>215</v>
      </c>
      <c r="E110" s="196" t="s">
        <v>604</v>
      </c>
      <c r="F110" s="197" t="s">
        <v>605</v>
      </c>
      <c r="G110" s="198" t="s">
        <v>152</v>
      </c>
      <c r="H110" s="199">
        <v>22.5</v>
      </c>
      <c r="I110" s="200"/>
      <c r="J110" s="201">
        <f>ROUND(I110*H110,2)</f>
        <v>0</v>
      </c>
      <c r="K110" s="197" t="s">
        <v>219</v>
      </c>
      <c r="L110" s="41"/>
      <c r="M110" s="202" t="s">
        <v>19</v>
      </c>
      <c r="N110" s="203" t="s">
        <v>45</v>
      </c>
      <c r="O110" s="66"/>
      <c r="P110" s="204">
        <f>O110*H110</f>
        <v>0</v>
      </c>
      <c r="Q110" s="204">
        <v>6.0526700000000003E-2</v>
      </c>
      <c r="R110" s="204">
        <f>Q110*H110</f>
        <v>1.3618507500000001</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1761</v>
      </c>
    </row>
    <row r="111" spans="1:65" s="2" customFormat="1" ht="68.25">
      <c r="A111" s="36"/>
      <c r="B111" s="37"/>
      <c r="C111" s="38"/>
      <c r="D111" s="208" t="s">
        <v>222</v>
      </c>
      <c r="E111" s="38"/>
      <c r="F111" s="209" t="s">
        <v>598</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607</v>
      </c>
      <c r="G112" s="213"/>
      <c r="H112" s="216">
        <v>22.5</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4" customFormat="1">
      <c r="B113" s="223"/>
      <c r="C113" s="224"/>
      <c r="D113" s="208" t="s">
        <v>233</v>
      </c>
      <c r="E113" s="225" t="s">
        <v>19</v>
      </c>
      <c r="F113" s="226" t="s">
        <v>234</v>
      </c>
      <c r="G113" s="224"/>
      <c r="H113" s="227">
        <v>22.5</v>
      </c>
      <c r="I113" s="228"/>
      <c r="J113" s="224"/>
      <c r="K113" s="224"/>
      <c r="L113" s="229"/>
      <c r="M113" s="230"/>
      <c r="N113" s="231"/>
      <c r="O113" s="231"/>
      <c r="P113" s="231"/>
      <c r="Q113" s="231"/>
      <c r="R113" s="231"/>
      <c r="S113" s="231"/>
      <c r="T113" s="232"/>
      <c r="AT113" s="233" t="s">
        <v>233</v>
      </c>
      <c r="AU113" s="233" t="s">
        <v>83</v>
      </c>
      <c r="AV113" s="14" t="s">
        <v>220</v>
      </c>
      <c r="AW113" s="14" t="s">
        <v>35</v>
      </c>
      <c r="AX113" s="14" t="s">
        <v>81</v>
      </c>
      <c r="AY113" s="233" t="s">
        <v>213</v>
      </c>
    </row>
    <row r="114" spans="1:65" s="2" customFormat="1" ht="21.75" customHeight="1">
      <c r="A114" s="36"/>
      <c r="B114" s="37"/>
      <c r="C114" s="195" t="s">
        <v>244</v>
      </c>
      <c r="D114" s="195" t="s">
        <v>215</v>
      </c>
      <c r="E114" s="196" t="s">
        <v>608</v>
      </c>
      <c r="F114" s="197" t="s">
        <v>609</v>
      </c>
      <c r="G114" s="198" t="s">
        <v>253</v>
      </c>
      <c r="H114" s="199">
        <v>97.120999999999995</v>
      </c>
      <c r="I114" s="200"/>
      <c r="J114" s="201">
        <f>ROUND(I114*H114,2)</f>
        <v>0</v>
      </c>
      <c r="K114" s="197" t="s">
        <v>219</v>
      </c>
      <c r="L114" s="41"/>
      <c r="M114" s="202" t="s">
        <v>19</v>
      </c>
      <c r="N114" s="203" t="s">
        <v>45</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220</v>
      </c>
      <c r="AT114" s="206" t="s">
        <v>215</v>
      </c>
      <c r="AU114" s="206" t="s">
        <v>83</v>
      </c>
      <c r="AY114" s="19" t="s">
        <v>213</v>
      </c>
      <c r="BE114" s="207">
        <f>IF(N114="základní",J114,0)</f>
        <v>0</v>
      </c>
      <c r="BF114" s="207">
        <f>IF(N114="snížená",J114,0)</f>
        <v>0</v>
      </c>
      <c r="BG114" s="207">
        <f>IF(N114="zákl. přenesená",J114,0)</f>
        <v>0</v>
      </c>
      <c r="BH114" s="207">
        <f>IF(N114="sníž. přenesená",J114,0)</f>
        <v>0</v>
      </c>
      <c r="BI114" s="207">
        <f>IF(N114="nulová",J114,0)</f>
        <v>0</v>
      </c>
      <c r="BJ114" s="19" t="s">
        <v>81</v>
      </c>
      <c r="BK114" s="207">
        <f>ROUND(I114*H114,2)</f>
        <v>0</v>
      </c>
      <c r="BL114" s="19" t="s">
        <v>220</v>
      </c>
      <c r="BM114" s="206" t="s">
        <v>1762</v>
      </c>
    </row>
    <row r="115" spans="1:65" s="2" customFormat="1" ht="341.25">
      <c r="A115" s="36"/>
      <c r="B115" s="37"/>
      <c r="C115" s="38"/>
      <c r="D115" s="208" t="s">
        <v>222</v>
      </c>
      <c r="E115" s="38"/>
      <c r="F115" s="209" t="s">
        <v>611</v>
      </c>
      <c r="G115" s="38"/>
      <c r="H115" s="38"/>
      <c r="I115" s="118"/>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222</v>
      </c>
      <c r="AU115" s="19" t="s">
        <v>83</v>
      </c>
    </row>
    <row r="116" spans="1:65" s="13" customFormat="1">
      <c r="B116" s="212"/>
      <c r="C116" s="213"/>
      <c r="D116" s="208" t="s">
        <v>233</v>
      </c>
      <c r="E116" s="214" t="s">
        <v>19</v>
      </c>
      <c r="F116" s="215" t="s">
        <v>1033</v>
      </c>
      <c r="G116" s="213"/>
      <c r="H116" s="216">
        <v>97.120999999999995</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4" customFormat="1">
      <c r="B117" s="223"/>
      <c r="C117" s="224"/>
      <c r="D117" s="208" t="s">
        <v>233</v>
      </c>
      <c r="E117" s="225" t="s">
        <v>19</v>
      </c>
      <c r="F117" s="226" t="s">
        <v>234</v>
      </c>
      <c r="G117" s="224"/>
      <c r="H117" s="227">
        <v>97.120999999999995</v>
      </c>
      <c r="I117" s="228"/>
      <c r="J117" s="224"/>
      <c r="K117" s="224"/>
      <c r="L117" s="229"/>
      <c r="M117" s="230"/>
      <c r="N117" s="231"/>
      <c r="O117" s="231"/>
      <c r="P117" s="231"/>
      <c r="Q117" s="231"/>
      <c r="R117" s="231"/>
      <c r="S117" s="231"/>
      <c r="T117" s="232"/>
      <c r="AT117" s="233" t="s">
        <v>233</v>
      </c>
      <c r="AU117" s="233" t="s">
        <v>83</v>
      </c>
      <c r="AV117" s="14" t="s">
        <v>220</v>
      </c>
      <c r="AW117" s="14" t="s">
        <v>35</v>
      </c>
      <c r="AX117" s="14" t="s">
        <v>81</v>
      </c>
      <c r="AY117" s="233" t="s">
        <v>213</v>
      </c>
    </row>
    <row r="118" spans="1:65" s="2" customFormat="1" ht="21.75" customHeight="1">
      <c r="A118" s="36"/>
      <c r="B118" s="37"/>
      <c r="C118" s="195" t="s">
        <v>250</v>
      </c>
      <c r="D118" s="195" t="s">
        <v>215</v>
      </c>
      <c r="E118" s="196" t="s">
        <v>1763</v>
      </c>
      <c r="F118" s="197" t="s">
        <v>1764</v>
      </c>
      <c r="G118" s="198" t="s">
        <v>253</v>
      </c>
      <c r="H118" s="199">
        <v>17.481999999999999</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220</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220</v>
      </c>
      <c r="BM118" s="206" t="s">
        <v>1765</v>
      </c>
    </row>
    <row r="119" spans="1:65" s="2" customFormat="1" ht="107.25">
      <c r="A119" s="36"/>
      <c r="B119" s="37"/>
      <c r="C119" s="38"/>
      <c r="D119" s="208" t="s">
        <v>222</v>
      </c>
      <c r="E119" s="38"/>
      <c r="F119" s="209" t="s">
        <v>1766</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13" customFormat="1">
      <c r="B120" s="212"/>
      <c r="C120" s="213"/>
      <c r="D120" s="208" t="s">
        <v>233</v>
      </c>
      <c r="E120" s="214" t="s">
        <v>19</v>
      </c>
      <c r="F120" s="215" t="s">
        <v>1767</v>
      </c>
      <c r="G120" s="213"/>
      <c r="H120" s="216">
        <v>85.5</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3" customFormat="1">
      <c r="B121" s="212"/>
      <c r="C121" s="213"/>
      <c r="D121" s="208" t="s">
        <v>233</v>
      </c>
      <c r="E121" s="214" t="s">
        <v>19</v>
      </c>
      <c r="F121" s="215" t="s">
        <v>1768</v>
      </c>
      <c r="G121" s="213"/>
      <c r="H121" s="216">
        <v>69.221000000000004</v>
      </c>
      <c r="I121" s="217"/>
      <c r="J121" s="213"/>
      <c r="K121" s="213"/>
      <c r="L121" s="218"/>
      <c r="M121" s="219"/>
      <c r="N121" s="220"/>
      <c r="O121" s="220"/>
      <c r="P121" s="220"/>
      <c r="Q121" s="220"/>
      <c r="R121" s="220"/>
      <c r="S121" s="220"/>
      <c r="T121" s="221"/>
      <c r="AT121" s="222" t="s">
        <v>233</v>
      </c>
      <c r="AU121" s="222" t="s">
        <v>83</v>
      </c>
      <c r="AV121" s="13" t="s">
        <v>83</v>
      </c>
      <c r="AW121" s="13" t="s">
        <v>35</v>
      </c>
      <c r="AX121" s="13" t="s">
        <v>74</v>
      </c>
      <c r="AY121" s="222" t="s">
        <v>213</v>
      </c>
    </row>
    <row r="122" spans="1:65" s="13" customFormat="1">
      <c r="B122" s="212"/>
      <c r="C122" s="213"/>
      <c r="D122" s="208" t="s">
        <v>233</v>
      </c>
      <c r="E122" s="214" t="s">
        <v>19</v>
      </c>
      <c r="F122" s="215" t="s">
        <v>1769</v>
      </c>
      <c r="G122" s="213"/>
      <c r="H122" s="216">
        <v>39.520000000000003</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4" customFormat="1">
      <c r="B123" s="223"/>
      <c r="C123" s="224"/>
      <c r="D123" s="208" t="s">
        <v>233</v>
      </c>
      <c r="E123" s="225" t="s">
        <v>505</v>
      </c>
      <c r="F123" s="226" t="s">
        <v>234</v>
      </c>
      <c r="G123" s="224"/>
      <c r="H123" s="227">
        <v>194.24100000000001</v>
      </c>
      <c r="I123" s="228"/>
      <c r="J123" s="224"/>
      <c r="K123" s="224"/>
      <c r="L123" s="229"/>
      <c r="M123" s="230"/>
      <c r="N123" s="231"/>
      <c r="O123" s="231"/>
      <c r="P123" s="231"/>
      <c r="Q123" s="231"/>
      <c r="R123" s="231"/>
      <c r="S123" s="231"/>
      <c r="T123" s="232"/>
      <c r="AT123" s="233" t="s">
        <v>233</v>
      </c>
      <c r="AU123" s="233" t="s">
        <v>83</v>
      </c>
      <c r="AV123" s="14" t="s">
        <v>220</v>
      </c>
      <c r="AW123" s="14" t="s">
        <v>35</v>
      </c>
      <c r="AX123" s="14" t="s">
        <v>74</v>
      </c>
      <c r="AY123" s="233" t="s">
        <v>213</v>
      </c>
    </row>
    <row r="124" spans="1:65" s="13" customFormat="1">
      <c r="B124" s="212"/>
      <c r="C124" s="213"/>
      <c r="D124" s="208" t="s">
        <v>233</v>
      </c>
      <c r="E124" s="214" t="s">
        <v>508</v>
      </c>
      <c r="F124" s="215" t="s">
        <v>628</v>
      </c>
      <c r="G124" s="213"/>
      <c r="H124" s="216">
        <v>58.271999999999998</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3" customFormat="1">
      <c r="B125" s="212"/>
      <c r="C125" s="213"/>
      <c r="D125" s="208" t="s">
        <v>233</v>
      </c>
      <c r="E125" s="214" t="s">
        <v>511</v>
      </c>
      <c r="F125" s="215" t="s">
        <v>629</v>
      </c>
      <c r="G125" s="213"/>
      <c r="H125" s="216">
        <v>87.408000000000001</v>
      </c>
      <c r="I125" s="217"/>
      <c r="J125" s="213"/>
      <c r="K125" s="213"/>
      <c r="L125" s="218"/>
      <c r="M125" s="219"/>
      <c r="N125" s="220"/>
      <c r="O125" s="220"/>
      <c r="P125" s="220"/>
      <c r="Q125" s="220"/>
      <c r="R125" s="220"/>
      <c r="S125" s="220"/>
      <c r="T125" s="221"/>
      <c r="AT125" s="222" t="s">
        <v>233</v>
      </c>
      <c r="AU125" s="222" t="s">
        <v>83</v>
      </c>
      <c r="AV125" s="13" t="s">
        <v>83</v>
      </c>
      <c r="AW125" s="13" t="s">
        <v>35</v>
      </c>
      <c r="AX125" s="13" t="s">
        <v>74</v>
      </c>
      <c r="AY125" s="222" t="s">
        <v>213</v>
      </c>
    </row>
    <row r="126" spans="1:65" s="13" customFormat="1">
      <c r="B126" s="212"/>
      <c r="C126" s="213"/>
      <c r="D126" s="208" t="s">
        <v>233</v>
      </c>
      <c r="E126" s="214" t="s">
        <v>514</v>
      </c>
      <c r="F126" s="215" t="s">
        <v>630</v>
      </c>
      <c r="G126" s="213"/>
      <c r="H126" s="216">
        <v>48.56</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4" customFormat="1">
      <c r="B127" s="223"/>
      <c r="C127" s="224"/>
      <c r="D127" s="208" t="s">
        <v>233</v>
      </c>
      <c r="E127" s="225" t="s">
        <v>19</v>
      </c>
      <c r="F127" s="226" t="s">
        <v>234</v>
      </c>
      <c r="G127" s="224"/>
      <c r="H127" s="227">
        <v>194.24</v>
      </c>
      <c r="I127" s="228"/>
      <c r="J127" s="224"/>
      <c r="K127" s="224"/>
      <c r="L127" s="229"/>
      <c r="M127" s="230"/>
      <c r="N127" s="231"/>
      <c r="O127" s="231"/>
      <c r="P127" s="231"/>
      <c r="Q127" s="231"/>
      <c r="R127" s="231"/>
      <c r="S127" s="231"/>
      <c r="T127" s="232"/>
      <c r="AT127" s="233" t="s">
        <v>233</v>
      </c>
      <c r="AU127" s="233" t="s">
        <v>83</v>
      </c>
      <c r="AV127" s="14" t="s">
        <v>220</v>
      </c>
      <c r="AW127" s="14" t="s">
        <v>35</v>
      </c>
      <c r="AX127" s="14" t="s">
        <v>74</v>
      </c>
      <c r="AY127" s="233" t="s">
        <v>213</v>
      </c>
    </row>
    <row r="128" spans="1:65" s="13" customFormat="1">
      <c r="B128" s="212"/>
      <c r="C128" s="213"/>
      <c r="D128" s="208" t="s">
        <v>233</v>
      </c>
      <c r="E128" s="214" t="s">
        <v>19</v>
      </c>
      <c r="F128" s="215" t="s">
        <v>1770</v>
      </c>
      <c r="G128" s="213"/>
      <c r="H128" s="216">
        <v>17.481999999999999</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17.481999999999999</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21.75" customHeight="1">
      <c r="A130" s="36"/>
      <c r="B130" s="37"/>
      <c r="C130" s="195" t="s">
        <v>257</v>
      </c>
      <c r="D130" s="195" t="s">
        <v>215</v>
      </c>
      <c r="E130" s="196" t="s">
        <v>1771</v>
      </c>
      <c r="F130" s="197" t="s">
        <v>1772</v>
      </c>
      <c r="G130" s="198" t="s">
        <v>253</v>
      </c>
      <c r="H130" s="199">
        <v>8.7409999999999997</v>
      </c>
      <c r="I130" s="200"/>
      <c r="J130" s="201">
        <f>ROUND(I130*H130,2)</f>
        <v>0</v>
      </c>
      <c r="K130" s="197" t="s">
        <v>219</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1773</v>
      </c>
    </row>
    <row r="131" spans="1:65" s="2" customFormat="1" ht="107.25">
      <c r="A131" s="36"/>
      <c r="B131" s="37"/>
      <c r="C131" s="38"/>
      <c r="D131" s="208" t="s">
        <v>222</v>
      </c>
      <c r="E131" s="38"/>
      <c r="F131" s="209" t="s">
        <v>1766</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3" customFormat="1">
      <c r="B132" s="212"/>
      <c r="C132" s="213"/>
      <c r="D132" s="208" t="s">
        <v>233</v>
      </c>
      <c r="E132" s="214" t="s">
        <v>19</v>
      </c>
      <c r="F132" s="215" t="s">
        <v>1669</v>
      </c>
      <c r="G132" s="213"/>
      <c r="H132" s="216">
        <v>8.7409999999999997</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8.7409999999999997</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262</v>
      </c>
      <c r="D134" s="195" t="s">
        <v>215</v>
      </c>
      <c r="E134" s="196" t="s">
        <v>1774</v>
      </c>
      <c r="F134" s="197" t="s">
        <v>1775</v>
      </c>
      <c r="G134" s="198" t="s">
        <v>253</v>
      </c>
      <c r="H134" s="199">
        <v>40.79</v>
      </c>
      <c r="I134" s="200"/>
      <c r="J134" s="201">
        <f>ROUND(I134*H134,2)</f>
        <v>0</v>
      </c>
      <c r="K134" s="197" t="s">
        <v>219</v>
      </c>
      <c r="L134" s="41"/>
      <c r="M134" s="202" t="s">
        <v>19</v>
      </c>
      <c r="N134" s="203" t="s">
        <v>45</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220</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220</v>
      </c>
      <c r="BM134" s="206" t="s">
        <v>1776</v>
      </c>
    </row>
    <row r="135" spans="1:65" s="2" customFormat="1" ht="48.75">
      <c r="A135" s="36"/>
      <c r="B135" s="37"/>
      <c r="C135" s="38"/>
      <c r="D135" s="208" t="s">
        <v>222</v>
      </c>
      <c r="E135" s="38"/>
      <c r="F135" s="209" t="s">
        <v>1777</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13" customFormat="1">
      <c r="B136" s="212"/>
      <c r="C136" s="213"/>
      <c r="D136" s="208" t="s">
        <v>233</v>
      </c>
      <c r="E136" s="214" t="s">
        <v>19</v>
      </c>
      <c r="F136" s="215" t="s">
        <v>1778</v>
      </c>
      <c r="G136" s="213"/>
      <c r="H136" s="216">
        <v>40.79</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4" customFormat="1">
      <c r="B137" s="223"/>
      <c r="C137" s="224"/>
      <c r="D137" s="208" t="s">
        <v>233</v>
      </c>
      <c r="E137" s="225" t="s">
        <v>19</v>
      </c>
      <c r="F137" s="226" t="s">
        <v>234</v>
      </c>
      <c r="G137" s="224"/>
      <c r="H137" s="227">
        <v>40.79</v>
      </c>
      <c r="I137" s="228"/>
      <c r="J137" s="224"/>
      <c r="K137" s="224"/>
      <c r="L137" s="229"/>
      <c r="M137" s="230"/>
      <c r="N137" s="231"/>
      <c r="O137" s="231"/>
      <c r="P137" s="231"/>
      <c r="Q137" s="231"/>
      <c r="R137" s="231"/>
      <c r="S137" s="231"/>
      <c r="T137" s="232"/>
      <c r="AT137" s="233" t="s">
        <v>233</v>
      </c>
      <c r="AU137" s="233" t="s">
        <v>83</v>
      </c>
      <c r="AV137" s="14" t="s">
        <v>220</v>
      </c>
      <c r="AW137" s="14" t="s">
        <v>35</v>
      </c>
      <c r="AX137" s="14" t="s">
        <v>81</v>
      </c>
      <c r="AY137" s="233" t="s">
        <v>213</v>
      </c>
    </row>
    <row r="138" spans="1:65" s="2" customFormat="1" ht="21.75" customHeight="1">
      <c r="A138" s="36"/>
      <c r="B138" s="37"/>
      <c r="C138" s="195" t="s">
        <v>267</v>
      </c>
      <c r="D138" s="195" t="s">
        <v>215</v>
      </c>
      <c r="E138" s="196" t="s">
        <v>1779</v>
      </c>
      <c r="F138" s="197" t="s">
        <v>1780</v>
      </c>
      <c r="G138" s="198" t="s">
        <v>253</v>
      </c>
      <c r="H138" s="199">
        <v>20.395</v>
      </c>
      <c r="I138" s="200"/>
      <c r="J138" s="201">
        <f>ROUND(I138*H138,2)</f>
        <v>0</v>
      </c>
      <c r="K138" s="197" t="s">
        <v>219</v>
      </c>
      <c r="L138" s="41"/>
      <c r="M138" s="202" t="s">
        <v>19</v>
      </c>
      <c r="N138" s="203" t="s">
        <v>45</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220</v>
      </c>
      <c r="AT138" s="206" t="s">
        <v>215</v>
      </c>
      <c r="AU138" s="206" t="s">
        <v>83</v>
      </c>
      <c r="AY138" s="19" t="s">
        <v>213</v>
      </c>
      <c r="BE138" s="207">
        <f>IF(N138="základní",J138,0)</f>
        <v>0</v>
      </c>
      <c r="BF138" s="207">
        <f>IF(N138="snížená",J138,0)</f>
        <v>0</v>
      </c>
      <c r="BG138" s="207">
        <f>IF(N138="zákl. přenesená",J138,0)</f>
        <v>0</v>
      </c>
      <c r="BH138" s="207">
        <f>IF(N138="sníž. přenesená",J138,0)</f>
        <v>0</v>
      </c>
      <c r="BI138" s="207">
        <f>IF(N138="nulová",J138,0)</f>
        <v>0</v>
      </c>
      <c r="BJ138" s="19" t="s">
        <v>81</v>
      </c>
      <c r="BK138" s="207">
        <f>ROUND(I138*H138,2)</f>
        <v>0</v>
      </c>
      <c r="BL138" s="19" t="s">
        <v>220</v>
      </c>
      <c r="BM138" s="206" t="s">
        <v>1781</v>
      </c>
    </row>
    <row r="139" spans="1:65" s="2" customFormat="1" ht="48.75">
      <c r="A139" s="36"/>
      <c r="B139" s="37"/>
      <c r="C139" s="38"/>
      <c r="D139" s="208" t="s">
        <v>222</v>
      </c>
      <c r="E139" s="38"/>
      <c r="F139" s="209" t="s">
        <v>1777</v>
      </c>
      <c r="G139" s="38"/>
      <c r="H139" s="38"/>
      <c r="I139" s="118"/>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222</v>
      </c>
      <c r="AU139" s="19" t="s">
        <v>83</v>
      </c>
    </row>
    <row r="140" spans="1:65" s="13" customFormat="1">
      <c r="B140" s="212"/>
      <c r="C140" s="213"/>
      <c r="D140" s="208" t="s">
        <v>233</v>
      </c>
      <c r="E140" s="214" t="s">
        <v>19</v>
      </c>
      <c r="F140" s="215" t="s">
        <v>1672</v>
      </c>
      <c r="G140" s="213"/>
      <c r="H140" s="216">
        <v>20.395</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4" customFormat="1">
      <c r="B141" s="223"/>
      <c r="C141" s="224"/>
      <c r="D141" s="208" t="s">
        <v>233</v>
      </c>
      <c r="E141" s="225" t="s">
        <v>19</v>
      </c>
      <c r="F141" s="226" t="s">
        <v>234</v>
      </c>
      <c r="G141" s="224"/>
      <c r="H141" s="227">
        <v>20.395</v>
      </c>
      <c r="I141" s="228"/>
      <c r="J141" s="224"/>
      <c r="K141" s="224"/>
      <c r="L141" s="229"/>
      <c r="M141" s="230"/>
      <c r="N141" s="231"/>
      <c r="O141" s="231"/>
      <c r="P141" s="231"/>
      <c r="Q141" s="231"/>
      <c r="R141" s="231"/>
      <c r="S141" s="231"/>
      <c r="T141" s="232"/>
      <c r="AT141" s="233" t="s">
        <v>233</v>
      </c>
      <c r="AU141" s="233" t="s">
        <v>83</v>
      </c>
      <c r="AV141" s="14" t="s">
        <v>220</v>
      </c>
      <c r="AW141" s="14" t="s">
        <v>35</v>
      </c>
      <c r="AX141" s="14" t="s">
        <v>81</v>
      </c>
      <c r="AY141" s="233" t="s">
        <v>213</v>
      </c>
    </row>
    <row r="142" spans="1:65" s="2" customFormat="1" ht="21.75" customHeight="1">
      <c r="A142" s="36"/>
      <c r="B142" s="37"/>
      <c r="C142" s="195" t="s">
        <v>272</v>
      </c>
      <c r="D142" s="195" t="s">
        <v>215</v>
      </c>
      <c r="E142" s="196" t="s">
        <v>1782</v>
      </c>
      <c r="F142" s="197" t="s">
        <v>1783</v>
      </c>
      <c r="G142" s="198" t="s">
        <v>253</v>
      </c>
      <c r="H142" s="199">
        <v>26.222000000000001</v>
      </c>
      <c r="I142" s="200"/>
      <c r="J142" s="201">
        <f>ROUND(I142*H142,2)</f>
        <v>0</v>
      </c>
      <c r="K142" s="197" t="s">
        <v>219</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1784</v>
      </c>
    </row>
    <row r="143" spans="1:65" s="2" customFormat="1" ht="107.25">
      <c r="A143" s="36"/>
      <c r="B143" s="37"/>
      <c r="C143" s="38"/>
      <c r="D143" s="208" t="s">
        <v>222</v>
      </c>
      <c r="E143" s="38"/>
      <c r="F143" s="209" t="s">
        <v>1766</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3" customFormat="1">
      <c r="B144" s="212"/>
      <c r="C144" s="213"/>
      <c r="D144" s="208" t="s">
        <v>233</v>
      </c>
      <c r="E144" s="214" t="s">
        <v>19</v>
      </c>
      <c r="F144" s="215" t="s">
        <v>1785</v>
      </c>
      <c r="G144" s="213"/>
      <c r="H144" s="216">
        <v>26.222000000000001</v>
      </c>
      <c r="I144" s="217"/>
      <c r="J144" s="213"/>
      <c r="K144" s="213"/>
      <c r="L144" s="218"/>
      <c r="M144" s="219"/>
      <c r="N144" s="220"/>
      <c r="O144" s="220"/>
      <c r="P144" s="220"/>
      <c r="Q144" s="220"/>
      <c r="R144" s="220"/>
      <c r="S144" s="220"/>
      <c r="T144" s="221"/>
      <c r="AT144" s="222" t="s">
        <v>233</v>
      </c>
      <c r="AU144" s="222" t="s">
        <v>83</v>
      </c>
      <c r="AV144" s="13" t="s">
        <v>83</v>
      </c>
      <c r="AW144" s="13" t="s">
        <v>35</v>
      </c>
      <c r="AX144" s="13" t="s">
        <v>74</v>
      </c>
      <c r="AY144" s="222" t="s">
        <v>213</v>
      </c>
    </row>
    <row r="145" spans="1:65" s="14" customFormat="1">
      <c r="B145" s="223"/>
      <c r="C145" s="224"/>
      <c r="D145" s="208" t="s">
        <v>233</v>
      </c>
      <c r="E145" s="225" t="s">
        <v>19</v>
      </c>
      <c r="F145" s="226" t="s">
        <v>234</v>
      </c>
      <c r="G145" s="224"/>
      <c r="H145" s="227">
        <v>26.222000000000001</v>
      </c>
      <c r="I145" s="228"/>
      <c r="J145" s="224"/>
      <c r="K145" s="224"/>
      <c r="L145" s="229"/>
      <c r="M145" s="230"/>
      <c r="N145" s="231"/>
      <c r="O145" s="231"/>
      <c r="P145" s="231"/>
      <c r="Q145" s="231"/>
      <c r="R145" s="231"/>
      <c r="S145" s="231"/>
      <c r="T145" s="232"/>
      <c r="AT145" s="233" t="s">
        <v>233</v>
      </c>
      <c r="AU145" s="233" t="s">
        <v>83</v>
      </c>
      <c r="AV145" s="14" t="s">
        <v>220</v>
      </c>
      <c r="AW145" s="14" t="s">
        <v>35</v>
      </c>
      <c r="AX145" s="14" t="s">
        <v>81</v>
      </c>
      <c r="AY145" s="233" t="s">
        <v>213</v>
      </c>
    </row>
    <row r="146" spans="1:65" s="2" customFormat="1" ht="21.75" customHeight="1">
      <c r="A146" s="36"/>
      <c r="B146" s="37"/>
      <c r="C146" s="195" t="s">
        <v>277</v>
      </c>
      <c r="D146" s="195" t="s">
        <v>215</v>
      </c>
      <c r="E146" s="196" t="s">
        <v>1786</v>
      </c>
      <c r="F146" s="197" t="s">
        <v>1787</v>
      </c>
      <c r="G146" s="198" t="s">
        <v>253</v>
      </c>
      <c r="H146" s="199">
        <v>13.111000000000001</v>
      </c>
      <c r="I146" s="200"/>
      <c r="J146" s="201">
        <f>ROUND(I146*H146,2)</f>
        <v>0</v>
      </c>
      <c r="K146" s="197" t="s">
        <v>219</v>
      </c>
      <c r="L146" s="41"/>
      <c r="M146" s="202" t="s">
        <v>19</v>
      </c>
      <c r="N146" s="203" t="s">
        <v>45</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220</v>
      </c>
      <c r="AT146" s="206" t="s">
        <v>215</v>
      </c>
      <c r="AU146" s="206" t="s">
        <v>83</v>
      </c>
      <c r="AY146" s="19" t="s">
        <v>213</v>
      </c>
      <c r="BE146" s="207">
        <f>IF(N146="základní",J146,0)</f>
        <v>0</v>
      </c>
      <c r="BF146" s="207">
        <f>IF(N146="snížená",J146,0)</f>
        <v>0</v>
      </c>
      <c r="BG146" s="207">
        <f>IF(N146="zákl. přenesená",J146,0)</f>
        <v>0</v>
      </c>
      <c r="BH146" s="207">
        <f>IF(N146="sníž. přenesená",J146,0)</f>
        <v>0</v>
      </c>
      <c r="BI146" s="207">
        <f>IF(N146="nulová",J146,0)</f>
        <v>0</v>
      </c>
      <c r="BJ146" s="19" t="s">
        <v>81</v>
      </c>
      <c r="BK146" s="207">
        <f>ROUND(I146*H146,2)</f>
        <v>0</v>
      </c>
      <c r="BL146" s="19" t="s">
        <v>220</v>
      </c>
      <c r="BM146" s="206" t="s">
        <v>1788</v>
      </c>
    </row>
    <row r="147" spans="1:65" s="2" customFormat="1" ht="107.25">
      <c r="A147" s="36"/>
      <c r="B147" s="37"/>
      <c r="C147" s="38"/>
      <c r="D147" s="208" t="s">
        <v>222</v>
      </c>
      <c r="E147" s="38"/>
      <c r="F147" s="209" t="s">
        <v>1766</v>
      </c>
      <c r="G147" s="38"/>
      <c r="H147" s="38"/>
      <c r="I147" s="118"/>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222</v>
      </c>
      <c r="AU147" s="19" t="s">
        <v>83</v>
      </c>
    </row>
    <row r="148" spans="1:65" s="13" customFormat="1">
      <c r="B148" s="212"/>
      <c r="C148" s="213"/>
      <c r="D148" s="208" t="s">
        <v>233</v>
      </c>
      <c r="E148" s="214" t="s">
        <v>19</v>
      </c>
      <c r="F148" s="215" t="s">
        <v>1675</v>
      </c>
      <c r="G148" s="213"/>
      <c r="H148" s="216">
        <v>13.111000000000001</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13.111000000000001</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21.75" customHeight="1">
      <c r="A150" s="36"/>
      <c r="B150" s="37"/>
      <c r="C150" s="195" t="s">
        <v>281</v>
      </c>
      <c r="D150" s="195" t="s">
        <v>215</v>
      </c>
      <c r="E150" s="196" t="s">
        <v>1789</v>
      </c>
      <c r="F150" s="197" t="s">
        <v>1790</v>
      </c>
      <c r="G150" s="198" t="s">
        <v>253</v>
      </c>
      <c r="H150" s="199">
        <v>61.186</v>
      </c>
      <c r="I150" s="200"/>
      <c r="J150" s="201">
        <f>ROUND(I150*H150,2)</f>
        <v>0</v>
      </c>
      <c r="K150" s="197" t="s">
        <v>219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1791</v>
      </c>
    </row>
    <row r="151" spans="1:65" s="2" customFormat="1" ht="48.75">
      <c r="A151" s="36"/>
      <c r="B151" s="37"/>
      <c r="C151" s="38"/>
      <c r="D151" s="208" t="s">
        <v>222</v>
      </c>
      <c r="E151" s="38"/>
      <c r="F151" s="209" t="s">
        <v>1777</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3" customFormat="1">
      <c r="B152" s="212"/>
      <c r="C152" s="213"/>
      <c r="D152" s="208" t="s">
        <v>233</v>
      </c>
      <c r="E152" s="214" t="s">
        <v>19</v>
      </c>
      <c r="F152" s="215" t="s">
        <v>1792</v>
      </c>
      <c r="G152" s="213"/>
      <c r="H152" s="216">
        <v>61.186</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4" customFormat="1">
      <c r="B153" s="223"/>
      <c r="C153" s="224"/>
      <c r="D153" s="208" t="s">
        <v>233</v>
      </c>
      <c r="E153" s="225" t="s">
        <v>19</v>
      </c>
      <c r="F153" s="226" t="s">
        <v>234</v>
      </c>
      <c r="G153" s="224"/>
      <c r="H153" s="227">
        <v>61.186</v>
      </c>
      <c r="I153" s="228"/>
      <c r="J153" s="224"/>
      <c r="K153" s="224"/>
      <c r="L153" s="229"/>
      <c r="M153" s="230"/>
      <c r="N153" s="231"/>
      <c r="O153" s="231"/>
      <c r="P153" s="231"/>
      <c r="Q153" s="231"/>
      <c r="R153" s="231"/>
      <c r="S153" s="231"/>
      <c r="T153" s="232"/>
      <c r="AT153" s="233" t="s">
        <v>233</v>
      </c>
      <c r="AU153" s="233" t="s">
        <v>83</v>
      </c>
      <c r="AV153" s="14" t="s">
        <v>220</v>
      </c>
      <c r="AW153" s="14" t="s">
        <v>35</v>
      </c>
      <c r="AX153" s="14" t="s">
        <v>81</v>
      </c>
      <c r="AY153" s="233" t="s">
        <v>213</v>
      </c>
    </row>
    <row r="154" spans="1:65" s="2" customFormat="1" ht="21.75" customHeight="1">
      <c r="A154" s="36"/>
      <c r="B154" s="37"/>
      <c r="C154" s="195" t="s">
        <v>285</v>
      </c>
      <c r="D154" s="195" t="s">
        <v>215</v>
      </c>
      <c r="E154" s="196" t="s">
        <v>1793</v>
      </c>
      <c r="F154" s="197" t="s">
        <v>1794</v>
      </c>
      <c r="G154" s="198" t="s">
        <v>253</v>
      </c>
      <c r="H154" s="199">
        <v>30.593</v>
      </c>
      <c r="I154" s="200"/>
      <c r="J154" s="201">
        <f>ROUND(I154*H154,2)</f>
        <v>0</v>
      </c>
      <c r="K154" s="197" t="s">
        <v>219</v>
      </c>
      <c r="L154" s="41"/>
      <c r="M154" s="202" t="s">
        <v>19</v>
      </c>
      <c r="N154" s="203" t="s">
        <v>45</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220</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1795</v>
      </c>
    </row>
    <row r="155" spans="1:65" s="2" customFormat="1" ht="48.75">
      <c r="A155" s="36"/>
      <c r="B155" s="37"/>
      <c r="C155" s="38"/>
      <c r="D155" s="208" t="s">
        <v>222</v>
      </c>
      <c r="E155" s="38"/>
      <c r="F155" s="209" t="s">
        <v>1777</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13" customFormat="1">
      <c r="B156" s="212"/>
      <c r="C156" s="213"/>
      <c r="D156" s="208" t="s">
        <v>233</v>
      </c>
      <c r="E156" s="214" t="s">
        <v>19</v>
      </c>
      <c r="F156" s="215" t="s">
        <v>1678</v>
      </c>
      <c r="G156" s="213"/>
      <c r="H156" s="216">
        <v>30.593</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4" customFormat="1">
      <c r="B157" s="223"/>
      <c r="C157" s="224"/>
      <c r="D157" s="208" t="s">
        <v>233</v>
      </c>
      <c r="E157" s="225" t="s">
        <v>19</v>
      </c>
      <c r="F157" s="226" t="s">
        <v>234</v>
      </c>
      <c r="G157" s="224"/>
      <c r="H157" s="227">
        <v>30.593</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8</v>
      </c>
      <c r="D158" s="195" t="s">
        <v>215</v>
      </c>
      <c r="E158" s="196" t="s">
        <v>681</v>
      </c>
      <c r="F158" s="197" t="s">
        <v>682</v>
      </c>
      <c r="G158" s="198" t="s">
        <v>253</v>
      </c>
      <c r="H158" s="199">
        <v>48.56</v>
      </c>
      <c r="I158" s="200"/>
      <c r="J158" s="201">
        <f>ROUND(I158*H158,2)</f>
        <v>0</v>
      </c>
      <c r="K158" s="197" t="s">
        <v>219</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1796</v>
      </c>
    </row>
    <row r="159" spans="1:65" s="2" customFormat="1" ht="97.5">
      <c r="A159" s="36"/>
      <c r="B159" s="37"/>
      <c r="C159" s="38"/>
      <c r="D159" s="208" t="s">
        <v>222</v>
      </c>
      <c r="E159" s="38"/>
      <c r="F159" s="209" t="s">
        <v>684</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3" customFormat="1">
      <c r="B160" s="212"/>
      <c r="C160" s="213"/>
      <c r="D160" s="208" t="s">
        <v>233</v>
      </c>
      <c r="E160" s="214" t="s">
        <v>19</v>
      </c>
      <c r="F160" s="215" t="s">
        <v>514</v>
      </c>
      <c r="G160" s="213"/>
      <c r="H160" s="216">
        <v>48.56</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1:65" s="14" customFormat="1">
      <c r="B161" s="223"/>
      <c r="C161" s="224"/>
      <c r="D161" s="208" t="s">
        <v>233</v>
      </c>
      <c r="E161" s="225" t="s">
        <v>19</v>
      </c>
      <c r="F161" s="226" t="s">
        <v>234</v>
      </c>
      <c r="G161" s="224"/>
      <c r="H161" s="227">
        <v>48.56</v>
      </c>
      <c r="I161" s="228"/>
      <c r="J161" s="224"/>
      <c r="K161" s="224"/>
      <c r="L161" s="229"/>
      <c r="M161" s="230"/>
      <c r="N161" s="231"/>
      <c r="O161" s="231"/>
      <c r="P161" s="231"/>
      <c r="Q161" s="231"/>
      <c r="R161" s="231"/>
      <c r="S161" s="231"/>
      <c r="T161" s="232"/>
      <c r="AT161" s="233" t="s">
        <v>233</v>
      </c>
      <c r="AU161" s="233" t="s">
        <v>83</v>
      </c>
      <c r="AV161" s="14" t="s">
        <v>220</v>
      </c>
      <c r="AW161" s="14" t="s">
        <v>35</v>
      </c>
      <c r="AX161" s="14" t="s">
        <v>81</v>
      </c>
      <c r="AY161" s="233" t="s">
        <v>213</v>
      </c>
    </row>
    <row r="162" spans="1:65" s="2" customFormat="1" ht="21.75" customHeight="1">
      <c r="A162" s="36"/>
      <c r="B162" s="37"/>
      <c r="C162" s="195" t="s">
        <v>293</v>
      </c>
      <c r="D162" s="195" t="s">
        <v>215</v>
      </c>
      <c r="E162" s="196" t="s">
        <v>1057</v>
      </c>
      <c r="F162" s="197" t="s">
        <v>1058</v>
      </c>
      <c r="G162" s="198" t="s">
        <v>156</v>
      </c>
      <c r="H162" s="199">
        <v>760.03200000000004</v>
      </c>
      <c r="I162" s="200"/>
      <c r="J162" s="201">
        <f>ROUND(I162*H162,2)</f>
        <v>0</v>
      </c>
      <c r="K162" s="197" t="s">
        <v>219</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1797</v>
      </c>
    </row>
    <row r="163" spans="1:65" s="2" customFormat="1" ht="68.25">
      <c r="A163" s="36"/>
      <c r="B163" s="37"/>
      <c r="C163" s="38"/>
      <c r="D163" s="208" t="s">
        <v>222</v>
      </c>
      <c r="E163" s="38"/>
      <c r="F163" s="209" t="s">
        <v>707</v>
      </c>
      <c r="G163" s="38"/>
      <c r="H163" s="38"/>
      <c r="I163" s="118"/>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222</v>
      </c>
      <c r="AU163" s="19" t="s">
        <v>83</v>
      </c>
    </row>
    <row r="164" spans="1:65" s="13" customFormat="1">
      <c r="B164" s="212"/>
      <c r="C164" s="213"/>
      <c r="D164" s="208" t="s">
        <v>233</v>
      </c>
      <c r="E164" s="214" t="s">
        <v>19</v>
      </c>
      <c r="F164" s="215" t="s">
        <v>1798</v>
      </c>
      <c r="G164" s="213"/>
      <c r="H164" s="216">
        <v>420</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3" customFormat="1">
      <c r="B165" s="212"/>
      <c r="C165" s="213"/>
      <c r="D165" s="208" t="s">
        <v>233</v>
      </c>
      <c r="E165" s="214" t="s">
        <v>19</v>
      </c>
      <c r="F165" s="215" t="s">
        <v>1799</v>
      </c>
      <c r="G165" s="213"/>
      <c r="H165" s="216">
        <v>340.03199999999998</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4" customFormat="1">
      <c r="B166" s="223"/>
      <c r="C166" s="224"/>
      <c r="D166" s="208" t="s">
        <v>233</v>
      </c>
      <c r="E166" s="225" t="s">
        <v>1184</v>
      </c>
      <c r="F166" s="226" t="s">
        <v>234</v>
      </c>
      <c r="G166" s="224"/>
      <c r="H166" s="227">
        <v>760.03200000000004</v>
      </c>
      <c r="I166" s="228"/>
      <c r="J166" s="224"/>
      <c r="K166" s="224"/>
      <c r="L166" s="229"/>
      <c r="M166" s="230"/>
      <c r="N166" s="231"/>
      <c r="O166" s="231"/>
      <c r="P166" s="231"/>
      <c r="Q166" s="231"/>
      <c r="R166" s="231"/>
      <c r="S166" s="231"/>
      <c r="T166" s="232"/>
      <c r="AT166" s="233" t="s">
        <v>233</v>
      </c>
      <c r="AU166" s="233" t="s">
        <v>83</v>
      </c>
      <c r="AV166" s="14" t="s">
        <v>220</v>
      </c>
      <c r="AW166" s="14" t="s">
        <v>35</v>
      </c>
      <c r="AX166" s="14" t="s">
        <v>81</v>
      </c>
      <c r="AY166" s="233" t="s">
        <v>213</v>
      </c>
    </row>
    <row r="167" spans="1:65" s="2" customFormat="1" ht="21.75" customHeight="1">
      <c r="A167" s="36"/>
      <c r="B167" s="37"/>
      <c r="C167" s="195" t="s">
        <v>297</v>
      </c>
      <c r="D167" s="195" t="s">
        <v>215</v>
      </c>
      <c r="E167" s="196" t="s">
        <v>1076</v>
      </c>
      <c r="F167" s="197" t="s">
        <v>1077</v>
      </c>
      <c r="G167" s="198" t="s">
        <v>156</v>
      </c>
      <c r="H167" s="199">
        <v>15200.64</v>
      </c>
      <c r="I167" s="200"/>
      <c r="J167" s="201">
        <f>ROUND(I167*H167,2)</f>
        <v>0</v>
      </c>
      <c r="K167" s="197" t="s">
        <v>219</v>
      </c>
      <c r="L167" s="41"/>
      <c r="M167" s="202" t="s">
        <v>19</v>
      </c>
      <c r="N167" s="203" t="s">
        <v>45</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220</v>
      </c>
      <c r="AT167" s="206" t="s">
        <v>215</v>
      </c>
      <c r="AU167" s="206" t="s">
        <v>83</v>
      </c>
      <c r="AY167" s="19" t="s">
        <v>213</v>
      </c>
      <c r="BE167" s="207">
        <f>IF(N167="základní",J167,0)</f>
        <v>0</v>
      </c>
      <c r="BF167" s="207">
        <f>IF(N167="snížená",J167,0)</f>
        <v>0</v>
      </c>
      <c r="BG167" s="207">
        <f>IF(N167="zákl. přenesená",J167,0)</f>
        <v>0</v>
      </c>
      <c r="BH167" s="207">
        <f>IF(N167="sníž. přenesená",J167,0)</f>
        <v>0</v>
      </c>
      <c r="BI167" s="207">
        <f>IF(N167="nulová",J167,0)</f>
        <v>0</v>
      </c>
      <c r="BJ167" s="19" t="s">
        <v>81</v>
      </c>
      <c r="BK167" s="207">
        <f>ROUND(I167*H167,2)</f>
        <v>0</v>
      </c>
      <c r="BL167" s="19" t="s">
        <v>220</v>
      </c>
      <c r="BM167" s="206" t="s">
        <v>1800</v>
      </c>
    </row>
    <row r="168" spans="1:65" s="2" customFormat="1" ht="68.25">
      <c r="A168" s="36"/>
      <c r="B168" s="37"/>
      <c r="C168" s="38"/>
      <c r="D168" s="208" t="s">
        <v>222</v>
      </c>
      <c r="E168" s="38"/>
      <c r="F168" s="209" t="s">
        <v>707</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222</v>
      </c>
      <c r="AU168" s="19" t="s">
        <v>83</v>
      </c>
    </row>
    <row r="169" spans="1:65" s="13" customFormat="1">
      <c r="B169" s="212"/>
      <c r="C169" s="213"/>
      <c r="D169" s="208" t="s">
        <v>233</v>
      </c>
      <c r="E169" s="214" t="s">
        <v>19</v>
      </c>
      <c r="F169" s="215" t="s">
        <v>1801</v>
      </c>
      <c r="G169" s="213"/>
      <c r="H169" s="216">
        <v>15200.64</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15200.64</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302</v>
      </c>
      <c r="D171" s="195" t="s">
        <v>215</v>
      </c>
      <c r="E171" s="196" t="s">
        <v>263</v>
      </c>
      <c r="F171" s="197" t="s">
        <v>264</v>
      </c>
      <c r="G171" s="198" t="s">
        <v>253</v>
      </c>
      <c r="H171" s="199">
        <v>43.704000000000001</v>
      </c>
      <c r="I171" s="200"/>
      <c r="J171" s="201">
        <f>ROUND(I171*H171,2)</f>
        <v>0</v>
      </c>
      <c r="K171" s="197" t="s">
        <v>219</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1802</v>
      </c>
    </row>
    <row r="172" spans="1:65" s="2" customFormat="1" ht="87.75">
      <c r="A172" s="36"/>
      <c r="B172" s="37"/>
      <c r="C172" s="38"/>
      <c r="D172" s="208" t="s">
        <v>222</v>
      </c>
      <c r="E172" s="38"/>
      <c r="F172" s="209" t="s">
        <v>266</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3" customFormat="1">
      <c r="B173" s="212"/>
      <c r="C173" s="213"/>
      <c r="D173" s="208" t="s">
        <v>233</v>
      </c>
      <c r="E173" s="214" t="s">
        <v>19</v>
      </c>
      <c r="F173" s="215" t="s">
        <v>1770</v>
      </c>
      <c r="G173" s="213"/>
      <c r="H173" s="216">
        <v>17.481999999999999</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3" customFormat="1">
      <c r="B174" s="212"/>
      <c r="C174" s="213"/>
      <c r="D174" s="208" t="s">
        <v>233</v>
      </c>
      <c r="E174" s="214" t="s">
        <v>19</v>
      </c>
      <c r="F174" s="215" t="s">
        <v>1785</v>
      </c>
      <c r="G174" s="213"/>
      <c r="H174" s="216">
        <v>26.222000000000001</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14" customFormat="1">
      <c r="B175" s="223"/>
      <c r="C175" s="224"/>
      <c r="D175" s="208" t="s">
        <v>233</v>
      </c>
      <c r="E175" s="225" t="s">
        <v>19</v>
      </c>
      <c r="F175" s="226" t="s">
        <v>234</v>
      </c>
      <c r="G175" s="224"/>
      <c r="H175" s="227">
        <v>43.704000000000001</v>
      </c>
      <c r="I175" s="228"/>
      <c r="J175" s="224"/>
      <c r="K175" s="224"/>
      <c r="L175" s="229"/>
      <c r="M175" s="230"/>
      <c r="N175" s="231"/>
      <c r="O175" s="231"/>
      <c r="P175" s="231"/>
      <c r="Q175" s="231"/>
      <c r="R175" s="231"/>
      <c r="S175" s="231"/>
      <c r="T175" s="232"/>
      <c r="AT175" s="233" t="s">
        <v>233</v>
      </c>
      <c r="AU175" s="233" t="s">
        <v>83</v>
      </c>
      <c r="AV175" s="14" t="s">
        <v>220</v>
      </c>
      <c r="AW175" s="14" t="s">
        <v>35</v>
      </c>
      <c r="AX175" s="14" t="s">
        <v>81</v>
      </c>
      <c r="AY175" s="233" t="s">
        <v>213</v>
      </c>
    </row>
    <row r="176" spans="1:65" s="2" customFormat="1" ht="21.75" customHeight="1">
      <c r="A176" s="36"/>
      <c r="B176" s="37"/>
      <c r="C176" s="195" t="s">
        <v>307</v>
      </c>
      <c r="D176" s="195" t="s">
        <v>215</v>
      </c>
      <c r="E176" s="196" t="s">
        <v>1081</v>
      </c>
      <c r="F176" s="197" t="s">
        <v>1082</v>
      </c>
      <c r="G176" s="198" t="s">
        <v>253</v>
      </c>
      <c r="H176" s="199">
        <v>48.56</v>
      </c>
      <c r="I176" s="200"/>
      <c r="J176" s="201">
        <f>ROUND(I176*H176,2)</f>
        <v>0</v>
      </c>
      <c r="K176" s="197" t="s">
        <v>219</v>
      </c>
      <c r="L176" s="41"/>
      <c r="M176" s="202" t="s">
        <v>19</v>
      </c>
      <c r="N176" s="203" t="s">
        <v>45</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220</v>
      </c>
      <c r="AT176" s="206" t="s">
        <v>215</v>
      </c>
      <c r="AU176" s="206" t="s">
        <v>83</v>
      </c>
      <c r="AY176" s="19" t="s">
        <v>213</v>
      </c>
      <c r="BE176" s="207">
        <f>IF(N176="základní",J176,0)</f>
        <v>0</v>
      </c>
      <c r="BF176" s="207">
        <f>IF(N176="snížená",J176,0)</f>
        <v>0</v>
      </c>
      <c r="BG176" s="207">
        <f>IF(N176="zákl. přenesená",J176,0)</f>
        <v>0</v>
      </c>
      <c r="BH176" s="207">
        <f>IF(N176="sníž. přenesená",J176,0)</f>
        <v>0</v>
      </c>
      <c r="BI176" s="207">
        <f>IF(N176="nulová",J176,0)</f>
        <v>0</v>
      </c>
      <c r="BJ176" s="19" t="s">
        <v>81</v>
      </c>
      <c r="BK176" s="207">
        <f>ROUND(I176*H176,2)</f>
        <v>0</v>
      </c>
      <c r="BL176" s="19" t="s">
        <v>220</v>
      </c>
      <c r="BM176" s="206" t="s">
        <v>1803</v>
      </c>
    </row>
    <row r="177" spans="1:65" s="2" customFormat="1" ht="87.75">
      <c r="A177" s="36"/>
      <c r="B177" s="37"/>
      <c r="C177" s="38"/>
      <c r="D177" s="208" t="s">
        <v>222</v>
      </c>
      <c r="E177" s="38"/>
      <c r="F177" s="209" t="s">
        <v>266</v>
      </c>
      <c r="G177" s="38"/>
      <c r="H177" s="38"/>
      <c r="I177" s="118"/>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222</v>
      </c>
      <c r="AU177" s="19" t="s">
        <v>83</v>
      </c>
    </row>
    <row r="178" spans="1:65" s="13" customFormat="1">
      <c r="B178" s="212"/>
      <c r="C178" s="213"/>
      <c r="D178" s="208" t="s">
        <v>233</v>
      </c>
      <c r="E178" s="214" t="s">
        <v>19</v>
      </c>
      <c r="F178" s="215" t="s">
        <v>514</v>
      </c>
      <c r="G178" s="213"/>
      <c r="H178" s="216">
        <v>48.56</v>
      </c>
      <c r="I178" s="217"/>
      <c r="J178" s="213"/>
      <c r="K178" s="213"/>
      <c r="L178" s="218"/>
      <c r="M178" s="219"/>
      <c r="N178" s="220"/>
      <c r="O178" s="220"/>
      <c r="P178" s="220"/>
      <c r="Q178" s="220"/>
      <c r="R178" s="220"/>
      <c r="S178" s="220"/>
      <c r="T178" s="221"/>
      <c r="AT178" s="222" t="s">
        <v>233</v>
      </c>
      <c r="AU178" s="222" t="s">
        <v>83</v>
      </c>
      <c r="AV178" s="13" t="s">
        <v>83</v>
      </c>
      <c r="AW178" s="13" t="s">
        <v>35</v>
      </c>
      <c r="AX178" s="13" t="s">
        <v>74</v>
      </c>
      <c r="AY178" s="222" t="s">
        <v>213</v>
      </c>
    </row>
    <row r="179" spans="1:65" s="14" customFormat="1">
      <c r="B179" s="223"/>
      <c r="C179" s="224"/>
      <c r="D179" s="208" t="s">
        <v>233</v>
      </c>
      <c r="E179" s="225" t="s">
        <v>19</v>
      </c>
      <c r="F179" s="226" t="s">
        <v>234</v>
      </c>
      <c r="G179" s="224"/>
      <c r="H179" s="227">
        <v>48.56</v>
      </c>
      <c r="I179" s="228"/>
      <c r="J179" s="224"/>
      <c r="K179" s="224"/>
      <c r="L179" s="229"/>
      <c r="M179" s="230"/>
      <c r="N179" s="231"/>
      <c r="O179" s="231"/>
      <c r="P179" s="231"/>
      <c r="Q179" s="231"/>
      <c r="R179" s="231"/>
      <c r="S179" s="231"/>
      <c r="T179" s="232"/>
      <c r="AT179" s="233" t="s">
        <v>233</v>
      </c>
      <c r="AU179" s="233" t="s">
        <v>83</v>
      </c>
      <c r="AV179" s="14" t="s">
        <v>220</v>
      </c>
      <c r="AW179" s="14" t="s">
        <v>35</v>
      </c>
      <c r="AX179" s="14" t="s">
        <v>81</v>
      </c>
      <c r="AY179" s="233" t="s">
        <v>213</v>
      </c>
    </row>
    <row r="180" spans="1:65" s="2" customFormat="1" ht="21.75" customHeight="1">
      <c r="A180" s="36"/>
      <c r="B180" s="37"/>
      <c r="C180" s="195" t="s">
        <v>312</v>
      </c>
      <c r="D180" s="195" t="s">
        <v>215</v>
      </c>
      <c r="E180" s="196" t="s">
        <v>268</v>
      </c>
      <c r="F180" s="197" t="s">
        <v>269</v>
      </c>
      <c r="G180" s="198" t="s">
        <v>253</v>
      </c>
      <c r="H180" s="199">
        <v>179.90199999999999</v>
      </c>
      <c r="I180" s="200"/>
      <c r="J180" s="201">
        <f>ROUND(I180*H180,2)</f>
        <v>0</v>
      </c>
      <c r="K180" s="197" t="s">
        <v>219</v>
      </c>
      <c r="L180" s="41"/>
      <c r="M180" s="202" t="s">
        <v>19</v>
      </c>
      <c r="N180" s="203" t="s">
        <v>45</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220</v>
      </c>
      <c r="AT180" s="206" t="s">
        <v>215</v>
      </c>
      <c r="AU180" s="206" t="s">
        <v>83</v>
      </c>
      <c r="AY180" s="19" t="s">
        <v>213</v>
      </c>
      <c r="BE180" s="207">
        <f>IF(N180="základní",J180,0)</f>
        <v>0</v>
      </c>
      <c r="BF180" s="207">
        <f>IF(N180="snížená",J180,0)</f>
        <v>0</v>
      </c>
      <c r="BG180" s="207">
        <f>IF(N180="zákl. přenesená",J180,0)</f>
        <v>0</v>
      </c>
      <c r="BH180" s="207">
        <f>IF(N180="sníž. přenesená",J180,0)</f>
        <v>0</v>
      </c>
      <c r="BI180" s="207">
        <f>IF(N180="nulová",J180,0)</f>
        <v>0</v>
      </c>
      <c r="BJ180" s="19" t="s">
        <v>81</v>
      </c>
      <c r="BK180" s="207">
        <f>ROUND(I180*H180,2)</f>
        <v>0</v>
      </c>
      <c r="BL180" s="19" t="s">
        <v>220</v>
      </c>
      <c r="BM180" s="206" t="s">
        <v>1804</v>
      </c>
    </row>
    <row r="181" spans="1:65" s="2" customFormat="1" ht="136.5">
      <c r="A181" s="36"/>
      <c r="B181" s="37"/>
      <c r="C181" s="38"/>
      <c r="D181" s="208" t="s">
        <v>222</v>
      </c>
      <c r="E181" s="38"/>
      <c r="F181" s="209" t="s">
        <v>271</v>
      </c>
      <c r="G181" s="38"/>
      <c r="H181" s="38"/>
      <c r="I181" s="118"/>
      <c r="J181" s="38"/>
      <c r="K181" s="38"/>
      <c r="L181" s="41"/>
      <c r="M181" s="210"/>
      <c r="N181" s="211"/>
      <c r="O181" s="66"/>
      <c r="P181" s="66"/>
      <c r="Q181" s="66"/>
      <c r="R181" s="66"/>
      <c r="S181" s="66"/>
      <c r="T181" s="67"/>
      <c r="U181" s="36"/>
      <c r="V181" s="36"/>
      <c r="W181" s="36"/>
      <c r="X181" s="36"/>
      <c r="Y181" s="36"/>
      <c r="Z181" s="36"/>
      <c r="AA181" s="36"/>
      <c r="AB181" s="36"/>
      <c r="AC181" s="36"/>
      <c r="AD181" s="36"/>
      <c r="AE181" s="36"/>
      <c r="AT181" s="19" t="s">
        <v>222</v>
      </c>
      <c r="AU181" s="19" t="s">
        <v>83</v>
      </c>
    </row>
    <row r="182" spans="1:65" s="13" customFormat="1">
      <c r="B182" s="212"/>
      <c r="C182" s="213"/>
      <c r="D182" s="208" t="s">
        <v>233</v>
      </c>
      <c r="E182" s="214" t="s">
        <v>19</v>
      </c>
      <c r="F182" s="215" t="s">
        <v>780</v>
      </c>
      <c r="G182" s="213"/>
      <c r="H182" s="216">
        <v>179.90199999999999</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4" customFormat="1">
      <c r="B183" s="223"/>
      <c r="C183" s="224"/>
      <c r="D183" s="208" t="s">
        <v>233</v>
      </c>
      <c r="E183" s="225" t="s">
        <v>19</v>
      </c>
      <c r="F183" s="226" t="s">
        <v>234</v>
      </c>
      <c r="G183" s="224"/>
      <c r="H183" s="227">
        <v>179.90199999999999</v>
      </c>
      <c r="I183" s="228"/>
      <c r="J183" s="224"/>
      <c r="K183" s="224"/>
      <c r="L183" s="229"/>
      <c r="M183" s="230"/>
      <c r="N183" s="231"/>
      <c r="O183" s="231"/>
      <c r="P183" s="231"/>
      <c r="Q183" s="231"/>
      <c r="R183" s="231"/>
      <c r="S183" s="231"/>
      <c r="T183" s="232"/>
      <c r="AT183" s="233" t="s">
        <v>233</v>
      </c>
      <c r="AU183" s="233" t="s">
        <v>83</v>
      </c>
      <c r="AV183" s="14" t="s">
        <v>220</v>
      </c>
      <c r="AW183" s="14" t="s">
        <v>35</v>
      </c>
      <c r="AX183" s="14" t="s">
        <v>81</v>
      </c>
      <c r="AY183" s="233" t="s">
        <v>213</v>
      </c>
    </row>
    <row r="184" spans="1:65" s="2" customFormat="1" ht="21.75" customHeight="1">
      <c r="A184" s="36"/>
      <c r="B184" s="37"/>
      <c r="C184" s="195" t="s">
        <v>7</v>
      </c>
      <c r="D184" s="195" t="s">
        <v>215</v>
      </c>
      <c r="E184" s="196" t="s">
        <v>298</v>
      </c>
      <c r="F184" s="197" t="s">
        <v>299</v>
      </c>
      <c r="G184" s="198" t="s">
        <v>253</v>
      </c>
      <c r="H184" s="199">
        <v>145.68</v>
      </c>
      <c r="I184" s="200"/>
      <c r="J184" s="201">
        <f>ROUND(I184*H184,2)</f>
        <v>0</v>
      </c>
      <c r="K184" s="197" t="s">
        <v>219</v>
      </c>
      <c r="L184" s="41"/>
      <c r="M184" s="202" t="s">
        <v>19</v>
      </c>
      <c r="N184" s="203" t="s">
        <v>45</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220</v>
      </c>
      <c r="AT184" s="206" t="s">
        <v>215</v>
      </c>
      <c r="AU184" s="206" t="s">
        <v>83</v>
      </c>
      <c r="AY184" s="19" t="s">
        <v>213</v>
      </c>
      <c r="BE184" s="207">
        <f>IF(N184="základní",J184,0)</f>
        <v>0</v>
      </c>
      <c r="BF184" s="207">
        <f>IF(N184="snížená",J184,0)</f>
        <v>0</v>
      </c>
      <c r="BG184" s="207">
        <f>IF(N184="zákl. přenesená",J184,0)</f>
        <v>0</v>
      </c>
      <c r="BH184" s="207">
        <f>IF(N184="sníž. přenesená",J184,0)</f>
        <v>0</v>
      </c>
      <c r="BI184" s="207">
        <f>IF(N184="nulová",J184,0)</f>
        <v>0</v>
      </c>
      <c r="BJ184" s="19" t="s">
        <v>81</v>
      </c>
      <c r="BK184" s="207">
        <f>ROUND(I184*H184,2)</f>
        <v>0</v>
      </c>
      <c r="BL184" s="19" t="s">
        <v>220</v>
      </c>
      <c r="BM184" s="206" t="s">
        <v>1805</v>
      </c>
    </row>
    <row r="185" spans="1:65" s="2" customFormat="1" ht="165.75">
      <c r="A185" s="36"/>
      <c r="B185" s="37"/>
      <c r="C185" s="38"/>
      <c r="D185" s="208" t="s">
        <v>222</v>
      </c>
      <c r="E185" s="38"/>
      <c r="F185" s="209" t="s">
        <v>301</v>
      </c>
      <c r="G185" s="38"/>
      <c r="H185" s="38"/>
      <c r="I185" s="118"/>
      <c r="J185" s="38"/>
      <c r="K185" s="38"/>
      <c r="L185" s="41"/>
      <c r="M185" s="210"/>
      <c r="N185" s="211"/>
      <c r="O185" s="66"/>
      <c r="P185" s="66"/>
      <c r="Q185" s="66"/>
      <c r="R185" s="66"/>
      <c r="S185" s="66"/>
      <c r="T185" s="67"/>
      <c r="U185" s="36"/>
      <c r="V185" s="36"/>
      <c r="W185" s="36"/>
      <c r="X185" s="36"/>
      <c r="Y185" s="36"/>
      <c r="Z185" s="36"/>
      <c r="AA185" s="36"/>
      <c r="AB185" s="36"/>
      <c r="AC185" s="36"/>
      <c r="AD185" s="36"/>
      <c r="AE185" s="36"/>
      <c r="AT185" s="19" t="s">
        <v>222</v>
      </c>
      <c r="AU185" s="19" t="s">
        <v>83</v>
      </c>
    </row>
    <row r="186" spans="1:65" s="13" customFormat="1">
      <c r="B186" s="212"/>
      <c r="C186" s="213"/>
      <c r="D186" s="208" t="s">
        <v>233</v>
      </c>
      <c r="E186" s="214" t="s">
        <v>19</v>
      </c>
      <c r="F186" s="215" t="s">
        <v>1086</v>
      </c>
      <c r="G186" s="213"/>
      <c r="H186" s="216">
        <v>145.68</v>
      </c>
      <c r="I186" s="217"/>
      <c r="J186" s="213"/>
      <c r="K186" s="213"/>
      <c r="L186" s="218"/>
      <c r="M186" s="219"/>
      <c r="N186" s="220"/>
      <c r="O186" s="220"/>
      <c r="P186" s="220"/>
      <c r="Q186" s="220"/>
      <c r="R186" s="220"/>
      <c r="S186" s="220"/>
      <c r="T186" s="221"/>
      <c r="AT186" s="222" t="s">
        <v>233</v>
      </c>
      <c r="AU186" s="222" t="s">
        <v>83</v>
      </c>
      <c r="AV186" s="13" t="s">
        <v>83</v>
      </c>
      <c r="AW186" s="13" t="s">
        <v>35</v>
      </c>
      <c r="AX186" s="13" t="s">
        <v>74</v>
      </c>
      <c r="AY186" s="222" t="s">
        <v>213</v>
      </c>
    </row>
    <row r="187" spans="1:65" s="14" customFormat="1">
      <c r="B187" s="223"/>
      <c r="C187" s="224"/>
      <c r="D187" s="208" t="s">
        <v>233</v>
      </c>
      <c r="E187" s="225" t="s">
        <v>574</v>
      </c>
      <c r="F187" s="226" t="s">
        <v>234</v>
      </c>
      <c r="G187" s="224"/>
      <c r="H187" s="227">
        <v>145.68</v>
      </c>
      <c r="I187" s="228"/>
      <c r="J187" s="224"/>
      <c r="K187" s="224"/>
      <c r="L187" s="229"/>
      <c r="M187" s="230"/>
      <c r="N187" s="231"/>
      <c r="O187" s="231"/>
      <c r="P187" s="231"/>
      <c r="Q187" s="231"/>
      <c r="R187" s="231"/>
      <c r="S187" s="231"/>
      <c r="T187" s="232"/>
      <c r="AT187" s="233" t="s">
        <v>233</v>
      </c>
      <c r="AU187" s="233" t="s">
        <v>83</v>
      </c>
      <c r="AV187" s="14" t="s">
        <v>220</v>
      </c>
      <c r="AW187" s="14" t="s">
        <v>35</v>
      </c>
      <c r="AX187" s="14" t="s">
        <v>81</v>
      </c>
      <c r="AY187" s="233" t="s">
        <v>213</v>
      </c>
    </row>
    <row r="188" spans="1:65" s="2" customFormat="1" ht="33" customHeight="1">
      <c r="A188" s="36"/>
      <c r="B188" s="37"/>
      <c r="C188" s="195" t="s">
        <v>323</v>
      </c>
      <c r="D188" s="195" t="s">
        <v>215</v>
      </c>
      <c r="E188" s="196" t="s">
        <v>303</v>
      </c>
      <c r="F188" s="197" t="s">
        <v>304</v>
      </c>
      <c r="G188" s="198" t="s">
        <v>253</v>
      </c>
      <c r="H188" s="199">
        <v>1456.8</v>
      </c>
      <c r="I188" s="200"/>
      <c r="J188" s="201">
        <f>ROUND(I188*H188,2)</f>
        <v>0</v>
      </c>
      <c r="K188" s="197" t="s">
        <v>219</v>
      </c>
      <c r="L188" s="41"/>
      <c r="M188" s="202" t="s">
        <v>19</v>
      </c>
      <c r="N188" s="203" t="s">
        <v>45</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220</v>
      </c>
      <c r="AT188" s="206" t="s">
        <v>215</v>
      </c>
      <c r="AU188" s="206" t="s">
        <v>83</v>
      </c>
      <c r="AY188" s="19" t="s">
        <v>213</v>
      </c>
      <c r="BE188" s="207">
        <f>IF(N188="základní",J188,0)</f>
        <v>0</v>
      </c>
      <c r="BF188" s="207">
        <f>IF(N188="snížená",J188,0)</f>
        <v>0</v>
      </c>
      <c r="BG188" s="207">
        <f>IF(N188="zákl. přenesená",J188,0)</f>
        <v>0</v>
      </c>
      <c r="BH188" s="207">
        <f>IF(N188="sníž. přenesená",J188,0)</f>
        <v>0</v>
      </c>
      <c r="BI188" s="207">
        <f>IF(N188="nulová",J188,0)</f>
        <v>0</v>
      </c>
      <c r="BJ188" s="19" t="s">
        <v>81</v>
      </c>
      <c r="BK188" s="207">
        <f>ROUND(I188*H188,2)</f>
        <v>0</v>
      </c>
      <c r="BL188" s="19" t="s">
        <v>220</v>
      </c>
      <c r="BM188" s="206" t="s">
        <v>1806</v>
      </c>
    </row>
    <row r="189" spans="1:65" s="2" customFormat="1" ht="165.75">
      <c r="A189" s="36"/>
      <c r="B189" s="37"/>
      <c r="C189" s="38"/>
      <c r="D189" s="208" t="s">
        <v>222</v>
      </c>
      <c r="E189" s="38"/>
      <c r="F189" s="209" t="s">
        <v>301</v>
      </c>
      <c r="G189" s="38"/>
      <c r="H189" s="38"/>
      <c r="I189" s="118"/>
      <c r="J189" s="38"/>
      <c r="K189" s="38"/>
      <c r="L189" s="41"/>
      <c r="M189" s="210"/>
      <c r="N189" s="211"/>
      <c r="O189" s="66"/>
      <c r="P189" s="66"/>
      <c r="Q189" s="66"/>
      <c r="R189" s="66"/>
      <c r="S189" s="66"/>
      <c r="T189" s="67"/>
      <c r="U189" s="36"/>
      <c r="V189" s="36"/>
      <c r="W189" s="36"/>
      <c r="X189" s="36"/>
      <c r="Y189" s="36"/>
      <c r="Z189" s="36"/>
      <c r="AA189" s="36"/>
      <c r="AB189" s="36"/>
      <c r="AC189" s="36"/>
      <c r="AD189" s="36"/>
      <c r="AE189" s="36"/>
      <c r="AT189" s="19" t="s">
        <v>222</v>
      </c>
      <c r="AU189" s="19" t="s">
        <v>83</v>
      </c>
    </row>
    <row r="190" spans="1:65" s="13" customFormat="1">
      <c r="B190" s="212"/>
      <c r="C190" s="213"/>
      <c r="D190" s="208" t="s">
        <v>233</v>
      </c>
      <c r="E190" s="214" t="s">
        <v>19</v>
      </c>
      <c r="F190" s="215" t="s">
        <v>1217</v>
      </c>
      <c r="G190" s="213"/>
      <c r="H190" s="216">
        <v>1456.8</v>
      </c>
      <c r="I190" s="217"/>
      <c r="J190" s="213"/>
      <c r="K190" s="213"/>
      <c r="L190" s="218"/>
      <c r="M190" s="219"/>
      <c r="N190" s="220"/>
      <c r="O190" s="220"/>
      <c r="P190" s="220"/>
      <c r="Q190" s="220"/>
      <c r="R190" s="220"/>
      <c r="S190" s="220"/>
      <c r="T190" s="221"/>
      <c r="AT190" s="222" t="s">
        <v>233</v>
      </c>
      <c r="AU190" s="222" t="s">
        <v>83</v>
      </c>
      <c r="AV190" s="13" t="s">
        <v>83</v>
      </c>
      <c r="AW190" s="13" t="s">
        <v>35</v>
      </c>
      <c r="AX190" s="13" t="s">
        <v>74</v>
      </c>
      <c r="AY190" s="222" t="s">
        <v>213</v>
      </c>
    </row>
    <row r="191" spans="1:65" s="14" customFormat="1">
      <c r="B191" s="223"/>
      <c r="C191" s="224"/>
      <c r="D191" s="208" t="s">
        <v>233</v>
      </c>
      <c r="E191" s="225" t="s">
        <v>19</v>
      </c>
      <c r="F191" s="226" t="s">
        <v>234</v>
      </c>
      <c r="G191" s="224"/>
      <c r="H191" s="227">
        <v>1456.8</v>
      </c>
      <c r="I191" s="228"/>
      <c r="J191" s="224"/>
      <c r="K191" s="224"/>
      <c r="L191" s="229"/>
      <c r="M191" s="230"/>
      <c r="N191" s="231"/>
      <c r="O191" s="231"/>
      <c r="P191" s="231"/>
      <c r="Q191" s="231"/>
      <c r="R191" s="231"/>
      <c r="S191" s="231"/>
      <c r="T191" s="232"/>
      <c r="AT191" s="233" t="s">
        <v>233</v>
      </c>
      <c r="AU191" s="233" t="s">
        <v>83</v>
      </c>
      <c r="AV191" s="14" t="s">
        <v>220</v>
      </c>
      <c r="AW191" s="14" t="s">
        <v>35</v>
      </c>
      <c r="AX191" s="14" t="s">
        <v>81</v>
      </c>
      <c r="AY191" s="233" t="s">
        <v>213</v>
      </c>
    </row>
    <row r="192" spans="1:65" s="2" customFormat="1" ht="21.75" customHeight="1">
      <c r="A192" s="36"/>
      <c r="B192" s="37"/>
      <c r="C192" s="195" t="s">
        <v>328</v>
      </c>
      <c r="D192" s="195" t="s">
        <v>215</v>
      </c>
      <c r="E192" s="196" t="s">
        <v>784</v>
      </c>
      <c r="F192" s="197" t="s">
        <v>785</v>
      </c>
      <c r="G192" s="198" t="s">
        <v>253</v>
      </c>
      <c r="H192" s="199">
        <v>48.56</v>
      </c>
      <c r="I192" s="200"/>
      <c r="J192" s="201">
        <f>ROUND(I192*H192,2)</f>
        <v>0</v>
      </c>
      <c r="K192" s="197" t="s">
        <v>219</v>
      </c>
      <c r="L192" s="41"/>
      <c r="M192" s="202" t="s">
        <v>19</v>
      </c>
      <c r="N192" s="203" t="s">
        <v>45</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220</v>
      </c>
      <c r="AT192" s="206" t="s">
        <v>215</v>
      </c>
      <c r="AU192" s="206" t="s">
        <v>83</v>
      </c>
      <c r="AY192" s="19" t="s">
        <v>213</v>
      </c>
      <c r="BE192" s="207">
        <f>IF(N192="základní",J192,0)</f>
        <v>0</v>
      </c>
      <c r="BF192" s="207">
        <f>IF(N192="snížená",J192,0)</f>
        <v>0</v>
      </c>
      <c r="BG192" s="207">
        <f>IF(N192="zákl. přenesená",J192,0)</f>
        <v>0</v>
      </c>
      <c r="BH192" s="207">
        <f>IF(N192="sníž. přenesená",J192,0)</f>
        <v>0</v>
      </c>
      <c r="BI192" s="207">
        <f>IF(N192="nulová",J192,0)</f>
        <v>0</v>
      </c>
      <c r="BJ192" s="19" t="s">
        <v>81</v>
      </c>
      <c r="BK192" s="207">
        <f>ROUND(I192*H192,2)</f>
        <v>0</v>
      </c>
      <c r="BL192" s="19" t="s">
        <v>220</v>
      </c>
      <c r="BM192" s="206" t="s">
        <v>1807</v>
      </c>
    </row>
    <row r="193" spans="1:65" s="2" customFormat="1" ht="165.75">
      <c r="A193" s="36"/>
      <c r="B193" s="37"/>
      <c r="C193" s="38"/>
      <c r="D193" s="208" t="s">
        <v>222</v>
      </c>
      <c r="E193" s="38"/>
      <c r="F193" s="209" t="s">
        <v>301</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222</v>
      </c>
      <c r="AU193" s="19" t="s">
        <v>83</v>
      </c>
    </row>
    <row r="194" spans="1:65" s="13" customFormat="1">
      <c r="B194" s="212"/>
      <c r="C194" s="213"/>
      <c r="D194" s="208" t="s">
        <v>233</v>
      </c>
      <c r="E194" s="214" t="s">
        <v>19</v>
      </c>
      <c r="F194" s="215" t="s">
        <v>514</v>
      </c>
      <c r="G194" s="213"/>
      <c r="H194" s="216">
        <v>48.56</v>
      </c>
      <c r="I194" s="217"/>
      <c r="J194" s="213"/>
      <c r="K194" s="213"/>
      <c r="L194" s="218"/>
      <c r="M194" s="219"/>
      <c r="N194" s="220"/>
      <c r="O194" s="220"/>
      <c r="P194" s="220"/>
      <c r="Q194" s="220"/>
      <c r="R194" s="220"/>
      <c r="S194" s="220"/>
      <c r="T194" s="221"/>
      <c r="AT194" s="222" t="s">
        <v>233</v>
      </c>
      <c r="AU194" s="222" t="s">
        <v>83</v>
      </c>
      <c r="AV194" s="13" t="s">
        <v>83</v>
      </c>
      <c r="AW194" s="13" t="s">
        <v>35</v>
      </c>
      <c r="AX194" s="13" t="s">
        <v>74</v>
      </c>
      <c r="AY194" s="222" t="s">
        <v>213</v>
      </c>
    </row>
    <row r="195" spans="1:65" s="14" customFormat="1">
      <c r="B195" s="223"/>
      <c r="C195" s="224"/>
      <c r="D195" s="208" t="s">
        <v>233</v>
      </c>
      <c r="E195" s="225" t="s">
        <v>19</v>
      </c>
      <c r="F195" s="226" t="s">
        <v>234</v>
      </c>
      <c r="G195" s="224"/>
      <c r="H195" s="227">
        <v>48.56</v>
      </c>
      <c r="I195" s="228"/>
      <c r="J195" s="224"/>
      <c r="K195" s="224"/>
      <c r="L195" s="229"/>
      <c r="M195" s="230"/>
      <c r="N195" s="231"/>
      <c r="O195" s="231"/>
      <c r="P195" s="231"/>
      <c r="Q195" s="231"/>
      <c r="R195" s="231"/>
      <c r="S195" s="231"/>
      <c r="T195" s="232"/>
      <c r="AT195" s="233" t="s">
        <v>233</v>
      </c>
      <c r="AU195" s="233" t="s">
        <v>83</v>
      </c>
      <c r="AV195" s="14" t="s">
        <v>220</v>
      </c>
      <c r="AW195" s="14" t="s">
        <v>35</v>
      </c>
      <c r="AX195" s="14" t="s">
        <v>81</v>
      </c>
      <c r="AY195" s="233" t="s">
        <v>213</v>
      </c>
    </row>
    <row r="196" spans="1:65" s="2" customFormat="1" ht="33" customHeight="1">
      <c r="A196" s="36"/>
      <c r="B196" s="37"/>
      <c r="C196" s="195" t="s">
        <v>333</v>
      </c>
      <c r="D196" s="195" t="s">
        <v>215</v>
      </c>
      <c r="E196" s="196" t="s">
        <v>788</v>
      </c>
      <c r="F196" s="197" t="s">
        <v>789</v>
      </c>
      <c r="G196" s="198" t="s">
        <v>253</v>
      </c>
      <c r="H196" s="199">
        <v>485.6</v>
      </c>
      <c r="I196" s="200"/>
      <c r="J196" s="201">
        <f>ROUND(I196*H196,2)</f>
        <v>0</v>
      </c>
      <c r="K196" s="197" t="s">
        <v>219</v>
      </c>
      <c r="L196" s="41"/>
      <c r="M196" s="202" t="s">
        <v>19</v>
      </c>
      <c r="N196" s="203" t="s">
        <v>45</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220</v>
      </c>
      <c r="AT196" s="206" t="s">
        <v>215</v>
      </c>
      <c r="AU196" s="206" t="s">
        <v>83</v>
      </c>
      <c r="AY196" s="19" t="s">
        <v>213</v>
      </c>
      <c r="BE196" s="207">
        <f>IF(N196="základní",J196,0)</f>
        <v>0</v>
      </c>
      <c r="BF196" s="207">
        <f>IF(N196="snížená",J196,0)</f>
        <v>0</v>
      </c>
      <c r="BG196" s="207">
        <f>IF(N196="zákl. přenesená",J196,0)</f>
        <v>0</v>
      </c>
      <c r="BH196" s="207">
        <f>IF(N196="sníž. přenesená",J196,0)</f>
        <v>0</v>
      </c>
      <c r="BI196" s="207">
        <f>IF(N196="nulová",J196,0)</f>
        <v>0</v>
      </c>
      <c r="BJ196" s="19" t="s">
        <v>81</v>
      </c>
      <c r="BK196" s="207">
        <f>ROUND(I196*H196,2)</f>
        <v>0</v>
      </c>
      <c r="BL196" s="19" t="s">
        <v>220</v>
      </c>
      <c r="BM196" s="206" t="s">
        <v>1808</v>
      </c>
    </row>
    <row r="197" spans="1:65" s="2" customFormat="1" ht="165.75">
      <c r="A197" s="36"/>
      <c r="B197" s="37"/>
      <c r="C197" s="38"/>
      <c r="D197" s="208" t="s">
        <v>222</v>
      </c>
      <c r="E197" s="38"/>
      <c r="F197" s="209" t="s">
        <v>301</v>
      </c>
      <c r="G197" s="38"/>
      <c r="H197" s="38"/>
      <c r="I197" s="118"/>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222</v>
      </c>
      <c r="AU197" s="19" t="s">
        <v>83</v>
      </c>
    </row>
    <row r="198" spans="1:65" s="13" customFormat="1">
      <c r="B198" s="212"/>
      <c r="C198" s="213"/>
      <c r="D198" s="208" t="s">
        <v>233</v>
      </c>
      <c r="E198" s="214" t="s">
        <v>19</v>
      </c>
      <c r="F198" s="215" t="s">
        <v>1090</v>
      </c>
      <c r="G198" s="213"/>
      <c r="H198" s="216">
        <v>485.6</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4" customFormat="1">
      <c r="B199" s="223"/>
      <c r="C199" s="224"/>
      <c r="D199" s="208" t="s">
        <v>233</v>
      </c>
      <c r="E199" s="225" t="s">
        <v>19</v>
      </c>
      <c r="F199" s="226" t="s">
        <v>234</v>
      </c>
      <c r="G199" s="224"/>
      <c r="H199" s="227">
        <v>485.6</v>
      </c>
      <c r="I199" s="228"/>
      <c r="J199" s="224"/>
      <c r="K199" s="224"/>
      <c r="L199" s="229"/>
      <c r="M199" s="230"/>
      <c r="N199" s="231"/>
      <c r="O199" s="231"/>
      <c r="P199" s="231"/>
      <c r="Q199" s="231"/>
      <c r="R199" s="231"/>
      <c r="S199" s="231"/>
      <c r="T199" s="232"/>
      <c r="AT199" s="233" t="s">
        <v>233</v>
      </c>
      <c r="AU199" s="233" t="s">
        <v>83</v>
      </c>
      <c r="AV199" s="14" t="s">
        <v>220</v>
      </c>
      <c r="AW199" s="14" t="s">
        <v>35</v>
      </c>
      <c r="AX199" s="14" t="s">
        <v>81</v>
      </c>
      <c r="AY199" s="233" t="s">
        <v>213</v>
      </c>
    </row>
    <row r="200" spans="1:65" s="2" customFormat="1" ht="21.75" customHeight="1">
      <c r="A200" s="36"/>
      <c r="B200" s="37"/>
      <c r="C200" s="195" t="s">
        <v>340</v>
      </c>
      <c r="D200" s="195" t="s">
        <v>215</v>
      </c>
      <c r="E200" s="196" t="s">
        <v>308</v>
      </c>
      <c r="F200" s="197" t="s">
        <v>309</v>
      </c>
      <c r="G200" s="198" t="s">
        <v>253</v>
      </c>
      <c r="H200" s="199">
        <v>179.90199999999999</v>
      </c>
      <c r="I200" s="200"/>
      <c r="J200" s="201">
        <f>ROUND(I200*H200,2)</f>
        <v>0</v>
      </c>
      <c r="K200" s="197" t="s">
        <v>219</v>
      </c>
      <c r="L200" s="41"/>
      <c r="M200" s="202" t="s">
        <v>19</v>
      </c>
      <c r="N200" s="203" t="s">
        <v>45</v>
      </c>
      <c r="O200" s="66"/>
      <c r="P200" s="204">
        <f>O200*H200</f>
        <v>0</v>
      </c>
      <c r="Q200" s="204">
        <v>0</v>
      </c>
      <c r="R200" s="204">
        <f>Q200*H200</f>
        <v>0</v>
      </c>
      <c r="S200" s="204">
        <v>0</v>
      </c>
      <c r="T200" s="205">
        <f>S200*H200</f>
        <v>0</v>
      </c>
      <c r="U200" s="36"/>
      <c r="V200" s="36"/>
      <c r="W200" s="36"/>
      <c r="X200" s="36"/>
      <c r="Y200" s="36"/>
      <c r="Z200" s="36"/>
      <c r="AA200" s="36"/>
      <c r="AB200" s="36"/>
      <c r="AC200" s="36"/>
      <c r="AD200" s="36"/>
      <c r="AE200" s="36"/>
      <c r="AR200" s="206" t="s">
        <v>220</v>
      </c>
      <c r="AT200" s="206" t="s">
        <v>215</v>
      </c>
      <c r="AU200" s="206" t="s">
        <v>83</v>
      </c>
      <c r="AY200" s="19" t="s">
        <v>213</v>
      </c>
      <c r="BE200" s="207">
        <f>IF(N200="základní",J200,0)</f>
        <v>0</v>
      </c>
      <c r="BF200" s="207">
        <f>IF(N200="snížená",J200,0)</f>
        <v>0</v>
      </c>
      <c r="BG200" s="207">
        <f>IF(N200="zákl. přenesená",J200,0)</f>
        <v>0</v>
      </c>
      <c r="BH200" s="207">
        <f>IF(N200="sníž. přenesená",J200,0)</f>
        <v>0</v>
      </c>
      <c r="BI200" s="207">
        <f>IF(N200="nulová",J200,0)</f>
        <v>0</v>
      </c>
      <c r="BJ200" s="19" t="s">
        <v>81</v>
      </c>
      <c r="BK200" s="207">
        <f>ROUND(I200*H200,2)</f>
        <v>0</v>
      </c>
      <c r="BL200" s="19" t="s">
        <v>220</v>
      </c>
      <c r="BM200" s="206" t="s">
        <v>1809</v>
      </c>
    </row>
    <row r="201" spans="1:65" s="2" customFormat="1" ht="126.75">
      <c r="A201" s="36"/>
      <c r="B201" s="37"/>
      <c r="C201" s="38"/>
      <c r="D201" s="208" t="s">
        <v>222</v>
      </c>
      <c r="E201" s="38"/>
      <c r="F201" s="209" t="s">
        <v>793</v>
      </c>
      <c r="G201" s="38"/>
      <c r="H201" s="38"/>
      <c r="I201" s="118"/>
      <c r="J201" s="38"/>
      <c r="K201" s="38"/>
      <c r="L201" s="41"/>
      <c r="M201" s="210"/>
      <c r="N201" s="211"/>
      <c r="O201" s="66"/>
      <c r="P201" s="66"/>
      <c r="Q201" s="66"/>
      <c r="R201" s="66"/>
      <c r="S201" s="66"/>
      <c r="T201" s="67"/>
      <c r="U201" s="36"/>
      <c r="V201" s="36"/>
      <c r="W201" s="36"/>
      <c r="X201" s="36"/>
      <c r="Y201" s="36"/>
      <c r="Z201" s="36"/>
      <c r="AA201" s="36"/>
      <c r="AB201" s="36"/>
      <c r="AC201" s="36"/>
      <c r="AD201" s="36"/>
      <c r="AE201" s="36"/>
      <c r="AT201" s="19" t="s">
        <v>222</v>
      </c>
      <c r="AU201" s="19" t="s">
        <v>83</v>
      </c>
    </row>
    <row r="202" spans="1:65" s="13" customFormat="1">
      <c r="B202" s="212"/>
      <c r="C202" s="213"/>
      <c r="D202" s="208" t="s">
        <v>233</v>
      </c>
      <c r="E202" s="214" t="s">
        <v>19</v>
      </c>
      <c r="F202" s="215" t="s">
        <v>794</v>
      </c>
      <c r="G202" s="213"/>
      <c r="H202" s="216">
        <v>179.90199999999999</v>
      </c>
      <c r="I202" s="217"/>
      <c r="J202" s="213"/>
      <c r="K202" s="213"/>
      <c r="L202" s="218"/>
      <c r="M202" s="219"/>
      <c r="N202" s="220"/>
      <c r="O202" s="220"/>
      <c r="P202" s="220"/>
      <c r="Q202" s="220"/>
      <c r="R202" s="220"/>
      <c r="S202" s="220"/>
      <c r="T202" s="221"/>
      <c r="AT202" s="222" t="s">
        <v>233</v>
      </c>
      <c r="AU202" s="222" t="s">
        <v>83</v>
      </c>
      <c r="AV202" s="13" t="s">
        <v>83</v>
      </c>
      <c r="AW202" s="13" t="s">
        <v>35</v>
      </c>
      <c r="AX202" s="13" t="s">
        <v>74</v>
      </c>
      <c r="AY202" s="222" t="s">
        <v>213</v>
      </c>
    </row>
    <row r="203" spans="1:65" s="14" customFormat="1">
      <c r="B203" s="223"/>
      <c r="C203" s="224"/>
      <c r="D203" s="208" t="s">
        <v>233</v>
      </c>
      <c r="E203" s="225" t="s">
        <v>19</v>
      </c>
      <c r="F203" s="226" t="s">
        <v>234</v>
      </c>
      <c r="G203" s="224"/>
      <c r="H203" s="227">
        <v>179.90199999999999</v>
      </c>
      <c r="I203" s="228"/>
      <c r="J203" s="224"/>
      <c r="K203" s="224"/>
      <c r="L203" s="229"/>
      <c r="M203" s="230"/>
      <c r="N203" s="231"/>
      <c r="O203" s="231"/>
      <c r="P203" s="231"/>
      <c r="Q203" s="231"/>
      <c r="R203" s="231"/>
      <c r="S203" s="231"/>
      <c r="T203" s="232"/>
      <c r="AT203" s="233" t="s">
        <v>233</v>
      </c>
      <c r="AU203" s="233" t="s">
        <v>83</v>
      </c>
      <c r="AV203" s="14" t="s">
        <v>220</v>
      </c>
      <c r="AW203" s="14" t="s">
        <v>35</v>
      </c>
      <c r="AX203" s="14" t="s">
        <v>81</v>
      </c>
      <c r="AY203" s="233" t="s">
        <v>213</v>
      </c>
    </row>
    <row r="204" spans="1:65" s="2" customFormat="1" ht="16.5" customHeight="1">
      <c r="A204" s="36"/>
      <c r="B204" s="37"/>
      <c r="C204" s="195" t="s">
        <v>346</v>
      </c>
      <c r="D204" s="195" t="s">
        <v>215</v>
      </c>
      <c r="E204" s="196" t="s">
        <v>313</v>
      </c>
      <c r="F204" s="197" t="s">
        <v>314</v>
      </c>
      <c r="G204" s="198" t="s">
        <v>253</v>
      </c>
      <c r="H204" s="199">
        <v>194.24100000000001</v>
      </c>
      <c r="I204" s="200"/>
      <c r="J204" s="201">
        <f>ROUND(I204*H204,2)</f>
        <v>0</v>
      </c>
      <c r="K204" s="197" t="s">
        <v>219</v>
      </c>
      <c r="L204" s="41"/>
      <c r="M204" s="202" t="s">
        <v>19</v>
      </c>
      <c r="N204" s="203" t="s">
        <v>45</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220</v>
      </c>
      <c r="AT204" s="206" t="s">
        <v>215</v>
      </c>
      <c r="AU204" s="206" t="s">
        <v>83</v>
      </c>
      <c r="AY204" s="19" t="s">
        <v>213</v>
      </c>
      <c r="BE204" s="207">
        <f>IF(N204="základní",J204,0)</f>
        <v>0</v>
      </c>
      <c r="BF204" s="207">
        <f>IF(N204="snížená",J204,0)</f>
        <v>0</v>
      </c>
      <c r="BG204" s="207">
        <f>IF(N204="zákl. přenesená",J204,0)</f>
        <v>0</v>
      </c>
      <c r="BH204" s="207">
        <f>IF(N204="sníž. přenesená",J204,0)</f>
        <v>0</v>
      </c>
      <c r="BI204" s="207">
        <f>IF(N204="nulová",J204,0)</f>
        <v>0</v>
      </c>
      <c r="BJ204" s="19" t="s">
        <v>81</v>
      </c>
      <c r="BK204" s="207">
        <f>ROUND(I204*H204,2)</f>
        <v>0</v>
      </c>
      <c r="BL204" s="19" t="s">
        <v>220</v>
      </c>
      <c r="BM204" s="206" t="s">
        <v>1810</v>
      </c>
    </row>
    <row r="205" spans="1:65" s="2" customFormat="1" ht="273">
      <c r="A205" s="36"/>
      <c r="B205" s="37"/>
      <c r="C205" s="38"/>
      <c r="D205" s="208" t="s">
        <v>222</v>
      </c>
      <c r="E205" s="38"/>
      <c r="F205" s="209" t="s">
        <v>316</v>
      </c>
      <c r="G205" s="38"/>
      <c r="H205" s="38"/>
      <c r="I205" s="118"/>
      <c r="J205" s="38"/>
      <c r="K205" s="38"/>
      <c r="L205" s="41"/>
      <c r="M205" s="210"/>
      <c r="N205" s="211"/>
      <c r="O205" s="66"/>
      <c r="P205" s="66"/>
      <c r="Q205" s="66"/>
      <c r="R205" s="66"/>
      <c r="S205" s="66"/>
      <c r="T205" s="67"/>
      <c r="U205" s="36"/>
      <c r="V205" s="36"/>
      <c r="W205" s="36"/>
      <c r="X205" s="36"/>
      <c r="Y205" s="36"/>
      <c r="Z205" s="36"/>
      <c r="AA205" s="36"/>
      <c r="AB205" s="36"/>
      <c r="AC205" s="36"/>
      <c r="AD205" s="36"/>
      <c r="AE205" s="36"/>
      <c r="AT205" s="19" t="s">
        <v>222</v>
      </c>
      <c r="AU205" s="19" t="s">
        <v>83</v>
      </c>
    </row>
    <row r="206" spans="1:65" s="13" customFormat="1">
      <c r="B206" s="212"/>
      <c r="C206" s="213"/>
      <c r="D206" s="208" t="s">
        <v>233</v>
      </c>
      <c r="E206" s="214" t="s">
        <v>19</v>
      </c>
      <c r="F206" s="215" t="s">
        <v>505</v>
      </c>
      <c r="G206" s="213"/>
      <c r="H206" s="216">
        <v>194.24100000000001</v>
      </c>
      <c r="I206" s="217"/>
      <c r="J206" s="213"/>
      <c r="K206" s="213"/>
      <c r="L206" s="218"/>
      <c r="M206" s="219"/>
      <c r="N206" s="220"/>
      <c r="O206" s="220"/>
      <c r="P206" s="220"/>
      <c r="Q206" s="220"/>
      <c r="R206" s="220"/>
      <c r="S206" s="220"/>
      <c r="T206" s="221"/>
      <c r="AT206" s="222" t="s">
        <v>233</v>
      </c>
      <c r="AU206" s="222" t="s">
        <v>83</v>
      </c>
      <c r="AV206" s="13" t="s">
        <v>83</v>
      </c>
      <c r="AW206" s="13" t="s">
        <v>35</v>
      </c>
      <c r="AX206" s="13" t="s">
        <v>74</v>
      </c>
      <c r="AY206" s="222" t="s">
        <v>213</v>
      </c>
    </row>
    <row r="207" spans="1:65" s="14" customFormat="1">
      <c r="B207" s="223"/>
      <c r="C207" s="224"/>
      <c r="D207" s="208" t="s">
        <v>233</v>
      </c>
      <c r="E207" s="225" t="s">
        <v>19</v>
      </c>
      <c r="F207" s="226" t="s">
        <v>234</v>
      </c>
      <c r="G207" s="224"/>
      <c r="H207" s="227">
        <v>194.24100000000001</v>
      </c>
      <c r="I207" s="228"/>
      <c r="J207" s="224"/>
      <c r="K207" s="224"/>
      <c r="L207" s="229"/>
      <c r="M207" s="230"/>
      <c r="N207" s="231"/>
      <c r="O207" s="231"/>
      <c r="P207" s="231"/>
      <c r="Q207" s="231"/>
      <c r="R207" s="231"/>
      <c r="S207" s="231"/>
      <c r="T207" s="232"/>
      <c r="AT207" s="233" t="s">
        <v>233</v>
      </c>
      <c r="AU207" s="233" t="s">
        <v>83</v>
      </c>
      <c r="AV207" s="14" t="s">
        <v>220</v>
      </c>
      <c r="AW207" s="14" t="s">
        <v>35</v>
      </c>
      <c r="AX207" s="14" t="s">
        <v>81</v>
      </c>
      <c r="AY207" s="233" t="s">
        <v>213</v>
      </c>
    </row>
    <row r="208" spans="1:65" s="2" customFormat="1" ht="16.5" customHeight="1">
      <c r="A208" s="36"/>
      <c r="B208" s="37"/>
      <c r="C208" s="195" t="s">
        <v>351</v>
      </c>
      <c r="D208" s="195" t="s">
        <v>215</v>
      </c>
      <c r="E208" s="196" t="s">
        <v>317</v>
      </c>
      <c r="F208" s="197" t="s">
        <v>318</v>
      </c>
      <c r="G208" s="198" t="s">
        <v>166</v>
      </c>
      <c r="H208" s="199">
        <v>349.63400000000001</v>
      </c>
      <c r="I208" s="200"/>
      <c r="J208" s="201">
        <f>ROUND(I208*H208,2)</f>
        <v>0</v>
      </c>
      <c r="K208" s="197" t="s">
        <v>219</v>
      </c>
      <c r="L208" s="41"/>
      <c r="M208" s="202" t="s">
        <v>19</v>
      </c>
      <c r="N208" s="203" t="s">
        <v>45</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220</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220</v>
      </c>
      <c r="BM208" s="206" t="s">
        <v>1811</v>
      </c>
    </row>
    <row r="209" spans="1:65" s="2" customFormat="1" ht="273">
      <c r="A209" s="36"/>
      <c r="B209" s="37"/>
      <c r="C209" s="38"/>
      <c r="D209" s="208" t="s">
        <v>222</v>
      </c>
      <c r="E209" s="38"/>
      <c r="F209" s="209" t="s">
        <v>316</v>
      </c>
      <c r="G209" s="38"/>
      <c r="H209" s="38"/>
      <c r="I209" s="118"/>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222</v>
      </c>
      <c r="AU209" s="19" t="s">
        <v>83</v>
      </c>
    </row>
    <row r="210" spans="1:65" s="13" customFormat="1">
      <c r="B210" s="212"/>
      <c r="C210" s="213"/>
      <c r="D210" s="208" t="s">
        <v>233</v>
      </c>
      <c r="E210" s="214" t="s">
        <v>19</v>
      </c>
      <c r="F210" s="215" t="s">
        <v>799</v>
      </c>
      <c r="G210" s="213"/>
      <c r="H210" s="216">
        <v>349.63400000000001</v>
      </c>
      <c r="I210" s="217"/>
      <c r="J210" s="213"/>
      <c r="K210" s="213"/>
      <c r="L210" s="218"/>
      <c r="M210" s="219"/>
      <c r="N210" s="220"/>
      <c r="O210" s="220"/>
      <c r="P210" s="220"/>
      <c r="Q210" s="220"/>
      <c r="R210" s="220"/>
      <c r="S210" s="220"/>
      <c r="T210" s="221"/>
      <c r="AT210" s="222" t="s">
        <v>233</v>
      </c>
      <c r="AU210" s="222" t="s">
        <v>83</v>
      </c>
      <c r="AV210" s="13" t="s">
        <v>83</v>
      </c>
      <c r="AW210" s="13" t="s">
        <v>35</v>
      </c>
      <c r="AX210" s="13" t="s">
        <v>74</v>
      </c>
      <c r="AY210" s="222" t="s">
        <v>213</v>
      </c>
    </row>
    <row r="211" spans="1:65" s="14" customFormat="1">
      <c r="B211" s="223"/>
      <c r="C211" s="224"/>
      <c r="D211" s="208" t="s">
        <v>233</v>
      </c>
      <c r="E211" s="225" t="s">
        <v>19</v>
      </c>
      <c r="F211" s="226" t="s">
        <v>234</v>
      </c>
      <c r="G211" s="224"/>
      <c r="H211" s="227">
        <v>349.63400000000001</v>
      </c>
      <c r="I211" s="228"/>
      <c r="J211" s="224"/>
      <c r="K211" s="224"/>
      <c r="L211" s="229"/>
      <c r="M211" s="230"/>
      <c r="N211" s="231"/>
      <c r="O211" s="231"/>
      <c r="P211" s="231"/>
      <c r="Q211" s="231"/>
      <c r="R211" s="231"/>
      <c r="S211" s="231"/>
      <c r="T211" s="232"/>
      <c r="AT211" s="233" t="s">
        <v>233</v>
      </c>
      <c r="AU211" s="233" t="s">
        <v>83</v>
      </c>
      <c r="AV211" s="14" t="s">
        <v>220</v>
      </c>
      <c r="AW211" s="14" t="s">
        <v>35</v>
      </c>
      <c r="AX211" s="14" t="s">
        <v>81</v>
      </c>
      <c r="AY211" s="233" t="s">
        <v>213</v>
      </c>
    </row>
    <row r="212" spans="1:65" s="2" customFormat="1" ht="21.75" customHeight="1">
      <c r="A212" s="36"/>
      <c r="B212" s="37"/>
      <c r="C212" s="195" t="s">
        <v>356</v>
      </c>
      <c r="D212" s="195" t="s">
        <v>215</v>
      </c>
      <c r="E212" s="196" t="s">
        <v>324</v>
      </c>
      <c r="F212" s="197" t="s">
        <v>325</v>
      </c>
      <c r="G212" s="198" t="s">
        <v>253</v>
      </c>
      <c r="H212" s="199">
        <v>116.10899999999999</v>
      </c>
      <c r="I212" s="200"/>
      <c r="J212" s="201">
        <f>ROUND(I212*H212,2)</f>
        <v>0</v>
      </c>
      <c r="K212" s="197" t="s">
        <v>219</v>
      </c>
      <c r="L212" s="41"/>
      <c r="M212" s="202" t="s">
        <v>19</v>
      </c>
      <c r="N212" s="203" t="s">
        <v>45</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220</v>
      </c>
      <c r="AT212" s="206" t="s">
        <v>215</v>
      </c>
      <c r="AU212" s="206" t="s">
        <v>83</v>
      </c>
      <c r="AY212" s="19" t="s">
        <v>213</v>
      </c>
      <c r="BE212" s="207">
        <f>IF(N212="základní",J212,0)</f>
        <v>0</v>
      </c>
      <c r="BF212" s="207">
        <f>IF(N212="snížená",J212,0)</f>
        <v>0</v>
      </c>
      <c r="BG212" s="207">
        <f>IF(N212="zákl. přenesená",J212,0)</f>
        <v>0</v>
      </c>
      <c r="BH212" s="207">
        <f>IF(N212="sníž. přenesená",J212,0)</f>
        <v>0</v>
      </c>
      <c r="BI212" s="207">
        <f>IF(N212="nulová",J212,0)</f>
        <v>0</v>
      </c>
      <c r="BJ212" s="19" t="s">
        <v>81</v>
      </c>
      <c r="BK212" s="207">
        <f>ROUND(I212*H212,2)</f>
        <v>0</v>
      </c>
      <c r="BL212" s="19" t="s">
        <v>220</v>
      </c>
      <c r="BM212" s="206" t="s">
        <v>1812</v>
      </c>
    </row>
    <row r="213" spans="1:65" s="2" customFormat="1" ht="399.75">
      <c r="A213" s="36"/>
      <c r="B213" s="37"/>
      <c r="C213" s="38"/>
      <c r="D213" s="208" t="s">
        <v>222</v>
      </c>
      <c r="E213" s="38"/>
      <c r="F213" s="209" t="s">
        <v>327</v>
      </c>
      <c r="G213" s="38"/>
      <c r="H213" s="38"/>
      <c r="I213" s="118"/>
      <c r="J213" s="38"/>
      <c r="K213" s="38"/>
      <c r="L213" s="41"/>
      <c r="M213" s="210"/>
      <c r="N213" s="211"/>
      <c r="O213" s="66"/>
      <c r="P213" s="66"/>
      <c r="Q213" s="66"/>
      <c r="R213" s="66"/>
      <c r="S213" s="66"/>
      <c r="T213" s="67"/>
      <c r="U213" s="36"/>
      <c r="V213" s="36"/>
      <c r="W213" s="36"/>
      <c r="X213" s="36"/>
      <c r="Y213" s="36"/>
      <c r="Z213" s="36"/>
      <c r="AA213" s="36"/>
      <c r="AB213" s="36"/>
      <c r="AC213" s="36"/>
      <c r="AD213" s="36"/>
      <c r="AE213" s="36"/>
      <c r="AT213" s="19" t="s">
        <v>222</v>
      </c>
      <c r="AU213" s="19" t="s">
        <v>83</v>
      </c>
    </row>
    <row r="214" spans="1:65" s="13" customFormat="1">
      <c r="B214" s="212"/>
      <c r="C214" s="213"/>
      <c r="D214" s="208" t="s">
        <v>233</v>
      </c>
      <c r="E214" s="214" t="s">
        <v>19</v>
      </c>
      <c r="F214" s="215" t="s">
        <v>505</v>
      </c>
      <c r="G214" s="213"/>
      <c r="H214" s="216">
        <v>194.24100000000001</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3" customFormat="1">
      <c r="B215" s="212"/>
      <c r="C215" s="213"/>
      <c r="D215" s="208" t="s">
        <v>233</v>
      </c>
      <c r="E215" s="214" t="s">
        <v>19</v>
      </c>
      <c r="F215" s="215" t="s">
        <v>802</v>
      </c>
      <c r="G215" s="213"/>
      <c r="H215" s="216">
        <v>-12.986000000000001</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3" customFormat="1">
      <c r="B216" s="212"/>
      <c r="C216" s="213"/>
      <c r="D216" s="208" t="s">
        <v>233</v>
      </c>
      <c r="E216" s="214" t="s">
        <v>19</v>
      </c>
      <c r="F216" s="215" t="s">
        <v>804</v>
      </c>
      <c r="G216" s="213"/>
      <c r="H216" s="216">
        <v>-63.792999999999999</v>
      </c>
      <c r="I216" s="217"/>
      <c r="J216" s="213"/>
      <c r="K216" s="213"/>
      <c r="L216" s="218"/>
      <c r="M216" s="219"/>
      <c r="N216" s="220"/>
      <c r="O216" s="220"/>
      <c r="P216" s="220"/>
      <c r="Q216" s="220"/>
      <c r="R216" s="220"/>
      <c r="S216" s="220"/>
      <c r="T216" s="221"/>
      <c r="AT216" s="222" t="s">
        <v>233</v>
      </c>
      <c r="AU216" s="222" t="s">
        <v>83</v>
      </c>
      <c r="AV216" s="13" t="s">
        <v>83</v>
      </c>
      <c r="AW216" s="13" t="s">
        <v>35</v>
      </c>
      <c r="AX216" s="13" t="s">
        <v>74</v>
      </c>
      <c r="AY216" s="222" t="s">
        <v>213</v>
      </c>
    </row>
    <row r="217" spans="1:65" s="13" customFormat="1">
      <c r="B217" s="212"/>
      <c r="C217" s="213"/>
      <c r="D217" s="208" t="s">
        <v>233</v>
      </c>
      <c r="E217" s="214" t="s">
        <v>19</v>
      </c>
      <c r="F217" s="215" t="s">
        <v>1813</v>
      </c>
      <c r="G217" s="213"/>
      <c r="H217" s="216">
        <v>-0.627</v>
      </c>
      <c r="I217" s="217"/>
      <c r="J217" s="213"/>
      <c r="K217" s="213"/>
      <c r="L217" s="218"/>
      <c r="M217" s="219"/>
      <c r="N217" s="220"/>
      <c r="O217" s="220"/>
      <c r="P217" s="220"/>
      <c r="Q217" s="220"/>
      <c r="R217" s="220"/>
      <c r="S217" s="220"/>
      <c r="T217" s="221"/>
      <c r="AT217" s="222" t="s">
        <v>233</v>
      </c>
      <c r="AU217" s="222" t="s">
        <v>83</v>
      </c>
      <c r="AV217" s="13" t="s">
        <v>83</v>
      </c>
      <c r="AW217" s="13" t="s">
        <v>35</v>
      </c>
      <c r="AX217" s="13" t="s">
        <v>74</v>
      </c>
      <c r="AY217" s="222" t="s">
        <v>213</v>
      </c>
    </row>
    <row r="218" spans="1:65" s="13" customFormat="1">
      <c r="B218" s="212"/>
      <c r="C218" s="213"/>
      <c r="D218" s="208" t="s">
        <v>233</v>
      </c>
      <c r="E218" s="214" t="s">
        <v>19</v>
      </c>
      <c r="F218" s="215" t="s">
        <v>1814</v>
      </c>
      <c r="G218" s="213"/>
      <c r="H218" s="216">
        <v>-0.48799999999999999</v>
      </c>
      <c r="I218" s="217"/>
      <c r="J218" s="213"/>
      <c r="K218" s="213"/>
      <c r="L218" s="218"/>
      <c r="M218" s="219"/>
      <c r="N218" s="220"/>
      <c r="O218" s="220"/>
      <c r="P218" s="220"/>
      <c r="Q218" s="220"/>
      <c r="R218" s="220"/>
      <c r="S218" s="220"/>
      <c r="T218" s="221"/>
      <c r="AT218" s="222" t="s">
        <v>233</v>
      </c>
      <c r="AU218" s="222" t="s">
        <v>83</v>
      </c>
      <c r="AV218" s="13" t="s">
        <v>83</v>
      </c>
      <c r="AW218" s="13" t="s">
        <v>35</v>
      </c>
      <c r="AX218" s="13" t="s">
        <v>74</v>
      </c>
      <c r="AY218" s="222" t="s">
        <v>213</v>
      </c>
    </row>
    <row r="219" spans="1:65" s="13" customFormat="1">
      <c r="B219" s="212"/>
      <c r="C219" s="213"/>
      <c r="D219" s="208" t="s">
        <v>233</v>
      </c>
      <c r="E219" s="214" t="s">
        <v>19</v>
      </c>
      <c r="F219" s="215" t="s">
        <v>1815</v>
      </c>
      <c r="G219" s="213"/>
      <c r="H219" s="216">
        <v>-0.23799999999999999</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65" s="14" customFormat="1">
      <c r="B220" s="223"/>
      <c r="C220" s="224"/>
      <c r="D220" s="208" t="s">
        <v>233</v>
      </c>
      <c r="E220" s="225" t="s">
        <v>577</v>
      </c>
      <c r="F220" s="226" t="s">
        <v>234</v>
      </c>
      <c r="G220" s="224"/>
      <c r="H220" s="227">
        <v>116.10899999999999</v>
      </c>
      <c r="I220" s="228"/>
      <c r="J220" s="224"/>
      <c r="K220" s="224"/>
      <c r="L220" s="229"/>
      <c r="M220" s="230"/>
      <c r="N220" s="231"/>
      <c r="O220" s="231"/>
      <c r="P220" s="231"/>
      <c r="Q220" s="231"/>
      <c r="R220" s="231"/>
      <c r="S220" s="231"/>
      <c r="T220" s="232"/>
      <c r="AT220" s="233" t="s">
        <v>233</v>
      </c>
      <c r="AU220" s="233" t="s">
        <v>83</v>
      </c>
      <c r="AV220" s="14" t="s">
        <v>220</v>
      </c>
      <c r="AW220" s="14" t="s">
        <v>35</v>
      </c>
      <c r="AX220" s="14" t="s">
        <v>81</v>
      </c>
      <c r="AY220" s="233" t="s">
        <v>213</v>
      </c>
    </row>
    <row r="221" spans="1:65" s="2" customFormat="1" ht="16.5" customHeight="1">
      <c r="A221" s="36"/>
      <c r="B221" s="37"/>
      <c r="C221" s="244" t="s">
        <v>361</v>
      </c>
      <c r="D221" s="244" t="s">
        <v>329</v>
      </c>
      <c r="E221" s="245" t="s">
        <v>809</v>
      </c>
      <c r="F221" s="246" t="s">
        <v>810</v>
      </c>
      <c r="G221" s="247" t="s">
        <v>166</v>
      </c>
      <c r="H221" s="248">
        <v>233.37899999999999</v>
      </c>
      <c r="I221" s="249"/>
      <c r="J221" s="250">
        <f>ROUND(I221*H221,2)</f>
        <v>0</v>
      </c>
      <c r="K221" s="246" t="s">
        <v>219</v>
      </c>
      <c r="L221" s="251"/>
      <c r="M221" s="252" t="s">
        <v>19</v>
      </c>
      <c r="N221" s="253" t="s">
        <v>45</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257</v>
      </c>
      <c r="AT221" s="206" t="s">
        <v>329</v>
      </c>
      <c r="AU221" s="206" t="s">
        <v>83</v>
      </c>
      <c r="AY221" s="19" t="s">
        <v>213</v>
      </c>
      <c r="BE221" s="207">
        <f>IF(N221="základní",J221,0)</f>
        <v>0</v>
      </c>
      <c r="BF221" s="207">
        <f>IF(N221="snížená",J221,0)</f>
        <v>0</v>
      </c>
      <c r="BG221" s="207">
        <f>IF(N221="zákl. přenesená",J221,0)</f>
        <v>0</v>
      </c>
      <c r="BH221" s="207">
        <f>IF(N221="sníž. přenesená",J221,0)</f>
        <v>0</v>
      </c>
      <c r="BI221" s="207">
        <f>IF(N221="nulová",J221,0)</f>
        <v>0</v>
      </c>
      <c r="BJ221" s="19" t="s">
        <v>81</v>
      </c>
      <c r="BK221" s="207">
        <f>ROUND(I221*H221,2)</f>
        <v>0</v>
      </c>
      <c r="BL221" s="19" t="s">
        <v>220</v>
      </c>
      <c r="BM221" s="206" t="s">
        <v>1816</v>
      </c>
    </row>
    <row r="222" spans="1:65" s="13" customFormat="1">
      <c r="B222" s="212"/>
      <c r="C222" s="213"/>
      <c r="D222" s="208" t="s">
        <v>233</v>
      </c>
      <c r="E222" s="214" t="s">
        <v>19</v>
      </c>
      <c r="F222" s="215" t="s">
        <v>812</v>
      </c>
      <c r="G222" s="213"/>
      <c r="H222" s="216">
        <v>233.37899999999999</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4" customFormat="1">
      <c r="B223" s="223"/>
      <c r="C223" s="224"/>
      <c r="D223" s="208" t="s">
        <v>233</v>
      </c>
      <c r="E223" s="225" t="s">
        <v>19</v>
      </c>
      <c r="F223" s="226" t="s">
        <v>234</v>
      </c>
      <c r="G223" s="224"/>
      <c r="H223" s="227">
        <v>233.37899999999999</v>
      </c>
      <c r="I223" s="228"/>
      <c r="J223" s="224"/>
      <c r="K223" s="224"/>
      <c r="L223" s="229"/>
      <c r="M223" s="230"/>
      <c r="N223" s="231"/>
      <c r="O223" s="231"/>
      <c r="P223" s="231"/>
      <c r="Q223" s="231"/>
      <c r="R223" s="231"/>
      <c r="S223" s="231"/>
      <c r="T223" s="232"/>
      <c r="AT223" s="233" t="s">
        <v>233</v>
      </c>
      <c r="AU223" s="233" t="s">
        <v>83</v>
      </c>
      <c r="AV223" s="14" t="s">
        <v>220</v>
      </c>
      <c r="AW223" s="14" t="s">
        <v>35</v>
      </c>
      <c r="AX223" s="14" t="s">
        <v>81</v>
      </c>
      <c r="AY223" s="233" t="s">
        <v>213</v>
      </c>
    </row>
    <row r="224" spans="1:65" s="2" customFormat="1" ht="21.75" customHeight="1">
      <c r="A224" s="36"/>
      <c r="B224" s="37"/>
      <c r="C224" s="195" t="s">
        <v>366</v>
      </c>
      <c r="D224" s="195" t="s">
        <v>215</v>
      </c>
      <c r="E224" s="196" t="s">
        <v>813</v>
      </c>
      <c r="F224" s="197" t="s">
        <v>814</v>
      </c>
      <c r="G224" s="198" t="s">
        <v>253</v>
      </c>
      <c r="H224" s="199">
        <v>63.792999999999999</v>
      </c>
      <c r="I224" s="200"/>
      <c r="J224" s="201">
        <f>ROUND(I224*H224,2)</f>
        <v>0</v>
      </c>
      <c r="K224" s="197" t="s">
        <v>219</v>
      </c>
      <c r="L224" s="41"/>
      <c r="M224" s="202" t="s">
        <v>19</v>
      </c>
      <c r="N224" s="203" t="s">
        <v>45</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220</v>
      </c>
      <c r="AT224" s="206" t="s">
        <v>215</v>
      </c>
      <c r="AU224" s="206" t="s">
        <v>83</v>
      </c>
      <c r="AY224" s="19" t="s">
        <v>213</v>
      </c>
      <c r="BE224" s="207">
        <f>IF(N224="základní",J224,0)</f>
        <v>0</v>
      </c>
      <c r="BF224" s="207">
        <f>IF(N224="snížená",J224,0)</f>
        <v>0</v>
      </c>
      <c r="BG224" s="207">
        <f>IF(N224="zákl. přenesená",J224,0)</f>
        <v>0</v>
      </c>
      <c r="BH224" s="207">
        <f>IF(N224="sníž. přenesená",J224,0)</f>
        <v>0</v>
      </c>
      <c r="BI224" s="207">
        <f>IF(N224="nulová",J224,0)</f>
        <v>0</v>
      </c>
      <c r="BJ224" s="19" t="s">
        <v>81</v>
      </c>
      <c r="BK224" s="207">
        <f>ROUND(I224*H224,2)</f>
        <v>0</v>
      </c>
      <c r="BL224" s="19" t="s">
        <v>220</v>
      </c>
      <c r="BM224" s="206" t="s">
        <v>1817</v>
      </c>
    </row>
    <row r="225" spans="1:65" s="2" customFormat="1" ht="97.5">
      <c r="A225" s="36"/>
      <c r="B225" s="37"/>
      <c r="C225" s="38"/>
      <c r="D225" s="208" t="s">
        <v>222</v>
      </c>
      <c r="E225" s="38"/>
      <c r="F225" s="209" t="s">
        <v>816</v>
      </c>
      <c r="G225" s="38"/>
      <c r="H225" s="38"/>
      <c r="I225" s="118"/>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222</v>
      </c>
      <c r="AU225" s="19" t="s">
        <v>83</v>
      </c>
    </row>
    <row r="226" spans="1:65" s="13" customFormat="1">
      <c r="B226" s="212"/>
      <c r="C226" s="213"/>
      <c r="D226" s="208" t="s">
        <v>233</v>
      </c>
      <c r="E226" s="214" t="s">
        <v>19</v>
      </c>
      <c r="F226" s="215" t="s">
        <v>1818</v>
      </c>
      <c r="G226" s="213"/>
      <c r="H226" s="216">
        <v>36</v>
      </c>
      <c r="I226" s="217"/>
      <c r="J226" s="213"/>
      <c r="K226" s="213"/>
      <c r="L226" s="218"/>
      <c r="M226" s="219"/>
      <c r="N226" s="220"/>
      <c r="O226" s="220"/>
      <c r="P226" s="220"/>
      <c r="Q226" s="220"/>
      <c r="R226" s="220"/>
      <c r="S226" s="220"/>
      <c r="T226" s="221"/>
      <c r="AT226" s="222" t="s">
        <v>233</v>
      </c>
      <c r="AU226" s="222" t="s">
        <v>83</v>
      </c>
      <c r="AV226" s="13" t="s">
        <v>83</v>
      </c>
      <c r="AW226" s="13" t="s">
        <v>35</v>
      </c>
      <c r="AX226" s="13" t="s">
        <v>74</v>
      </c>
      <c r="AY226" s="222" t="s">
        <v>213</v>
      </c>
    </row>
    <row r="227" spans="1:65" s="13" customFormat="1">
      <c r="B227" s="212"/>
      <c r="C227" s="213"/>
      <c r="D227" s="208" t="s">
        <v>233</v>
      </c>
      <c r="E227" s="214" t="s">
        <v>19</v>
      </c>
      <c r="F227" s="215" t="s">
        <v>1819</v>
      </c>
      <c r="G227" s="213"/>
      <c r="H227" s="216">
        <v>29.146000000000001</v>
      </c>
      <c r="I227" s="217"/>
      <c r="J227" s="213"/>
      <c r="K227" s="213"/>
      <c r="L227" s="218"/>
      <c r="M227" s="219"/>
      <c r="N227" s="220"/>
      <c r="O227" s="220"/>
      <c r="P227" s="220"/>
      <c r="Q227" s="220"/>
      <c r="R227" s="220"/>
      <c r="S227" s="220"/>
      <c r="T227" s="221"/>
      <c r="AT227" s="222" t="s">
        <v>233</v>
      </c>
      <c r="AU227" s="222" t="s">
        <v>83</v>
      </c>
      <c r="AV227" s="13" t="s">
        <v>83</v>
      </c>
      <c r="AW227" s="13" t="s">
        <v>35</v>
      </c>
      <c r="AX227" s="13" t="s">
        <v>74</v>
      </c>
      <c r="AY227" s="222" t="s">
        <v>213</v>
      </c>
    </row>
    <row r="228" spans="1:65" s="13" customFormat="1">
      <c r="B228" s="212"/>
      <c r="C228" s="213"/>
      <c r="D228" s="208" t="s">
        <v>233</v>
      </c>
      <c r="E228" s="214" t="s">
        <v>19</v>
      </c>
      <c r="F228" s="215" t="s">
        <v>1813</v>
      </c>
      <c r="G228" s="213"/>
      <c r="H228" s="216">
        <v>-0.627</v>
      </c>
      <c r="I228" s="217"/>
      <c r="J228" s="213"/>
      <c r="K228" s="213"/>
      <c r="L228" s="218"/>
      <c r="M228" s="219"/>
      <c r="N228" s="220"/>
      <c r="O228" s="220"/>
      <c r="P228" s="220"/>
      <c r="Q228" s="220"/>
      <c r="R228" s="220"/>
      <c r="S228" s="220"/>
      <c r="T228" s="221"/>
      <c r="AT228" s="222" t="s">
        <v>233</v>
      </c>
      <c r="AU228" s="222" t="s">
        <v>83</v>
      </c>
      <c r="AV228" s="13" t="s">
        <v>83</v>
      </c>
      <c r="AW228" s="13" t="s">
        <v>35</v>
      </c>
      <c r="AX228" s="13" t="s">
        <v>74</v>
      </c>
      <c r="AY228" s="222" t="s">
        <v>213</v>
      </c>
    </row>
    <row r="229" spans="1:65" s="13" customFormat="1">
      <c r="B229" s="212"/>
      <c r="C229" s="213"/>
      <c r="D229" s="208" t="s">
        <v>233</v>
      </c>
      <c r="E229" s="214" t="s">
        <v>19</v>
      </c>
      <c r="F229" s="215" t="s">
        <v>1814</v>
      </c>
      <c r="G229" s="213"/>
      <c r="H229" s="216">
        <v>-0.48799999999999999</v>
      </c>
      <c r="I229" s="217"/>
      <c r="J229" s="213"/>
      <c r="K229" s="213"/>
      <c r="L229" s="218"/>
      <c r="M229" s="219"/>
      <c r="N229" s="220"/>
      <c r="O229" s="220"/>
      <c r="P229" s="220"/>
      <c r="Q229" s="220"/>
      <c r="R229" s="220"/>
      <c r="S229" s="220"/>
      <c r="T229" s="221"/>
      <c r="AT229" s="222" t="s">
        <v>233</v>
      </c>
      <c r="AU229" s="222" t="s">
        <v>83</v>
      </c>
      <c r="AV229" s="13" t="s">
        <v>83</v>
      </c>
      <c r="AW229" s="13" t="s">
        <v>35</v>
      </c>
      <c r="AX229" s="13" t="s">
        <v>74</v>
      </c>
      <c r="AY229" s="222" t="s">
        <v>213</v>
      </c>
    </row>
    <row r="230" spans="1:65" s="13" customFormat="1">
      <c r="B230" s="212"/>
      <c r="C230" s="213"/>
      <c r="D230" s="208" t="s">
        <v>233</v>
      </c>
      <c r="E230" s="214" t="s">
        <v>19</v>
      </c>
      <c r="F230" s="215" t="s">
        <v>1815</v>
      </c>
      <c r="G230" s="213"/>
      <c r="H230" s="216">
        <v>-0.23799999999999999</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4" customFormat="1">
      <c r="B231" s="223"/>
      <c r="C231" s="224"/>
      <c r="D231" s="208" t="s">
        <v>233</v>
      </c>
      <c r="E231" s="225" t="s">
        <v>544</v>
      </c>
      <c r="F231" s="226" t="s">
        <v>234</v>
      </c>
      <c r="G231" s="224"/>
      <c r="H231" s="227">
        <v>63.792999999999999</v>
      </c>
      <c r="I231" s="228"/>
      <c r="J231" s="224"/>
      <c r="K231" s="224"/>
      <c r="L231" s="229"/>
      <c r="M231" s="230"/>
      <c r="N231" s="231"/>
      <c r="O231" s="231"/>
      <c r="P231" s="231"/>
      <c r="Q231" s="231"/>
      <c r="R231" s="231"/>
      <c r="S231" s="231"/>
      <c r="T231" s="232"/>
      <c r="AT231" s="233" t="s">
        <v>233</v>
      </c>
      <c r="AU231" s="233" t="s">
        <v>83</v>
      </c>
      <c r="AV231" s="14" t="s">
        <v>220</v>
      </c>
      <c r="AW231" s="14" t="s">
        <v>35</v>
      </c>
      <c r="AX231" s="14" t="s">
        <v>81</v>
      </c>
      <c r="AY231" s="233" t="s">
        <v>213</v>
      </c>
    </row>
    <row r="232" spans="1:65" s="2" customFormat="1" ht="16.5" customHeight="1">
      <c r="A232" s="36"/>
      <c r="B232" s="37"/>
      <c r="C232" s="244" t="s">
        <v>370</v>
      </c>
      <c r="D232" s="244" t="s">
        <v>329</v>
      </c>
      <c r="E232" s="245" t="s">
        <v>822</v>
      </c>
      <c r="F232" s="246" t="s">
        <v>823</v>
      </c>
      <c r="G232" s="247" t="s">
        <v>166</v>
      </c>
      <c r="H232" s="248">
        <v>128.22399999999999</v>
      </c>
      <c r="I232" s="249"/>
      <c r="J232" s="250">
        <f>ROUND(I232*H232,2)</f>
        <v>0</v>
      </c>
      <c r="K232" s="246" t="s">
        <v>19</v>
      </c>
      <c r="L232" s="251"/>
      <c r="M232" s="252" t="s">
        <v>19</v>
      </c>
      <c r="N232" s="253" t="s">
        <v>45</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257</v>
      </c>
      <c r="AT232" s="206" t="s">
        <v>329</v>
      </c>
      <c r="AU232" s="206" t="s">
        <v>83</v>
      </c>
      <c r="AY232" s="19" t="s">
        <v>213</v>
      </c>
      <c r="BE232" s="207">
        <f>IF(N232="základní",J232,0)</f>
        <v>0</v>
      </c>
      <c r="BF232" s="207">
        <f>IF(N232="snížená",J232,0)</f>
        <v>0</v>
      </c>
      <c r="BG232" s="207">
        <f>IF(N232="zákl. přenesená",J232,0)</f>
        <v>0</v>
      </c>
      <c r="BH232" s="207">
        <f>IF(N232="sníž. přenesená",J232,0)</f>
        <v>0</v>
      </c>
      <c r="BI232" s="207">
        <f>IF(N232="nulová",J232,0)</f>
        <v>0</v>
      </c>
      <c r="BJ232" s="19" t="s">
        <v>81</v>
      </c>
      <c r="BK232" s="207">
        <f>ROUND(I232*H232,2)</f>
        <v>0</v>
      </c>
      <c r="BL232" s="19" t="s">
        <v>220</v>
      </c>
      <c r="BM232" s="206" t="s">
        <v>1820</v>
      </c>
    </row>
    <row r="233" spans="1:65" s="13" customFormat="1">
      <c r="B233" s="212"/>
      <c r="C233" s="213"/>
      <c r="D233" s="208" t="s">
        <v>233</v>
      </c>
      <c r="E233" s="214" t="s">
        <v>19</v>
      </c>
      <c r="F233" s="215" t="s">
        <v>825</v>
      </c>
      <c r="G233" s="213"/>
      <c r="H233" s="216">
        <v>128.22399999999999</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4" customFormat="1">
      <c r="B234" s="223"/>
      <c r="C234" s="224"/>
      <c r="D234" s="208" t="s">
        <v>233</v>
      </c>
      <c r="E234" s="225" t="s">
        <v>19</v>
      </c>
      <c r="F234" s="226" t="s">
        <v>234</v>
      </c>
      <c r="G234" s="224"/>
      <c r="H234" s="227">
        <v>128.22399999999999</v>
      </c>
      <c r="I234" s="228"/>
      <c r="J234" s="224"/>
      <c r="K234" s="224"/>
      <c r="L234" s="229"/>
      <c r="M234" s="230"/>
      <c r="N234" s="231"/>
      <c r="O234" s="231"/>
      <c r="P234" s="231"/>
      <c r="Q234" s="231"/>
      <c r="R234" s="231"/>
      <c r="S234" s="231"/>
      <c r="T234" s="232"/>
      <c r="AT234" s="233" t="s">
        <v>233</v>
      </c>
      <c r="AU234" s="233" t="s">
        <v>83</v>
      </c>
      <c r="AV234" s="14" t="s">
        <v>220</v>
      </c>
      <c r="AW234" s="14" t="s">
        <v>35</v>
      </c>
      <c r="AX234" s="14" t="s">
        <v>81</v>
      </c>
      <c r="AY234" s="233" t="s">
        <v>213</v>
      </c>
    </row>
    <row r="235" spans="1:65" s="12" customFormat="1" ht="22.9" customHeight="1">
      <c r="B235" s="179"/>
      <c r="C235" s="180"/>
      <c r="D235" s="181" t="s">
        <v>73</v>
      </c>
      <c r="E235" s="193" t="s">
        <v>220</v>
      </c>
      <c r="F235" s="193" t="s">
        <v>841</v>
      </c>
      <c r="G235" s="180"/>
      <c r="H235" s="180"/>
      <c r="I235" s="183"/>
      <c r="J235" s="194">
        <f>BK235</f>
        <v>0</v>
      </c>
      <c r="K235" s="180"/>
      <c r="L235" s="185"/>
      <c r="M235" s="186"/>
      <c r="N235" s="187"/>
      <c r="O235" s="187"/>
      <c r="P235" s="188">
        <f>SUM(P236:P240)</f>
        <v>0</v>
      </c>
      <c r="Q235" s="187"/>
      <c r="R235" s="188">
        <f>SUM(R236:R240)</f>
        <v>0</v>
      </c>
      <c r="S235" s="187"/>
      <c r="T235" s="189">
        <f>SUM(T236:T240)</f>
        <v>0</v>
      </c>
      <c r="AR235" s="190" t="s">
        <v>81</v>
      </c>
      <c r="AT235" s="191" t="s">
        <v>73</v>
      </c>
      <c r="AU235" s="191" t="s">
        <v>81</v>
      </c>
      <c r="AY235" s="190" t="s">
        <v>213</v>
      </c>
      <c r="BK235" s="192">
        <f>SUM(BK236:BK240)</f>
        <v>0</v>
      </c>
    </row>
    <row r="236" spans="1:65" s="2" customFormat="1" ht="16.5" customHeight="1">
      <c r="A236" s="36"/>
      <c r="B236" s="37"/>
      <c r="C236" s="195" t="s">
        <v>375</v>
      </c>
      <c r="D236" s="195" t="s">
        <v>215</v>
      </c>
      <c r="E236" s="196" t="s">
        <v>1441</v>
      </c>
      <c r="F236" s="197" t="s">
        <v>1442</v>
      </c>
      <c r="G236" s="198" t="s">
        <v>253</v>
      </c>
      <c r="H236" s="199">
        <v>12.986000000000001</v>
      </c>
      <c r="I236" s="200"/>
      <c r="J236" s="201">
        <f>ROUND(I236*H236,2)</f>
        <v>0</v>
      </c>
      <c r="K236" s="197" t="s">
        <v>219</v>
      </c>
      <c r="L236" s="41"/>
      <c r="M236" s="202" t="s">
        <v>19</v>
      </c>
      <c r="N236" s="203" t="s">
        <v>45</v>
      </c>
      <c r="O236" s="66"/>
      <c r="P236" s="204">
        <f>O236*H236</f>
        <v>0</v>
      </c>
      <c r="Q236" s="204">
        <v>0</v>
      </c>
      <c r="R236" s="204">
        <f>Q236*H236</f>
        <v>0</v>
      </c>
      <c r="S236" s="204">
        <v>0</v>
      </c>
      <c r="T236" s="205">
        <f>S236*H236</f>
        <v>0</v>
      </c>
      <c r="U236" s="36"/>
      <c r="V236" s="36"/>
      <c r="W236" s="36"/>
      <c r="X236" s="36"/>
      <c r="Y236" s="36"/>
      <c r="Z236" s="36"/>
      <c r="AA236" s="36"/>
      <c r="AB236" s="36"/>
      <c r="AC236" s="36"/>
      <c r="AD236" s="36"/>
      <c r="AE236" s="36"/>
      <c r="AR236" s="206" t="s">
        <v>220</v>
      </c>
      <c r="AT236" s="206" t="s">
        <v>215</v>
      </c>
      <c r="AU236" s="206" t="s">
        <v>83</v>
      </c>
      <c r="AY236" s="19" t="s">
        <v>213</v>
      </c>
      <c r="BE236" s="207">
        <f>IF(N236="základní",J236,0)</f>
        <v>0</v>
      </c>
      <c r="BF236" s="207">
        <f>IF(N236="snížená",J236,0)</f>
        <v>0</v>
      </c>
      <c r="BG236" s="207">
        <f>IF(N236="zákl. přenesená",J236,0)</f>
        <v>0</v>
      </c>
      <c r="BH236" s="207">
        <f>IF(N236="sníž. přenesená",J236,0)</f>
        <v>0</v>
      </c>
      <c r="BI236" s="207">
        <f>IF(N236="nulová",J236,0)</f>
        <v>0</v>
      </c>
      <c r="BJ236" s="19" t="s">
        <v>81</v>
      </c>
      <c r="BK236" s="207">
        <f>ROUND(I236*H236,2)</f>
        <v>0</v>
      </c>
      <c r="BL236" s="19" t="s">
        <v>220</v>
      </c>
      <c r="BM236" s="206" t="s">
        <v>1821</v>
      </c>
    </row>
    <row r="237" spans="1:65" s="2" customFormat="1" ht="48.75">
      <c r="A237" s="36"/>
      <c r="B237" s="37"/>
      <c r="C237" s="38"/>
      <c r="D237" s="208" t="s">
        <v>222</v>
      </c>
      <c r="E237" s="38"/>
      <c r="F237" s="209" t="s">
        <v>845</v>
      </c>
      <c r="G237" s="38"/>
      <c r="H237" s="38"/>
      <c r="I237" s="118"/>
      <c r="J237" s="38"/>
      <c r="K237" s="38"/>
      <c r="L237" s="41"/>
      <c r="M237" s="210"/>
      <c r="N237" s="211"/>
      <c r="O237" s="66"/>
      <c r="P237" s="66"/>
      <c r="Q237" s="66"/>
      <c r="R237" s="66"/>
      <c r="S237" s="66"/>
      <c r="T237" s="67"/>
      <c r="U237" s="36"/>
      <c r="V237" s="36"/>
      <c r="W237" s="36"/>
      <c r="X237" s="36"/>
      <c r="Y237" s="36"/>
      <c r="Z237" s="36"/>
      <c r="AA237" s="36"/>
      <c r="AB237" s="36"/>
      <c r="AC237" s="36"/>
      <c r="AD237" s="36"/>
      <c r="AE237" s="36"/>
      <c r="AT237" s="19" t="s">
        <v>222</v>
      </c>
      <c r="AU237" s="19" t="s">
        <v>83</v>
      </c>
    </row>
    <row r="238" spans="1:65" s="13" customFormat="1">
      <c r="B238" s="212"/>
      <c r="C238" s="213"/>
      <c r="D238" s="208" t="s">
        <v>233</v>
      </c>
      <c r="E238" s="214" t="s">
        <v>19</v>
      </c>
      <c r="F238" s="215" t="s">
        <v>1822</v>
      </c>
      <c r="G238" s="213"/>
      <c r="H238" s="216">
        <v>9</v>
      </c>
      <c r="I238" s="217"/>
      <c r="J238" s="213"/>
      <c r="K238" s="213"/>
      <c r="L238" s="218"/>
      <c r="M238" s="219"/>
      <c r="N238" s="220"/>
      <c r="O238" s="220"/>
      <c r="P238" s="220"/>
      <c r="Q238" s="220"/>
      <c r="R238" s="220"/>
      <c r="S238" s="220"/>
      <c r="T238" s="221"/>
      <c r="AT238" s="222" t="s">
        <v>233</v>
      </c>
      <c r="AU238" s="222" t="s">
        <v>83</v>
      </c>
      <c r="AV238" s="13" t="s">
        <v>83</v>
      </c>
      <c r="AW238" s="13" t="s">
        <v>35</v>
      </c>
      <c r="AX238" s="13" t="s">
        <v>74</v>
      </c>
      <c r="AY238" s="222" t="s">
        <v>213</v>
      </c>
    </row>
    <row r="239" spans="1:65" s="13" customFormat="1">
      <c r="B239" s="212"/>
      <c r="C239" s="213"/>
      <c r="D239" s="208" t="s">
        <v>233</v>
      </c>
      <c r="E239" s="214" t="s">
        <v>19</v>
      </c>
      <c r="F239" s="215" t="s">
        <v>1823</v>
      </c>
      <c r="G239" s="213"/>
      <c r="H239" s="216">
        <v>3.9860000000000002</v>
      </c>
      <c r="I239" s="217"/>
      <c r="J239" s="213"/>
      <c r="K239" s="213"/>
      <c r="L239" s="218"/>
      <c r="M239" s="219"/>
      <c r="N239" s="220"/>
      <c r="O239" s="220"/>
      <c r="P239" s="220"/>
      <c r="Q239" s="220"/>
      <c r="R239" s="220"/>
      <c r="S239" s="220"/>
      <c r="T239" s="221"/>
      <c r="AT239" s="222" t="s">
        <v>233</v>
      </c>
      <c r="AU239" s="222" t="s">
        <v>83</v>
      </c>
      <c r="AV239" s="13" t="s">
        <v>83</v>
      </c>
      <c r="AW239" s="13" t="s">
        <v>35</v>
      </c>
      <c r="AX239" s="13" t="s">
        <v>74</v>
      </c>
      <c r="AY239" s="222" t="s">
        <v>213</v>
      </c>
    </row>
    <row r="240" spans="1:65" s="14" customFormat="1">
      <c r="B240" s="223"/>
      <c r="C240" s="224"/>
      <c r="D240" s="208" t="s">
        <v>233</v>
      </c>
      <c r="E240" s="225" t="s">
        <v>538</v>
      </c>
      <c r="F240" s="226" t="s">
        <v>234</v>
      </c>
      <c r="G240" s="224"/>
      <c r="H240" s="227">
        <v>12.986000000000001</v>
      </c>
      <c r="I240" s="228"/>
      <c r="J240" s="224"/>
      <c r="K240" s="224"/>
      <c r="L240" s="229"/>
      <c r="M240" s="230"/>
      <c r="N240" s="231"/>
      <c r="O240" s="231"/>
      <c r="P240" s="231"/>
      <c r="Q240" s="231"/>
      <c r="R240" s="231"/>
      <c r="S240" s="231"/>
      <c r="T240" s="232"/>
      <c r="AT240" s="233" t="s">
        <v>233</v>
      </c>
      <c r="AU240" s="233" t="s">
        <v>83</v>
      </c>
      <c r="AV240" s="14" t="s">
        <v>220</v>
      </c>
      <c r="AW240" s="14" t="s">
        <v>35</v>
      </c>
      <c r="AX240" s="14" t="s">
        <v>81</v>
      </c>
      <c r="AY240" s="233" t="s">
        <v>213</v>
      </c>
    </row>
    <row r="241" spans="1:65" s="12" customFormat="1" ht="22.9" customHeight="1">
      <c r="B241" s="179"/>
      <c r="C241" s="180"/>
      <c r="D241" s="181" t="s">
        <v>73</v>
      </c>
      <c r="E241" s="193" t="s">
        <v>257</v>
      </c>
      <c r="F241" s="193" t="s">
        <v>866</v>
      </c>
      <c r="G241" s="180"/>
      <c r="H241" s="180"/>
      <c r="I241" s="183"/>
      <c r="J241" s="194">
        <f>BK241</f>
        <v>0</v>
      </c>
      <c r="K241" s="180"/>
      <c r="L241" s="185"/>
      <c r="M241" s="186"/>
      <c r="N241" s="187"/>
      <c r="O241" s="187"/>
      <c r="P241" s="188">
        <f>SUM(P242:P319)</f>
        <v>0</v>
      </c>
      <c r="Q241" s="187"/>
      <c r="R241" s="188">
        <f>SUM(R242:R319)</f>
        <v>0.4926336</v>
      </c>
      <c r="S241" s="187"/>
      <c r="T241" s="189">
        <f>SUM(T242:T319)</f>
        <v>0</v>
      </c>
      <c r="AR241" s="190" t="s">
        <v>81</v>
      </c>
      <c r="AT241" s="191" t="s">
        <v>73</v>
      </c>
      <c r="AU241" s="191" t="s">
        <v>81</v>
      </c>
      <c r="AY241" s="190" t="s">
        <v>213</v>
      </c>
      <c r="BK241" s="192">
        <f>SUM(BK242:BK319)</f>
        <v>0</v>
      </c>
    </row>
    <row r="242" spans="1:65" s="2" customFormat="1" ht="21.75" customHeight="1">
      <c r="A242" s="36"/>
      <c r="B242" s="37"/>
      <c r="C242" s="195" t="s">
        <v>380</v>
      </c>
      <c r="D242" s="195" t="s">
        <v>215</v>
      </c>
      <c r="E242" s="196" t="s">
        <v>1824</v>
      </c>
      <c r="F242" s="197" t="s">
        <v>1825</v>
      </c>
      <c r="G242" s="198" t="s">
        <v>152</v>
      </c>
      <c r="H242" s="199">
        <v>121.44</v>
      </c>
      <c r="I242" s="200"/>
      <c r="J242" s="201">
        <f>ROUND(I242*H242,2)</f>
        <v>0</v>
      </c>
      <c r="K242" s="197" t="s">
        <v>219</v>
      </c>
      <c r="L242" s="41"/>
      <c r="M242" s="202" t="s">
        <v>19</v>
      </c>
      <c r="N242" s="203" t="s">
        <v>45</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220</v>
      </c>
      <c r="AT242" s="206" t="s">
        <v>215</v>
      </c>
      <c r="AU242" s="206" t="s">
        <v>83</v>
      </c>
      <c r="AY242" s="19" t="s">
        <v>213</v>
      </c>
      <c r="BE242" s="207">
        <f>IF(N242="základní",J242,0)</f>
        <v>0</v>
      </c>
      <c r="BF242" s="207">
        <f>IF(N242="snížená",J242,0)</f>
        <v>0</v>
      </c>
      <c r="BG242" s="207">
        <f>IF(N242="zákl. přenesená",J242,0)</f>
        <v>0</v>
      </c>
      <c r="BH242" s="207">
        <f>IF(N242="sníž. přenesená",J242,0)</f>
        <v>0</v>
      </c>
      <c r="BI242" s="207">
        <f>IF(N242="nulová",J242,0)</f>
        <v>0</v>
      </c>
      <c r="BJ242" s="19" t="s">
        <v>81</v>
      </c>
      <c r="BK242" s="207">
        <f>ROUND(I242*H242,2)</f>
        <v>0</v>
      </c>
      <c r="BL242" s="19" t="s">
        <v>220</v>
      </c>
      <c r="BM242" s="206" t="s">
        <v>1826</v>
      </c>
    </row>
    <row r="243" spans="1:65" s="2" customFormat="1" ht="68.25">
      <c r="A243" s="36"/>
      <c r="B243" s="37"/>
      <c r="C243" s="38"/>
      <c r="D243" s="208" t="s">
        <v>222</v>
      </c>
      <c r="E243" s="38"/>
      <c r="F243" s="209" t="s">
        <v>1709</v>
      </c>
      <c r="G243" s="38"/>
      <c r="H243" s="38"/>
      <c r="I243" s="118"/>
      <c r="J243" s="38"/>
      <c r="K243" s="38"/>
      <c r="L243" s="41"/>
      <c r="M243" s="210"/>
      <c r="N243" s="211"/>
      <c r="O243" s="66"/>
      <c r="P243" s="66"/>
      <c r="Q243" s="66"/>
      <c r="R243" s="66"/>
      <c r="S243" s="66"/>
      <c r="T243" s="67"/>
      <c r="U243" s="36"/>
      <c r="V243" s="36"/>
      <c r="W243" s="36"/>
      <c r="X243" s="36"/>
      <c r="Y243" s="36"/>
      <c r="Z243" s="36"/>
      <c r="AA243" s="36"/>
      <c r="AB243" s="36"/>
      <c r="AC243" s="36"/>
      <c r="AD243" s="36"/>
      <c r="AE243" s="36"/>
      <c r="AT243" s="19" t="s">
        <v>222</v>
      </c>
      <c r="AU243" s="19" t="s">
        <v>83</v>
      </c>
    </row>
    <row r="244" spans="1:65" s="13" customFormat="1">
      <c r="B244" s="212"/>
      <c r="C244" s="213"/>
      <c r="D244" s="208" t="s">
        <v>233</v>
      </c>
      <c r="E244" s="214" t="s">
        <v>19</v>
      </c>
      <c r="F244" s="215" t="s">
        <v>1827</v>
      </c>
      <c r="G244" s="213"/>
      <c r="H244" s="216">
        <v>121.44</v>
      </c>
      <c r="I244" s="217"/>
      <c r="J244" s="213"/>
      <c r="K244" s="213"/>
      <c r="L244" s="218"/>
      <c r="M244" s="219"/>
      <c r="N244" s="220"/>
      <c r="O244" s="220"/>
      <c r="P244" s="220"/>
      <c r="Q244" s="220"/>
      <c r="R244" s="220"/>
      <c r="S244" s="220"/>
      <c r="T244" s="221"/>
      <c r="AT244" s="222" t="s">
        <v>233</v>
      </c>
      <c r="AU244" s="222" t="s">
        <v>83</v>
      </c>
      <c r="AV244" s="13" t="s">
        <v>83</v>
      </c>
      <c r="AW244" s="13" t="s">
        <v>35</v>
      </c>
      <c r="AX244" s="13" t="s">
        <v>74</v>
      </c>
      <c r="AY244" s="222" t="s">
        <v>213</v>
      </c>
    </row>
    <row r="245" spans="1:65" s="14" customFormat="1">
      <c r="B245" s="223"/>
      <c r="C245" s="224"/>
      <c r="D245" s="208" t="s">
        <v>233</v>
      </c>
      <c r="E245" s="225" t="s">
        <v>19</v>
      </c>
      <c r="F245" s="226" t="s">
        <v>234</v>
      </c>
      <c r="G245" s="224"/>
      <c r="H245" s="227">
        <v>121.44</v>
      </c>
      <c r="I245" s="228"/>
      <c r="J245" s="224"/>
      <c r="K245" s="224"/>
      <c r="L245" s="229"/>
      <c r="M245" s="230"/>
      <c r="N245" s="231"/>
      <c r="O245" s="231"/>
      <c r="P245" s="231"/>
      <c r="Q245" s="231"/>
      <c r="R245" s="231"/>
      <c r="S245" s="231"/>
      <c r="T245" s="232"/>
      <c r="AT245" s="233" t="s">
        <v>233</v>
      </c>
      <c r="AU245" s="233" t="s">
        <v>83</v>
      </c>
      <c r="AV245" s="14" t="s">
        <v>220</v>
      </c>
      <c r="AW245" s="14" t="s">
        <v>35</v>
      </c>
      <c r="AX245" s="14" t="s">
        <v>81</v>
      </c>
      <c r="AY245" s="233" t="s">
        <v>213</v>
      </c>
    </row>
    <row r="246" spans="1:65" s="2" customFormat="1" ht="16.5" customHeight="1">
      <c r="A246" s="36"/>
      <c r="B246" s="37"/>
      <c r="C246" s="244" t="s">
        <v>384</v>
      </c>
      <c r="D246" s="244" t="s">
        <v>329</v>
      </c>
      <c r="E246" s="245" t="s">
        <v>1828</v>
      </c>
      <c r="F246" s="246" t="s">
        <v>1829</v>
      </c>
      <c r="G246" s="247" t="s">
        <v>152</v>
      </c>
      <c r="H246" s="248">
        <v>121.44</v>
      </c>
      <c r="I246" s="249"/>
      <c r="J246" s="250">
        <f>ROUND(I246*H246,2)</f>
        <v>0</v>
      </c>
      <c r="K246" s="246" t="s">
        <v>219</v>
      </c>
      <c r="L246" s="251"/>
      <c r="M246" s="252" t="s">
        <v>19</v>
      </c>
      <c r="N246" s="253" t="s">
        <v>45</v>
      </c>
      <c r="O246" s="66"/>
      <c r="P246" s="204">
        <f>O246*H246</f>
        <v>0</v>
      </c>
      <c r="Q246" s="204">
        <v>6.7000000000000002E-4</v>
      </c>
      <c r="R246" s="204">
        <f>Q246*H246</f>
        <v>8.1364800000000001E-2</v>
      </c>
      <c r="S246" s="204">
        <v>0</v>
      </c>
      <c r="T246" s="205">
        <f>S246*H246</f>
        <v>0</v>
      </c>
      <c r="U246" s="36"/>
      <c r="V246" s="36"/>
      <c r="W246" s="36"/>
      <c r="X246" s="36"/>
      <c r="Y246" s="36"/>
      <c r="Z246" s="36"/>
      <c r="AA246" s="36"/>
      <c r="AB246" s="36"/>
      <c r="AC246" s="36"/>
      <c r="AD246" s="36"/>
      <c r="AE246" s="36"/>
      <c r="AR246" s="206" t="s">
        <v>257</v>
      </c>
      <c r="AT246" s="206" t="s">
        <v>329</v>
      </c>
      <c r="AU246" s="206" t="s">
        <v>83</v>
      </c>
      <c r="AY246" s="19" t="s">
        <v>213</v>
      </c>
      <c r="BE246" s="207">
        <f>IF(N246="základní",J246,0)</f>
        <v>0</v>
      </c>
      <c r="BF246" s="207">
        <f>IF(N246="snížená",J246,0)</f>
        <v>0</v>
      </c>
      <c r="BG246" s="207">
        <f>IF(N246="zákl. přenesená",J246,0)</f>
        <v>0</v>
      </c>
      <c r="BH246" s="207">
        <f>IF(N246="sníž. přenesená",J246,0)</f>
        <v>0</v>
      </c>
      <c r="BI246" s="207">
        <f>IF(N246="nulová",J246,0)</f>
        <v>0</v>
      </c>
      <c r="BJ246" s="19" t="s">
        <v>81</v>
      </c>
      <c r="BK246" s="207">
        <f>ROUND(I246*H246,2)</f>
        <v>0</v>
      </c>
      <c r="BL246" s="19" t="s">
        <v>220</v>
      </c>
      <c r="BM246" s="206" t="s">
        <v>1830</v>
      </c>
    </row>
    <row r="247" spans="1:65" s="2" customFormat="1" ht="21.75" customHeight="1">
      <c r="A247" s="36"/>
      <c r="B247" s="37"/>
      <c r="C247" s="195" t="s">
        <v>389</v>
      </c>
      <c r="D247" s="195" t="s">
        <v>215</v>
      </c>
      <c r="E247" s="196" t="s">
        <v>1831</v>
      </c>
      <c r="F247" s="197" t="s">
        <v>1832</v>
      </c>
      <c r="G247" s="198" t="s">
        <v>152</v>
      </c>
      <c r="H247" s="199">
        <v>153.66999999999999</v>
      </c>
      <c r="I247" s="200"/>
      <c r="J247" s="201">
        <f>ROUND(I247*H247,2)</f>
        <v>0</v>
      </c>
      <c r="K247" s="197" t="s">
        <v>219</v>
      </c>
      <c r="L247" s="41"/>
      <c r="M247" s="202" t="s">
        <v>19</v>
      </c>
      <c r="N247" s="203" t="s">
        <v>45</v>
      </c>
      <c r="O247" s="66"/>
      <c r="P247" s="204">
        <f>O247*H247</f>
        <v>0</v>
      </c>
      <c r="Q247" s="204">
        <v>0</v>
      </c>
      <c r="R247" s="204">
        <f>Q247*H247</f>
        <v>0</v>
      </c>
      <c r="S247" s="204">
        <v>0</v>
      </c>
      <c r="T247" s="205">
        <f>S247*H247</f>
        <v>0</v>
      </c>
      <c r="U247" s="36"/>
      <c r="V247" s="36"/>
      <c r="W247" s="36"/>
      <c r="X247" s="36"/>
      <c r="Y247" s="36"/>
      <c r="Z247" s="36"/>
      <c r="AA247" s="36"/>
      <c r="AB247" s="36"/>
      <c r="AC247" s="36"/>
      <c r="AD247" s="36"/>
      <c r="AE247" s="36"/>
      <c r="AR247" s="206" t="s">
        <v>220</v>
      </c>
      <c r="AT247" s="206" t="s">
        <v>215</v>
      </c>
      <c r="AU247" s="206" t="s">
        <v>83</v>
      </c>
      <c r="AY247" s="19" t="s">
        <v>213</v>
      </c>
      <c r="BE247" s="207">
        <f>IF(N247="základní",J247,0)</f>
        <v>0</v>
      </c>
      <c r="BF247" s="207">
        <f>IF(N247="snížená",J247,0)</f>
        <v>0</v>
      </c>
      <c r="BG247" s="207">
        <f>IF(N247="zákl. přenesená",J247,0)</f>
        <v>0</v>
      </c>
      <c r="BH247" s="207">
        <f>IF(N247="sníž. přenesená",J247,0)</f>
        <v>0</v>
      </c>
      <c r="BI247" s="207">
        <f>IF(N247="nulová",J247,0)</f>
        <v>0</v>
      </c>
      <c r="BJ247" s="19" t="s">
        <v>81</v>
      </c>
      <c r="BK247" s="207">
        <f>ROUND(I247*H247,2)</f>
        <v>0</v>
      </c>
      <c r="BL247" s="19" t="s">
        <v>220</v>
      </c>
      <c r="BM247" s="206" t="s">
        <v>1833</v>
      </c>
    </row>
    <row r="248" spans="1:65" s="2" customFormat="1" ht="68.25">
      <c r="A248" s="36"/>
      <c r="B248" s="37"/>
      <c r="C248" s="38"/>
      <c r="D248" s="208" t="s">
        <v>222</v>
      </c>
      <c r="E248" s="38"/>
      <c r="F248" s="209" t="s">
        <v>1709</v>
      </c>
      <c r="G248" s="38"/>
      <c r="H248" s="38"/>
      <c r="I248" s="118"/>
      <c r="J248" s="38"/>
      <c r="K248" s="38"/>
      <c r="L248" s="41"/>
      <c r="M248" s="210"/>
      <c r="N248" s="211"/>
      <c r="O248" s="66"/>
      <c r="P248" s="66"/>
      <c r="Q248" s="66"/>
      <c r="R248" s="66"/>
      <c r="S248" s="66"/>
      <c r="T248" s="67"/>
      <c r="U248" s="36"/>
      <c r="V248" s="36"/>
      <c r="W248" s="36"/>
      <c r="X248" s="36"/>
      <c r="Y248" s="36"/>
      <c r="Z248" s="36"/>
      <c r="AA248" s="36"/>
      <c r="AB248" s="36"/>
      <c r="AC248" s="36"/>
      <c r="AD248" s="36"/>
      <c r="AE248" s="36"/>
      <c r="AT248" s="19" t="s">
        <v>222</v>
      </c>
      <c r="AU248" s="19" t="s">
        <v>83</v>
      </c>
    </row>
    <row r="249" spans="1:65" s="13" customFormat="1">
      <c r="B249" s="212"/>
      <c r="C249" s="213"/>
      <c r="D249" s="208" t="s">
        <v>233</v>
      </c>
      <c r="E249" s="214" t="s">
        <v>19</v>
      </c>
      <c r="F249" s="215" t="s">
        <v>1834</v>
      </c>
      <c r="G249" s="213"/>
      <c r="H249" s="216">
        <v>98.67</v>
      </c>
      <c r="I249" s="217"/>
      <c r="J249" s="213"/>
      <c r="K249" s="213"/>
      <c r="L249" s="218"/>
      <c r="M249" s="219"/>
      <c r="N249" s="220"/>
      <c r="O249" s="220"/>
      <c r="P249" s="220"/>
      <c r="Q249" s="220"/>
      <c r="R249" s="220"/>
      <c r="S249" s="220"/>
      <c r="T249" s="221"/>
      <c r="AT249" s="222" t="s">
        <v>233</v>
      </c>
      <c r="AU249" s="222" t="s">
        <v>83</v>
      </c>
      <c r="AV249" s="13" t="s">
        <v>83</v>
      </c>
      <c r="AW249" s="13" t="s">
        <v>35</v>
      </c>
      <c r="AX249" s="13" t="s">
        <v>74</v>
      </c>
      <c r="AY249" s="222" t="s">
        <v>213</v>
      </c>
    </row>
    <row r="250" spans="1:65" s="13" customFormat="1">
      <c r="B250" s="212"/>
      <c r="C250" s="213"/>
      <c r="D250" s="208" t="s">
        <v>233</v>
      </c>
      <c r="E250" s="214" t="s">
        <v>19</v>
      </c>
      <c r="F250" s="215" t="s">
        <v>1835</v>
      </c>
      <c r="G250" s="213"/>
      <c r="H250" s="216">
        <v>55</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4" customFormat="1">
      <c r="B251" s="223"/>
      <c r="C251" s="224"/>
      <c r="D251" s="208" t="s">
        <v>233</v>
      </c>
      <c r="E251" s="225" t="s">
        <v>19</v>
      </c>
      <c r="F251" s="226" t="s">
        <v>234</v>
      </c>
      <c r="G251" s="224"/>
      <c r="H251" s="227">
        <v>153.67000000000002</v>
      </c>
      <c r="I251" s="228"/>
      <c r="J251" s="224"/>
      <c r="K251" s="224"/>
      <c r="L251" s="229"/>
      <c r="M251" s="230"/>
      <c r="N251" s="231"/>
      <c r="O251" s="231"/>
      <c r="P251" s="231"/>
      <c r="Q251" s="231"/>
      <c r="R251" s="231"/>
      <c r="S251" s="231"/>
      <c r="T251" s="232"/>
      <c r="AT251" s="233" t="s">
        <v>233</v>
      </c>
      <c r="AU251" s="233" t="s">
        <v>83</v>
      </c>
      <c r="AV251" s="14" t="s">
        <v>220</v>
      </c>
      <c r="AW251" s="14" t="s">
        <v>35</v>
      </c>
      <c r="AX251" s="14" t="s">
        <v>81</v>
      </c>
      <c r="AY251" s="233" t="s">
        <v>213</v>
      </c>
    </row>
    <row r="252" spans="1:65" s="2" customFormat="1" ht="16.5" customHeight="1">
      <c r="A252" s="36"/>
      <c r="B252" s="37"/>
      <c r="C252" s="244" t="s">
        <v>393</v>
      </c>
      <c r="D252" s="244" t="s">
        <v>329</v>
      </c>
      <c r="E252" s="245" t="s">
        <v>1836</v>
      </c>
      <c r="F252" s="246" t="s">
        <v>1837</v>
      </c>
      <c r="G252" s="247" t="s">
        <v>152</v>
      </c>
      <c r="H252" s="248">
        <v>153.66999999999999</v>
      </c>
      <c r="I252" s="249"/>
      <c r="J252" s="250">
        <f>ROUND(I252*H252,2)</f>
        <v>0</v>
      </c>
      <c r="K252" s="246" t="s">
        <v>19</v>
      </c>
      <c r="L252" s="251"/>
      <c r="M252" s="252" t="s">
        <v>19</v>
      </c>
      <c r="N252" s="253" t="s">
        <v>45</v>
      </c>
      <c r="O252" s="66"/>
      <c r="P252" s="204">
        <f>O252*H252</f>
        <v>0</v>
      </c>
      <c r="Q252" s="204">
        <v>1.47E-3</v>
      </c>
      <c r="R252" s="204">
        <f>Q252*H252</f>
        <v>0.22589489999999998</v>
      </c>
      <c r="S252" s="204">
        <v>0</v>
      </c>
      <c r="T252" s="205">
        <f>S252*H252</f>
        <v>0</v>
      </c>
      <c r="U252" s="36"/>
      <c r="V252" s="36"/>
      <c r="W252" s="36"/>
      <c r="X252" s="36"/>
      <c r="Y252" s="36"/>
      <c r="Z252" s="36"/>
      <c r="AA252" s="36"/>
      <c r="AB252" s="36"/>
      <c r="AC252" s="36"/>
      <c r="AD252" s="36"/>
      <c r="AE252" s="36"/>
      <c r="AR252" s="206" t="s">
        <v>257</v>
      </c>
      <c r="AT252" s="206" t="s">
        <v>329</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1838</v>
      </c>
    </row>
    <row r="253" spans="1:65" s="2" customFormat="1" ht="21.75" customHeight="1">
      <c r="A253" s="36"/>
      <c r="B253" s="37"/>
      <c r="C253" s="195" t="s">
        <v>397</v>
      </c>
      <c r="D253" s="195" t="s">
        <v>215</v>
      </c>
      <c r="E253" s="196" t="s">
        <v>1839</v>
      </c>
      <c r="F253" s="197" t="s">
        <v>1840</v>
      </c>
      <c r="G253" s="198" t="s">
        <v>152</v>
      </c>
      <c r="H253" s="199">
        <v>51.33</v>
      </c>
      <c r="I253" s="200"/>
      <c r="J253" s="201">
        <f>ROUND(I253*H253,2)</f>
        <v>0</v>
      </c>
      <c r="K253" s="197" t="s">
        <v>219</v>
      </c>
      <c r="L253" s="41"/>
      <c r="M253" s="202" t="s">
        <v>19</v>
      </c>
      <c r="N253" s="203" t="s">
        <v>45</v>
      </c>
      <c r="O253" s="66"/>
      <c r="P253" s="204">
        <f>O253*H253</f>
        <v>0</v>
      </c>
      <c r="Q253" s="204">
        <v>0</v>
      </c>
      <c r="R253" s="204">
        <f>Q253*H253</f>
        <v>0</v>
      </c>
      <c r="S253" s="204">
        <v>0</v>
      </c>
      <c r="T253" s="205">
        <f>S253*H253</f>
        <v>0</v>
      </c>
      <c r="U253" s="36"/>
      <c r="V253" s="36"/>
      <c r="W253" s="36"/>
      <c r="X253" s="36"/>
      <c r="Y253" s="36"/>
      <c r="Z253" s="36"/>
      <c r="AA253" s="36"/>
      <c r="AB253" s="36"/>
      <c r="AC253" s="36"/>
      <c r="AD253" s="36"/>
      <c r="AE253" s="36"/>
      <c r="AR253" s="206" t="s">
        <v>220</v>
      </c>
      <c r="AT253" s="206" t="s">
        <v>215</v>
      </c>
      <c r="AU253" s="206" t="s">
        <v>83</v>
      </c>
      <c r="AY253" s="19" t="s">
        <v>213</v>
      </c>
      <c r="BE253" s="207">
        <f>IF(N253="základní",J253,0)</f>
        <v>0</v>
      </c>
      <c r="BF253" s="207">
        <f>IF(N253="snížená",J253,0)</f>
        <v>0</v>
      </c>
      <c r="BG253" s="207">
        <f>IF(N253="zákl. přenesená",J253,0)</f>
        <v>0</v>
      </c>
      <c r="BH253" s="207">
        <f>IF(N253="sníž. přenesená",J253,0)</f>
        <v>0</v>
      </c>
      <c r="BI253" s="207">
        <f>IF(N253="nulová",J253,0)</f>
        <v>0</v>
      </c>
      <c r="BJ253" s="19" t="s">
        <v>81</v>
      </c>
      <c r="BK253" s="207">
        <f>ROUND(I253*H253,2)</f>
        <v>0</v>
      </c>
      <c r="BL253" s="19" t="s">
        <v>220</v>
      </c>
      <c r="BM253" s="206" t="s">
        <v>1841</v>
      </c>
    </row>
    <row r="254" spans="1:65" s="2" customFormat="1" ht="68.25">
      <c r="A254" s="36"/>
      <c r="B254" s="37"/>
      <c r="C254" s="38"/>
      <c r="D254" s="208" t="s">
        <v>222</v>
      </c>
      <c r="E254" s="38"/>
      <c r="F254" s="209" t="s">
        <v>1709</v>
      </c>
      <c r="G254" s="38"/>
      <c r="H254" s="38"/>
      <c r="I254" s="118"/>
      <c r="J254" s="38"/>
      <c r="K254" s="38"/>
      <c r="L254" s="41"/>
      <c r="M254" s="210"/>
      <c r="N254" s="211"/>
      <c r="O254" s="66"/>
      <c r="P254" s="66"/>
      <c r="Q254" s="66"/>
      <c r="R254" s="66"/>
      <c r="S254" s="66"/>
      <c r="T254" s="67"/>
      <c r="U254" s="36"/>
      <c r="V254" s="36"/>
      <c r="W254" s="36"/>
      <c r="X254" s="36"/>
      <c r="Y254" s="36"/>
      <c r="Z254" s="36"/>
      <c r="AA254" s="36"/>
      <c r="AB254" s="36"/>
      <c r="AC254" s="36"/>
      <c r="AD254" s="36"/>
      <c r="AE254" s="36"/>
      <c r="AT254" s="19" t="s">
        <v>222</v>
      </c>
      <c r="AU254" s="19" t="s">
        <v>83</v>
      </c>
    </row>
    <row r="255" spans="1:65" s="13" customFormat="1">
      <c r="B255" s="212"/>
      <c r="C255" s="213"/>
      <c r="D255" s="208" t="s">
        <v>233</v>
      </c>
      <c r="E255" s="214" t="s">
        <v>19</v>
      </c>
      <c r="F255" s="215" t="s">
        <v>1842</v>
      </c>
      <c r="G255" s="213"/>
      <c r="H255" s="216">
        <v>51.33</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4" customFormat="1">
      <c r="B256" s="223"/>
      <c r="C256" s="224"/>
      <c r="D256" s="208" t="s">
        <v>233</v>
      </c>
      <c r="E256" s="225" t="s">
        <v>19</v>
      </c>
      <c r="F256" s="226" t="s">
        <v>234</v>
      </c>
      <c r="G256" s="224"/>
      <c r="H256" s="227">
        <v>51.33</v>
      </c>
      <c r="I256" s="228"/>
      <c r="J256" s="224"/>
      <c r="K256" s="224"/>
      <c r="L256" s="229"/>
      <c r="M256" s="230"/>
      <c r="N256" s="231"/>
      <c r="O256" s="231"/>
      <c r="P256" s="231"/>
      <c r="Q256" s="231"/>
      <c r="R256" s="231"/>
      <c r="S256" s="231"/>
      <c r="T256" s="232"/>
      <c r="AT256" s="233" t="s">
        <v>233</v>
      </c>
      <c r="AU256" s="233" t="s">
        <v>83</v>
      </c>
      <c r="AV256" s="14" t="s">
        <v>220</v>
      </c>
      <c r="AW256" s="14" t="s">
        <v>35</v>
      </c>
      <c r="AX256" s="14" t="s">
        <v>81</v>
      </c>
      <c r="AY256" s="233" t="s">
        <v>213</v>
      </c>
    </row>
    <row r="257" spans="1:65" s="2" customFormat="1" ht="16.5" customHeight="1">
      <c r="A257" s="36"/>
      <c r="B257" s="37"/>
      <c r="C257" s="244" t="s">
        <v>402</v>
      </c>
      <c r="D257" s="244" t="s">
        <v>329</v>
      </c>
      <c r="E257" s="245" t="s">
        <v>1843</v>
      </c>
      <c r="F257" s="246" t="s">
        <v>1844</v>
      </c>
      <c r="G257" s="247" t="s">
        <v>152</v>
      </c>
      <c r="H257" s="248">
        <v>51.33</v>
      </c>
      <c r="I257" s="249"/>
      <c r="J257" s="250">
        <f>ROUND(I257*H257,2)</f>
        <v>0</v>
      </c>
      <c r="K257" s="246" t="s">
        <v>219</v>
      </c>
      <c r="L257" s="251"/>
      <c r="M257" s="252" t="s">
        <v>19</v>
      </c>
      <c r="N257" s="253" t="s">
        <v>45</v>
      </c>
      <c r="O257" s="66"/>
      <c r="P257" s="204">
        <f>O257*H257</f>
        <v>0</v>
      </c>
      <c r="Q257" s="204">
        <v>2.1900000000000001E-3</v>
      </c>
      <c r="R257" s="204">
        <f>Q257*H257</f>
        <v>0.1124127</v>
      </c>
      <c r="S257" s="204">
        <v>0</v>
      </c>
      <c r="T257" s="205">
        <f>S257*H257</f>
        <v>0</v>
      </c>
      <c r="U257" s="36"/>
      <c r="V257" s="36"/>
      <c r="W257" s="36"/>
      <c r="X257" s="36"/>
      <c r="Y257" s="36"/>
      <c r="Z257" s="36"/>
      <c r="AA257" s="36"/>
      <c r="AB257" s="36"/>
      <c r="AC257" s="36"/>
      <c r="AD257" s="36"/>
      <c r="AE257" s="36"/>
      <c r="AR257" s="206" t="s">
        <v>257</v>
      </c>
      <c r="AT257" s="206" t="s">
        <v>329</v>
      </c>
      <c r="AU257" s="206" t="s">
        <v>83</v>
      </c>
      <c r="AY257" s="19" t="s">
        <v>213</v>
      </c>
      <c r="BE257" s="207">
        <f>IF(N257="základní",J257,0)</f>
        <v>0</v>
      </c>
      <c r="BF257" s="207">
        <f>IF(N257="snížená",J257,0)</f>
        <v>0</v>
      </c>
      <c r="BG257" s="207">
        <f>IF(N257="zákl. přenesená",J257,0)</f>
        <v>0</v>
      </c>
      <c r="BH257" s="207">
        <f>IF(N257="sníž. přenesená",J257,0)</f>
        <v>0</v>
      </c>
      <c r="BI257" s="207">
        <f>IF(N257="nulová",J257,0)</f>
        <v>0</v>
      </c>
      <c r="BJ257" s="19" t="s">
        <v>81</v>
      </c>
      <c r="BK257" s="207">
        <f>ROUND(I257*H257,2)</f>
        <v>0</v>
      </c>
      <c r="BL257" s="19" t="s">
        <v>220</v>
      </c>
      <c r="BM257" s="206" t="s">
        <v>1845</v>
      </c>
    </row>
    <row r="258" spans="1:65" s="2" customFormat="1" ht="21.75" customHeight="1">
      <c r="A258" s="36"/>
      <c r="B258" s="37"/>
      <c r="C258" s="195" t="s">
        <v>407</v>
      </c>
      <c r="D258" s="195" t="s">
        <v>215</v>
      </c>
      <c r="E258" s="196" t="s">
        <v>1846</v>
      </c>
      <c r="F258" s="197" t="s">
        <v>1847</v>
      </c>
      <c r="G258" s="198" t="s">
        <v>218</v>
      </c>
      <c r="H258" s="199">
        <v>12</v>
      </c>
      <c r="I258" s="200"/>
      <c r="J258" s="201">
        <f>ROUND(I258*H258,2)</f>
        <v>0</v>
      </c>
      <c r="K258" s="197" t="s">
        <v>219</v>
      </c>
      <c r="L258" s="41"/>
      <c r="M258" s="202" t="s">
        <v>19</v>
      </c>
      <c r="N258" s="203" t="s">
        <v>45</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220</v>
      </c>
      <c r="AT258" s="206" t="s">
        <v>215</v>
      </c>
      <c r="AU258" s="206" t="s">
        <v>83</v>
      </c>
      <c r="AY258" s="19" t="s">
        <v>213</v>
      </c>
      <c r="BE258" s="207">
        <f>IF(N258="základní",J258,0)</f>
        <v>0</v>
      </c>
      <c r="BF258" s="207">
        <f>IF(N258="snížená",J258,0)</f>
        <v>0</v>
      </c>
      <c r="BG258" s="207">
        <f>IF(N258="zákl. přenesená",J258,0)</f>
        <v>0</v>
      </c>
      <c r="BH258" s="207">
        <f>IF(N258="sníž. přenesená",J258,0)</f>
        <v>0</v>
      </c>
      <c r="BI258" s="207">
        <f>IF(N258="nulová",J258,0)</f>
        <v>0</v>
      </c>
      <c r="BJ258" s="19" t="s">
        <v>81</v>
      </c>
      <c r="BK258" s="207">
        <f>ROUND(I258*H258,2)</f>
        <v>0</v>
      </c>
      <c r="BL258" s="19" t="s">
        <v>220</v>
      </c>
      <c r="BM258" s="206" t="s">
        <v>1848</v>
      </c>
    </row>
    <row r="259" spans="1:65" s="2" customFormat="1" ht="39">
      <c r="A259" s="36"/>
      <c r="B259" s="37"/>
      <c r="C259" s="38"/>
      <c r="D259" s="208" t="s">
        <v>222</v>
      </c>
      <c r="E259" s="38"/>
      <c r="F259" s="209" t="s">
        <v>1849</v>
      </c>
      <c r="G259" s="38"/>
      <c r="H259" s="38"/>
      <c r="I259" s="118"/>
      <c r="J259" s="38"/>
      <c r="K259" s="38"/>
      <c r="L259" s="41"/>
      <c r="M259" s="210"/>
      <c r="N259" s="211"/>
      <c r="O259" s="66"/>
      <c r="P259" s="66"/>
      <c r="Q259" s="66"/>
      <c r="R259" s="66"/>
      <c r="S259" s="66"/>
      <c r="T259" s="67"/>
      <c r="U259" s="36"/>
      <c r="V259" s="36"/>
      <c r="W259" s="36"/>
      <c r="X259" s="36"/>
      <c r="Y259" s="36"/>
      <c r="Z259" s="36"/>
      <c r="AA259" s="36"/>
      <c r="AB259" s="36"/>
      <c r="AC259" s="36"/>
      <c r="AD259" s="36"/>
      <c r="AE259" s="36"/>
      <c r="AT259" s="19" t="s">
        <v>222</v>
      </c>
      <c r="AU259" s="19" t="s">
        <v>83</v>
      </c>
    </row>
    <row r="260" spans="1:65" s="2" customFormat="1" ht="16.5" customHeight="1">
      <c r="A260" s="36"/>
      <c r="B260" s="37"/>
      <c r="C260" s="244" t="s">
        <v>414</v>
      </c>
      <c r="D260" s="244" t="s">
        <v>329</v>
      </c>
      <c r="E260" s="245" t="s">
        <v>1850</v>
      </c>
      <c r="F260" s="246" t="s">
        <v>1851</v>
      </c>
      <c r="G260" s="247" t="s">
        <v>218</v>
      </c>
      <c r="H260" s="248">
        <v>12</v>
      </c>
      <c r="I260" s="249"/>
      <c r="J260" s="250">
        <f>ROUND(I260*H260,2)</f>
        <v>0</v>
      </c>
      <c r="K260" s="246" t="s">
        <v>219</v>
      </c>
      <c r="L260" s="251"/>
      <c r="M260" s="252" t="s">
        <v>19</v>
      </c>
      <c r="N260" s="253" t="s">
        <v>45</v>
      </c>
      <c r="O260" s="66"/>
      <c r="P260" s="204">
        <f>O260*H260</f>
        <v>0</v>
      </c>
      <c r="Q260" s="204">
        <v>1.2999999999999999E-4</v>
      </c>
      <c r="R260" s="204">
        <f>Q260*H260</f>
        <v>1.5599999999999998E-3</v>
      </c>
      <c r="S260" s="204">
        <v>0</v>
      </c>
      <c r="T260" s="205">
        <f>S260*H260</f>
        <v>0</v>
      </c>
      <c r="U260" s="36"/>
      <c r="V260" s="36"/>
      <c r="W260" s="36"/>
      <c r="X260" s="36"/>
      <c r="Y260" s="36"/>
      <c r="Z260" s="36"/>
      <c r="AA260" s="36"/>
      <c r="AB260" s="36"/>
      <c r="AC260" s="36"/>
      <c r="AD260" s="36"/>
      <c r="AE260" s="36"/>
      <c r="AR260" s="206" t="s">
        <v>257</v>
      </c>
      <c r="AT260" s="206" t="s">
        <v>329</v>
      </c>
      <c r="AU260" s="206" t="s">
        <v>83</v>
      </c>
      <c r="AY260" s="19" t="s">
        <v>213</v>
      </c>
      <c r="BE260" s="207">
        <f>IF(N260="základní",J260,0)</f>
        <v>0</v>
      </c>
      <c r="BF260" s="207">
        <f>IF(N260="snížená",J260,0)</f>
        <v>0</v>
      </c>
      <c r="BG260" s="207">
        <f>IF(N260="zákl. přenesená",J260,0)</f>
        <v>0</v>
      </c>
      <c r="BH260" s="207">
        <f>IF(N260="sníž. přenesená",J260,0)</f>
        <v>0</v>
      </c>
      <c r="BI260" s="207">
        <f>IF(N260="nulová",J260,0)</f>
        <v>0</v>
      </c>
      <c r="BJ260" s="19" t="s">
        <v>81</v>
      </c>
      <c r="BK260" s="207">
        <f>ROUND(I260*H260,2)</f>
        <v>0</v>
      </c>
      <c r="BL260" s="19" t="s">
        <v>220</v>
      </c>
      <c r="BM260" s="206" t="s">
        <v>1852</v>
      </c>
    </row>
    <row r="261" spans="1:65" s="2" customFormat="1" ht="21.75" customHeight="1">
      <c r="A261" s="36"/>
      <c r="B261" s="37"/>
      <c r="C261" s="195" t="s">
        <v>419</v>
      </c>
      <c r="D261" s="195" t="s">
        <v>215</v>
      </c>
      <c r="E261" s="196" t="s">
        <v>1853</v>
      </c>
      <c r="F261" s="197" t="s">
        <v>1854</v>
      </c>
      <c r="G261" s="198" t="s">
        <v>218</v>
      </c>
      <c r="H261" s="199">
        <v>4</v>
      </c>
      <c r="I261" s="200"/>
      <c r="J261" s="201">
        <f>ROUND(I261*H261,2)</f>
        <v>0</v>
      </c>
      <c r="K261" s="197" t="s">
        <v>219</v>
      </c>
      <c r="L261" s="41"/>
      <c r="M261" s="202" t="s">
        <v>19</v>
      </c>
      <c r="N261" s="203" t="s">
        <v>45</v>
      </c>
      <c r="O261" s="66"/>
      <c r="P261" s="204">
        <f>O261*H261</f>
        <v>0</v>
      </c>
      <c r="Q261" s="204">
        <v>0</v>
      </c>
      <c r="R261" s="204">
        <f>Q261*H261</f>
        <v>0</v>
      </c>
      <c r="S261" s="204">
        <v>0</v>
      </c>
      <c r="T261" s="205">
        <f>S261*H261</f>
        <v>0</v>
      </c>
      <c r="U261" s="36"/>
      <c r="V261" s="36"/>
      <c r="W261" s="36"/>
      <c r="X261" s="36"/>
      <c r="Y261" s="36"/>
      <c r="Z261" s="36"/>
      <c r="AA261" s="36"/>
      <c r="AB261" s="36"/>
      <c r="AC261" s="36"/>
      <c r="AD261" s="36"/>
      <c r="AE261" s="36"/>
      <c r="AR261" s="206" t="s">
        <v>220</v>
      </c>
      <c r="AT261" s="206" t="s">
        <v>215</v>
      </c>
      <c r="AU261" s="206" t="s">
        <v>83</v>
      </c>
      <c r="AY261" s="19" t="s">
        <v>213</v>
      </c>
      <c r="BE261" s="207">
        <f>IF(N261="základní",J261,0)</f>
        <v>0</v>
      </c>
      <c r="BF261" s="207">
        <f>IF(N261="snížená",J261,0)</f>
        <v>0</v>
      </c>
      <c r="BG261" s="207">
        <f>IF(N261="zákl. přenesená",J261,0)</f>
        <v>0</v>
      </c>
      <c r="BH261" s="207">
        <f>IF(N261="sníž. přenesená",J261,0)</f>
        <v>0</v>
      </c>
      <c r="BI261" s="207">
        <f>IF(N261="nulová",J261,0)</f>
        <v>0</v>
      </c>
      <c r="BJ261" s="19" t="s">
        <v>81</v>
      </c>
      <c r="BK261" s="207">
        <f>ROUND(I261*H261,2)</f>
        <v>0</v>
      </c>
      <c r="BL261" s="19" t="s">
        <v>220</v>
      </c>
      <c r="BM261" s="206" t="s">
        <v>1855</v>
      </c>
    </row>
    <row r="262" spans="1:65" s="2" customFormat="1" ht="39">
      <c r="A262" s="36"/>
      <c r="B262" s="37"/>
      <c r="C262" s="38"/>
      <c r="D262" s="208" t="s">
        <v>222</v>
      </c>
      <c r="E262" s="38"/>
      <c r="F262" s="209" t="s">
        <v>1849</v>
      </c>
      <c r="G262" s="38"/>
      <c r="H262" s="38"/>
      <c r="I262" s="118"/>
      <c r="J262" s="38"/>
      <c r="K262" s="38"/>
      <c r="L262" s="41"/>
      <c r="M262" s="210"/>
      <c r="N262" s="211"/>
      <c r="O262" s="66"/>
      <c r="P262" s="66"/>
      <c r="Q262" s="66"/>
      <c r="R262" s="66"/>
      <c r="S262" s="66"/>
      <c r="T262" s="67"/>
      <c r="U262" s="36"/>
      <c r="V262" s="36"/>
      <c r="W262" s="36"/>
      <c r="X262" s="36"/>
      <c r="Y262" s="36"/>
      <c r="Z262" s="36"/>
      <c r="AA262" s="36"/>
      <c r="AB262" s="36"/>
      <c r="AC262" s="36"/>
      <c r="AD262" s="36"/>
      <c r="AE262" s="36"/>
      <c r="AT262" s="19" t="s">
        <v>222</v>
      </c>
      <c r="AU262" s="19" t="s">
        <v>83</v>
      </c>
    </row>
    <row r="263" spans="1:65" s="2" customFormat="1" ht="16.5" customHeight="1">
      <c r="A263" s="36"/>
      <c r="B263" s="37"/>
      <c r="C263" s="244" t="s">
        <v>425</v>
      </c>
      <c r="D263" s="244" t="s">
        <v>329</v>
      </c>
      <c r="E263" s="245" t="s">
        <v>1856</v>
      </c>
      <c r="F263" s="246" t="s">
        <v>1857</v>
      </c>
      <c r="G263" s="247" t="s">
        <v>218</v>
      </c>
      <c r="H263" s="248">
        <v>4</v>
      </c>
      <c r="I263" s="249"/>
      <c r="J263" s="250">
        <f>ROUND(I263*H263,2)</f>
        <v>0</v>
      </c>
      <c r="K263" s="246" t="s">
        <v>219</v>
      </c>
      <c r="L263" s="251"/>
      <c r="M263" s="252" t="s">
        <v>19</v>
      </c>
      <c r="N263" s="253" t="s">
        <v>45</v>
      </c>
      <c r="O263" s="66"/>
      <c r="P263" s="204">
        <f>O263*H263</f>
        <v>0</v>
      </c>
      <c r="Q263" s="204">
        <v>1.6000000000000001E-4</v>
      </c>
      <c r="R263" s="204">
        <f>Q263*H263</f>
        <v>6.4000000000000005E-4</v>
      </c>
      <c r="S263" s="204">
        <v>0</v>
      </c>
      <c r="T263" s="205">
        <f>S263*H263</f>
        <v>0</v>
      </c>
      <c r="U263" s="36"/>
      <c r="V263" s="36"/>
      <c r="W263" s="36"/>
      <c r="X263" s="36"/>
      <c r="Y263" s="36"/>
      <c r="Z263" s="36"/>
      <c r="AA263" s="36"/>
      <c r="AB263" s="36"/>
      <c r="AC263" s="36"/>
      <c r="AD263" s="36"/>
      <c r="AE263" s="36"/>
      <c r="AR263" s="206" t="s">
        <v>257</v>
      </c>
      <c r="AT263" s="206" t="s">
        <v>329</v>
      </c>
      <c r="AU263" s="206" t="s">
        <v>83</v>
      </c>
      <c r="AY263" s="19" t="s">
        <v>213</v>
      </c>
      <c r="BE263" s="207">
        <f>IF(N263="základní",J263,0)</f>
        <v>0</v>
      </c>
      <c r="BF263" s="207">
        <f>IF(N263="snížená",J263,0)</f>
        <v>0</v>
      </c>
      <c r="BG263" s="207">
        <f>IF(N263="zákl. přenesená",J263,0)</f>
        <v>0</v>
      </c>
      <c r="BH263" s="207">
        <f>IF(N263="sníž. přenesená",J263,0)</f>
        <v>0</v>
      </c>
      <c r="BI263" s="207">
        <f>IF(N263="nulová",J263,0)</f>
        <v>0</v>
      </c>
      <c r="BJ263" s="19" t="s">
        <v>81</v>
      </c>
      <c r="BK263" s="207">
        <f>ROUND(I263*H263,2)</f>
        <v>0</v>
      </c>
      <c r="BL263" s="19" t="s">
        <v>220</v>
      </c>
      <c r="BM263" s="206" t="s">
        <v>1858</v>
      </c>
    </row>
    <row r="264" spans="1:65" s="2" customFormat="1" ht="21.75" customHeight="1">
      <c r="A264" s="36"/>
      <c r="B264" s="37"/>
      <c r="C264" s="195" t="s">
        <v>430</v>
      </c>
      <c r="D264" s="195" t="s">
        <v>215</v>
      </c>
      <c r="E264" s="196" t="s">
        <v>1859</v>
      </c>
      <c r="F264" s="197" t="s">
        <v>1860</v>
      </c>
      <c r="G264" s="198" t="s">
        <v>218</v>
      </c>
      <c r="H264" s="199">
        <v>2</v>
      </c>
      <c r="I264" s="200"/>
      <c r="J264" s="201">
        <f>ROUND(I264*H264,2)</f>
        <v>0</v>
      </c>
      <c r="K264" s="197" t="s">
        <v>219</v>
      </c>
      <c r="L264" s="41"/>
      <c r="M264" s="202" t="s">
        <v>19</v>
      </c>
      <c r="N264" s="203" t="s">
        <v>45</v>
      </c>
      <c r="O264" s="66"/>
      <c r="P264" s="204">
        <f>O264*H264</f>
        <v>0</v>
      </c>
      <c r="Q264" s="204">
        <v>0</v>
      </c>
      <c r="R264" s="204">
        <f>Q264*H264</f>
        <v>0</v>
      </c>
      <c r="S264" s="204">
        <v>0</v>
      </c>
      <c r="T264" s="205">
        <f>S264*H264</f>
        <v>0</v>
      </c>
      <c r="U264" s="36"/>
      <c r="V264" s="36"/>
      <c r="W264" s="36"/>
      <c r="X264" s="36"/>
      <c r="Y264" s="36"/>
      <c r="Z264" s="36"/>
      <c r="AA264" s="36"/>
      <c r="AB264" s="36"/>
      <c r="AC264" s="36"/>
      <c r="AD264" s="36"/>
      <c r="AE264" s="36"/>
      <c r="AR264" s="206" t="s">
        <v>220</v>
      </c>
      <c r="AT264" s="206" t="s">
        <v>215</v>
      </c>
      <c r="AU264" s="206" t="s">
        <v>83</v>
      </c>
      <c r="AY264" s="19" t="s">
        <v>213</v>
      </c>
      <c r="BE264" s="207">
        <f>IF(N264="základní",J264,0)</f>
        <v>0</v>
      </c>
      <c r="BF264" s="207">
        <f>IF(N264="snížená",J264,0)</f>
        <v>0</v>
      </c>
      <c r="BG264" s="207">
        <f>IF(N264="zákl. přenesená",J264,0)</f>
        <v>0</v>
      </c>
      <c r="BH264" s="207">
        <f>IF(N264="sníž. přenesená",J264,0)</f>
        <v>0</v>
      </c>
      <c r="BI264" s="207">
        <f>IF(N264="nulová",J264,0)</f>
        <v>0</v>
      </c>
      <c r="BJ264" s="19" t="s">
        <v>81</v>
      </c>
      <c r="BK264" s="207">
        <f>ROUND(I264*H264,2)</f>
        <v>0</v>
      </c>
      <c r="BL264" s="19" t="s">
        <v>220</v>
      </c>
      <c r="BM264" s="206" t="s">
        <v>1861</v>
      </c>
    </row>
    <row r="265" spans="1:65" s="2" customFormat="1" ht="39">
      <c r="A265" s="36"/>
      <c r="B265" s="37"/>
      <c r="C265" s="38"/>
      <c r="D265" s="208" t="s">
        <v>222</v>
      </c>
      <c r="E265" s="38"/>
      <c r="F265" s="209" t="s">
        <v>1849</v>
      </c>
      <c r="G265" s="38"/>
      <c r="H265" s="38"/>
      <c r="I265" s="118"/>
      <c r="J265" s="38"/>
      <c r="K265" s="38"/>
      <c r="L265" s="41"/>
      <c r="M265" s="210"/>
      <c r="N265" s="211"/>
      <c r="O265" s="66"/>
      <c r="P265" s="66"/>
      <c r="Q265" s="66"/>
      <c r="R265" s="66"/>
      <c r="S265" s="66"/>
      <c r="T265" s="67"/>
      <c r="U265" s="36"/>
      <c r="V265" s="36"/>
      <c r="W265" s="36"/>
      <c r="X265" s="36"/>
      <c r="Y265" s="36"/>
      <c r="Z265" s="36"/>
      <c r="AA265" s="36"/>
      <c r="AB265" s="36"/>
      <c r="AC265" s="36"/>
      <c r="AD265" s="36"/>
      <c r="AE265" s="36"/>
      <c r="AT265" s="19" t="s">
        <v>222</v>
      </c>
      <c r="AU265" s="19" t="s">
        <v>83</v>
      </c>
    </row>
    <row r="266" spans="1:65" s="2" customFormat="1" ht="16.5" customHeight="1">
      <c r="A266" s="36"/>
      <c r="B266" s="37"/>
      <c r="C266" s="244" t="s">
        <v>435</v>
      </c>
      <c r="D266" s="244" t="s">
        <v>329</v>
      </c>
      <c r="E266" s="245" t="s">
        <v>1862</v>
      </c>
      <c r="F266" s="246" t="s">
        <v>1863</v>
      </c>
      <c r="G266" s="247" t="s">
        <v>218</v>
      </c>
      <c r="H266" s="248">
        <v>2</v>
      </c>
      <c r="I266" s="249"/>
      <c r="J266" s="250">
        <f>ROUND(I266*H266,2)</f>
        <v>0</v>
      </c>
      <c r="K266" s="246" t="s">
        <v>219</v>
      </c>
      <c r="L266" s="251"/>
      <c r="M266" s="252" t="s">
        <v>19</v>
      </c>
      <c r="N266" s="253" t="s">
        <v>45</v>
      </c>
      <c r="O266" s="66"/>
      <c r="P266" s="204">
        <f>O266*H266</f>
        <v>0</v>
      </c>
      <c r="Q266" s="204">
        <v>2.0000000000000001E-4</v>
      </c>
      <c r="R266" s="204">
        <f>Q266*H266</f>
        <v>4.0000000000000002E-4</v>
      </c>
      <c r="S266" s="204">
        <v>0</v>
      </c>
      <c r="T266" s="205">
        <f>S266*H266</f>
        <v>0</v>
      </c>
      <c r="U266" s="36"/>
      <c r="V266" s="36"/>
      <c r="W266" s="36"/>
      <c r="X266" s="36"/>
      <c r="Y266" s="36"/>
      <c r="Z266" s="36"/>
      <c r="AA266" s="36"/>
      <c r="AB266" s="36"/>
      <c r="AC266" s="36"/>
      <c r="AD266" s="36"/>
      <c r="AE266" s="36"/>
      <c r="AR266" s="206" t="s">
        <v>257</v>
      </c>
      <c r="AT266" s="206" t="s">
        <v>329</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1864</v>
      </c>
    </row>
    <row r="267" spans="1:65" s="2" customFormat="1" ht="21.75" customHeight="1">
      <c r="A267" s="36"/>
      <c r="B267" s="37"/>
      <c r="C267" s="195" t="s">
        <v>442</v>
      </c>
      <c r="D267" s="195" t="s">
        <v>215</v>
      </c>
      <c r="E267" s="196" t="s">
        <v>1865</v>
      </c>
      <c r="F267" s="197" t="s">
        <v>1866</v>
      </c>
      <c r="G267" s="198" t="s">
        <v>218</v>
      </c>
      <c r="H267" s="199">
        <v>1</v>
      </c>
      <c r="I267" s="200"/>
      <c r="J267" s="201">
        <f>ROUND(I267*H267,2)</f>
        <v>0</v>
      </c>
      <c r="K267" s="197" t="s">
        <v>219</v>
      </c>
      <c r="L267" s="41"/>
      <c r="M267" s="202" t="s">
        <v>19</v>
      </c>
      <c r="N267" s="203" t="s">
        <v>45</v>
      </c>
      <c r="O267" s="66"/>
      <c r="P267" s="204">
        <f>O267*H267</f>
        <v>0</v>
      </c>
      <c r="Q267" s="204">
        <v>0</v>
      </c>
      <c r="R267" s="204">
        <f>Q267*H267</f>
        <v>0</v>
      </c>
      <c r="S267" s="204">
        <v>0</v>
      </c>
      <c r="T267" s="205">
        <f>S267*H267</f>
        <v>0</v>
      </c>
      <c r="U267" s="36"/>
      <c r="V267" s="36"/>
      <c r="W267" s="36"/>
      <c r="X267" s="36"/>
      <c r="Y267" s="36"/>
      <c r="Z267" s="36"/>
      <c r="AA267" s="36"/>
      <c r="AB267" s="36"/>
      <c r="AC267" s="36"/>
      <c r="AD267" s="36"/>
      <c r="AE267" s="36"/>
      <c r="AR267" s="206" t="s">
        <v>220</v>
      </c>
      <c r="AT267" s="206" t="s">
        <v>215</v>
      </c>
      <c r="AU267" s="206" t="s">
        <v>83</v>
      </c>
      <c r="AY267" s="19" t="s">
        <v>213</v>
      </c>
      <c r="BE267" s="207">
        <f>IF(N267="základní",J267,0)</f>
        <v>0</v>
      </c>
      <c r="BF267" s="207">
        <f>IF(N267="snížená",J267,0)</f>
        <v>0</v>
      </c>
      <c r="BG267" s="207">
        <f>IF(N267="zákl. přenesená",J267,0)</f>
        <v>0</v>
      </c>
      <c r="BH267" s="207">
        <f>IF(N267="sníž. přenesená",J267,0)</f>
        <v>0</v>
      </c>
      <c r="BI267" s="207">
        <f>IF(N267="nulová",J267,0)</f>
        <v>0</v>
      </c>
      <c r="BJ267" s="19" t="s">
        <v>81</v>
      </c>
      <c r="BK267" s="207">
        <f>ROUND(I267*H267,2)</f>
        <v>0</v>
      </c>
      <c r="BL267" s="19" t="s">
        <v>220</v>
      </c>
      <c r="BM267" s="206" t="s">
        <v>1867</v>
      </c>
    </row>
    <row r="268" spans="1:65" s="2" customFormat="1" ht="39">
      <c r="A268" s="36"/>
      <c r="B268" s="37"/>
      <c r="C268" s="38"/>
      <c r="D268" s="208" t="s">
        <v>222</v>
      </c>
      <c r="E268" s="38"/>
      <c r="F268" s="209" t="s">
        <v>1849</v>
      </c>
      <c r="G268" s="38"/>
      <c r="H268" s="38"/>
      <c r="I268" s="118"/>
      <c r="J268" s="38"/>
      <c r="K268" s="38"/>
      <c r="L268" s="41"/>
      <c r="M268" s="210"/>
      <c r="N268" s="211"/>
      <c r="O268" s="66"/>
      <c r="P268" s="66"/>
      <c r="Q268" s="66"/>
      <c r="R268" s="66"/>
      <c r="S268" s="66"/>
      <c r="T268" s="67"/>
      <c r="U268" s="36"/>
      <c r="V268" s="36"/>
      <c r="W268" s="36"/>
      <c r="X268" s="36"/>
      <c r="Y268" s="36"/>
      <c r="Z268" s="36"/>
      <c r="AA268" s="36"/>
      <c r="AB268" s="36"/>
      <c r="AC268" s="36"/>
      <c r="AD268" s="36"/>
      <c r="AE268" s="36"/>
      <c r="AT268" s="19" t="s">
        <v>222</v>
      </c>
      <c r="AU268" s="19" t="s">
        <v>83</v>
      </c>
    </row>
    <row r="269" spans="1:65" s="2" customFormat="1" ht="16.5" customHeight="1">
      <c r="A269" s="36"/>
      <c r="B269" s="37"/>
      <c r="C269" s="244" t="s">
        <v>446</v>
      </c>
      <c r="D269" s="244" t="s">
        <v>329</v>
      </c>
      <c r="E269" s="245" t="s">
        <v>1868</v>
      </c>
      <c r="F269" s="246" t="s">
        <v>1869</v>
      </c>
      <c r="G269" s="247" t="s">
        <v>218</v>
      </c>
      <c r="H269" s="248">
        <v>1</v>
      </c>
      <c r="I269" s="249"/>
      <c r="J269" s="250">
        <f>ROUND(I269*H269,2)</f>
        <v>0</v>
      </c>
      <c r="K269" s="246" t="s">
        <v>219</v>
      </c>
      <c r="L269" s="251"/>
      <c r="M269" s="252" t="s">
        <v>19</v>
      </c>
      <c r="N269" s="253" t="s">
        <v>45</v>
      </c>
      <c r="O269" s="66"/>
      <c r="P269" s="204">
        <f>O269*H269</f>
        <v>0</v>
      </c>
      <c r="Q269" s="204">
        <v>1.9000000000000001E-4</v>
      </c>
      <c r="R269" s="204">
        <f>Q269*H269</f>
        <v>1.9000000000000001E-4</v>
      </c>
      <c r="S269" s="204">
        <v>0</v>
      </c>
      <c r="T269" s="205">
        <f>S269*H269</f>
        <v>0</v>
      </c>
      <c r="U269" s="36"/>
      <c r="V269" s="36"/>
      <c r="W269" s="36"/>
      <c r="X269" s="36"/>
      <c r="Y269" s="36"/>
      <c r="Z269" s="36"/>
      <c r="AA269" s="36"/>
      <c r="AB269" s="36"/>
      <c r="AC269" s="36"/>
      <c r="AD269" s="36"/>
      <c r="AE269" s="36"/>
      <c r="AR269" s="206" t="s">
        <v>257</v>
      </c>
      <c r="AT269" s="206" t="s">
        <v>329</v>
      </c>
      <c r="AU269" s="206" t="s">
        <v>83</v>
      </c>
      <c r="AY269" s="19" t="s">
        <v>213</v>
      </c>
      <c r="BE269" s="207">
        <f>IF(N269="základní",J269,0)</f>
        <v>0</v>
      </c>
      <c r="BF269" s="207">
        <f>IF(N269="snížená",J269,0)</f>
        <v>0</v>
      </c>
      <c r="BG269" s="207">
        <f>IF(N269="zákl. přenesená",J269,0)</f>
        <v>0</v>
      </c>
      <c r="BH269" s="207">
        <f>IF(N269="sníž. přenesená",J269,0)</f>
        <v>0</v>
      </c>
      <c r="BI269" s="207">
        <f>IF(N269="nulová",J269,0)</f>
        <v>0</v>
      </c>
      <c r="BJ269" s="19" t="s">
        <v>81</v>
      </c>
      <c r="BK269" s="207">
        <f>ROUND(I269*H269,2)</f>
        <v>0</v>
      </c>
      <c r="BL269" s="19" t="s">
        <v>220</v>
      </c>
      <c r="BM269" s="206" t="s">
        <v>1870</v>
      </c>
    </row>
    <row r="270" spans="1:65" s="2" customFormat="1" ht="21.75" customHeight="1">
      <c r="A270" s="36"/>
      <c r="B270" s="37"/>
      <c r="C270" s="195" t="s">
        <v>453</v>
      </c>
      <c r="D270" s="195" t="s">
        <v>215</v>
      </c>
      <c r="E270" s="196" t="s">
        <v>1871</v>
      </c>
      <c r="F270" s="197" t="s">
        <v>1872</v>
      </c>
      <c r="G270" s="198" t="s">
        <v>218</v>
      </c>
      <c r="H270" s="199">
        <v>1</v>
      </c>
      <c r="I270" s="200"/>
      <c r="J270" s="201">
        <f>ROUND(I270*H270,2)</f>
        <v>0</v>
      </c>
      <c r="K270" s="197" t="s">
        <v>219</v>
      </c>
      <c r="L270" s="41"/>
      <c r="M270" s="202" t="s">
        <v>19</v>
      </c>
      <c r="N270" s="203" t="s">
        <v>45</v>
      </c>
      <c r="O270" s="66"/>
      <c r="P270" s="204">
        <f>O270*H270</f>
        <v>0</v>
      </c>
      <c r="Q270" s="204">
        <v>0</v>
      </c>
      <c r="R270" s="204">
        <f>Q270*H270</f>
        <v>0</v>
      </c>
      <c r="S270" s="204">
        <v>0</v>
      </c>
      <c r="T270" s="205">
        <f>S270*H270</f>
        <v>0</v>
      </c>
      <c r="U270" s="36"/>
      <c r="V270" s="36"/>
      <c r="W270" s="36"/>
      <c r="X270" s="36"/>
      <c r="Y270" s="36"/>
      <c r="Z270" s="36"/>
      <c r="AA270" s="36"/>
      <c r="AB270" s="36"/>
      <c r="AC270" s="36"/>
      <c r="AD270" s="36"/>
      <c r="AE270" s="36"/>
      <c r="AR270" s="206" t="s">
        <v>220</v>
      </c>
      <c r="AT270" s="206" t="s">
        <v>215</v>
      </c>
      <c r="AU270" s="206" t="s">
        <v>83</v>
      </c>
      <c r="AY270" s="19" t="s">
        <v>213</v>
      </c>
      <c r="BE270" s="207">
        <f>IF(N270="základní",J270,0)</f>
        <v>0</v>
      </c>
      <c r="BF270" s="207">
        <f>IF(N270="snížená",J270,0)</f>
        <v>0</v>
      </c>
      <c r="BG270" s="207">
        <f>IF(N270="zákl. přenesená",J270,0)</f>
        <v>0</v>
      </c>
      <c r="BH270" s="207">
        <f>IF(N270="sníž. přenesená",J270,0)</f>
        <v>0</v>
      </c>
      <c r="BI270" s="207">
        <f>IF(N270="nulová",J270,0)</f>
        <v>0</v>
      </c>
      <c r="BJ270" s="19" t="s">
        <v>81</v>
      </c>
      <c r="BK270" s="207">
        <f>ROUND(I270*H270,2)</f>
        <v>0</v>
      </c>
      <c r="BL270" s="19" t="s">
        <v>220</v>
      </c>
      <c r="BM270" s="206" t="s">
        <v>1873</v>
      </c>
    </row>
    <row r="271" spans="1:65" s="2" customFormat="1" ht="39">
      <c r="A271" s="36"/>
      <c r="B271" s="37"/>
      <c r="C271" s="38"/>
      <c r="D271" s="208" t="s">
        <v>222</v>
      </c>
      <c r="E271" s="38"/>
      <c r="F271" s="209" t="s">
        <v>1849</v>
      </c>
      <c r="G271" s="38"/>
      <c r="H271" s="38"/>
      <c r="I271" s="118"/>
      <c r="J271" s="38"/>
      <c r="K271" s="38"/>
      <c r="L271" s="41"/>
      <c r="M271" s="210"/>
      <c r="N271" s="211"/>
      <c r="O271" s="66"/>
      <c r="P271" s="66"/>
      <c r="Q271" s="66"/>
      <c r="R271" s="66"/>
      <c r="S271" s="66"/>
      <c r="T271" s="67"/>
      <c r="U271" s="36"/>
      <c r="V271" s="36"/>
      <c r="W271" s="36"/>
      <c r="X271" s="36"/>
      <c r="Y271" s="36"/>
      <c r="Z271" s="36"/>
      <c r="AA271" s="36"/>
      <c r="AB271" s="36"/>
      <c r="AC271" s="36"/>
      <c r="AD271" s="36"/>
      <c r="AE271" s="36"/>
      <c r="AT271" s="19" t="s">
        <v>222</v>
      </c>
      <c r="AU271" s="19" t="s">
        <v>83</v>
      </c>
    </row>
    <row r="272" spans="1:65" s="2" customFormat="1" ht="16.5" customHeight="1">
      <c r="A272" s="36"/>
      <c r="B272" s="37"/>
      <c r="C272" s="244" t="s">
        <v>458</v>
      </c>
      <c r="D272" s="244" t="s">
        <v>329</v>
      </c>
      <c r="E272" s="245" t="s">
        <v>1874</v>
      </c>
      <c r="F272" s="246" t="s">
        <v>1875</v>
      </c>
      <c r="G272" s="247" t="s">
        <v>218</v>
      </c>
      <c r="H272" s="248">
        <v>1</v>
      </c>
      <c r="I272" s="249"/>
      <c r="J272" s="250">
        <f>ROUND(I272*H272,2)</f>
        <v>0</v>
      </c>
      <c r="K272" s="246" t="s">
        <v>219</v>
      </c>
      <c r="L272" s="251"/>
      <c r="M272" s="252" t="s">
        <v>19</v>
      </c>
      <c r="N272" s="253" t="s">
        <v>45</v>
      </c>
      <c r="O272" s="66"/>
      <c r="P272" s="204">
        <f>O272*H272</f>
        <v>0</v>
      </c>
      <c r="Q272" s="204">
        <v>3.6000000000000002E-4</v>
      </c>
      <c r="R272" s="204">
        <f>Q272*H272</f>
        <v>3.6000000000000002E-4</v>
      </c>
      <c r="S272" s="204">
        <v>0</v>
      </c>
      <c r="T272" s="205">
        <f>S272*H272</f>
        <v>0</v>
      </c>
      <c r="U272" s="36"/>
      <c r="V272" s="36"/>
      <c r="W272" s="36"/>
      <c r="X272" s="36"/>
      <c r="Y272" s="36"/>
      <c r="Z272" s="36"/>
      <c r="AA272" s="36"/>
      <c r="AB272" s="36"/>
      <c r="AC272" s="36"/>
      <c r="AD272" s="36"/>
      <c r="AE272" s="36"/>
      <c r="AR272" s="206" t="s">
        <v>257</v>
      </c>
      <c r="AT272" s="206" t="s">
        <v>329</v>
      </c>
      <c r="AU272" s="206" t="s">
        <v>83</v>
      </c>
      <c r="AY272" s="19" t="s">
        <v>213</v>
      </c>
      <c r="BE272" s="207">
        <f>IF(N272="základní",J272,0)</f>
        <v>0</v>
      </c>
      <c r="BF272" s="207">
        <f>IF(N272="snížená",J272,0)</f>
        <v>0</v>
      </c>
      <c r="BG272" s="207">
        <f>IF(N272="zákl. přenesená",J272,0)</f>
        <v>0</v>
      </c>
      <c r="BH272" s="207">
        <f>IF(N272="sníž. přenesená",J272,0)</f>
        <v>0</v>
      </c>
      <c r="BI272" s="207">
        <f>IF(N272="nulová",J272,0)</f>
        <v>0</v>
      </c>
      <c r="BJ272" s="19" t="s">
        <v>81</v>
      </c>
      <c r="BK272" s="207">
        <f>ROUND(I272*H272,2)</f>
        <v>0</v>
      </c>
      <c r="BL272" s="19" t="s">
        <v>220</v>
      </c>
      <c r="BM272" s="206" t="s">
        <v>1876</v>
      </c>
    </row>
    <row r="273" spans="1:65" s="2" customFormat="1" ht="21.75" customHeight="1">
      <c r="A273" s="36"/>
      <c r="B273" s="37"/>
      <c r="C273" s="195" t="s">
        <v>463</v>
      </c>
      <c r="D273" s="195" t="s">
        <v>215</v>
      </c>
      <c r="E273" s="196" t="s">
        <v>1877</v>
      </c>
      <c r="F273" s="197" t="s">
        <v>1878</v>
      </c>
      <c r="G273" s="198" t="s">
        <v>218</v>
      </c>
      <c r="H273" s="199">
        <v>6</v>
      </c>
      <c r="I273" s="200"/>
      <c r="J273" s="201">
        <f>ROUND(I273*H273,2)</f>
        <v>0</v>
      </c>
      <c r="K273" s="197" t="s">
        <v>219</v>
      </c>
      <c r="L273" s="41"/>
      <c r="M273" s="202" t="s">
        <v>19</v>
      </c>
      <c r="N273" s="203" t="s">
        <v>45</v>
      </c>
      <c r="O273" s="66"/>
      <c r="P273" s="204">
        <f>O273*H273</f>
        <v>0</v>
      </c>
      <c r="Q273" s="204">
        <v>0</v>
      </c>
      <c r="R273" s="204">
        <f>Q273*H273</f>
        <v>0</v>
      </c>
      <c r="S273" s="204">
        <v>0</v>
      </c>
      <c r="T273" s="205">
        <f>S273*H273</f>
        <v>0</v>
      </c>
      <c r="U273" s="36"/>
      <c r="V273" s="36"/>
      <c r="W273" s="36"/>
      <c r="X273" s="36"/>
      <c r="Y273" s="36"/>
      <c r="Z273" s="36"/>
      <c r="AA273" s="36"/>
      <c r="AB273" s="36"/>
      <c r="AC273" s="36"/>
      <c r="AD273" s="36"/>
      <c r="AE273" s="36"/>
      <c r="AR273" s="206" t="s">
        <v>220</v>
      </c>
      <c r="AT273" s="206" t="s">
        <v>215</v>
      </c>
      <c r="AU273" s="206" t="s">
        <v>83</v>
      </c>
      <c r="AY273" s="19" t="s">
        <v>213</v>
      </c>
      <c r="BE273" s="207">
        <f>IF(N273="základní",J273,0)</f>
        <v>0</v>
      </c>
      <c r="BF273" s="207">
        <f>IF(N273="snížená",J273,0)</f>
        <v>0</v>
      </c>
      <c r="BG273" s="207">
        <f>IF(N273="zákl. přenesená",J273,0)</f>
        <v>0</v>
      </c>
      <c r="BH273" s="207">
        <f>IF(N273="sníž. přenesená",J273,0)</f>
        <v>0</v>
      </c>
      <c r="BI273" s="207">
        <f>IF(N273="nulová",J273,0)</f>
        <v>0</v>
      </c>
      <c r="BJ273" s="19" t="s">
        <v>81</v>
      </c>
      <c r="BK273" s="207">
        <f>ROUND(I273*H273,2)</f>
        <v>0</v>
      </c>
      <c r="BL273" s="19" t="s">
        <v>220</v>
      </c>
      <c r="BM273" s="206" t="s">
        <v>1879</v>
      </c>
    </row>
    <row r="274" spans="1:65" s="2" customFormat="1" ht="39">
      <c r="A274" s="36"/>
      <c r="B274" s="37"/>
      <c r="C274" s="38"/>
      <c r="D274" s="208" t="s">
        <v>222</v>
      </c>
      <c r="E274" s="38"/>
      <c r="F274" s="209" t="s">
        <v>1849</v>
      </c>
      <c r="G274" s="38"/>
      <c r="H274" s="38"/>
      <c r="I274" s="118"/>
      <c r="J274" s="38"/>
      <c r="K274" s="38"/>
      <c r="L274" s="41"/>
      <c r="M274" s="210"/>
      <c r="N274" s="211"/>
      <c r="O274" s="66"/>
      <c r="P274" s="66"/>
      <c r="Q274" s="66"/>
      <c r="R274" s="66"/>
      <c r="S274" s="66"/>
      <c r="T274" s="67"/>
      <c r="U274" s="36"/>
      <c r="V274" s="36"/>
      <c r="W274" s="36"/>
      <c r="X274" s="36"/>
      <c r="Y274" s="36"/>
      <c r="Z274" s="36"/>
      <c r="AA274" s="36"/>
      <c r="AB274" s="36"/>
      <c r="AC274" s="36"/>
      <c r="AD274" s="36"/>
      <c r="AE274" s="36"/>
      <c r="AT274" s="19" t="s">
        <v>222</v>
      </c>
      <c r="AU274" s="19" t="s">
        <v>83</v>
      </c>
    </row>
    <row r="275" spans="1:65" s="2" customFormat="1" ht="16.5" customHeight="1">
      <c r="A275" s="36"/>
      <c r="B275" s="37"/>
      <c r="C275" s="244" t="s">
        <v>468</v>
      </c>
      <c r="D275" s="244" t="s">
        <v>329</v>
      </c>
      <c r="E275" s="245" t="s">
        <v>1880</v>
      </c>
      <c r="F275" s="246" t="s">
        <v>1881</v>
      </c>
      <c r="G275" s="247" t="s">
        <v>218</v>
      </c>
      <c r="H275" s="248">
        <v>6</v>
      </c>
      <c r="I275" s="249"/>
      <c r="J275" s="250">
        <f>ROUND(I275*H275,2)</f>
        <v>0</v>
      </c>
      <c r="K275" s="246" t="s">
        <v>219</v>
      </c>
      <c r="L275" s="251"/>
      <c r="M275" s="252" t="s">
        <v>19</v>
      </c>
      <c r="N275" s="253" t="s">
        <v>45</v>
      </c>
      <c r="O275" s="66"/>
      <c r="P275" s="204">
        <f>O275*H275</f>
        <v>0</v>
      </c>
      <c r="Q275" s="204">
        <v>5.5999999999999995E-4</v>
      </c>
      <c r="R275" s="204">
        <f>Q275*H275</f>
        <v>3.3599999999999997E-3</v>
      </c>
      <c r="S275" s="204">
        <v>0</v>
      </c>
      <c r="T275" s="205">
        <f>S275*H275</f>
        <v>0</v>
      </c>
      <c r="U275" s="36"/>
      <c r="V275" s="36"/>
      <c r="W275" s="36"/>
      <c r="X275" s="36"/>
      <c r="Y275" s="36"/>
      <c r="Z275" s="36"/>
      <c r="AA275" s="36"/>
      <c r="AB275" s="36"/>
      <c r="AC275" s="36"/>
      <c r="AD275" s="36"/>
      <c r="AE275" s="36"/>
      <c r="AR275" s="206" t="s">
        <v>257</v>
      </c>
      <c r="AT275" s="206" t="s">
        <v>329</v>
      </c>
      <c r="AU275" s="206" t="s">
        <v>83</v>
      </c>
      <c r="AY275" s="19" t="s">
        <v>213</v>
      </c>
      <c r="BE275" s="207">
        <f>IF(N275="základní",J275,0)</f>
        <v>0</v>
      </c>
      <c r="BF275" s="207">
        <f>IF(N275="snížená",J275,0)</f>
        <v>0</v>
      </c>
      <c r="BG275" s="207">
        <f>IF(N275="zákl. přenesená",J275,0)</f>
        <v>0</v>
      </c>
      <c r="BH275" s="207">
        <f>IF(N275="sníž. přenesená",J275,0)</f>
        <v>0</v>
      </c>
      <c r="BI275" s="207">
        <f>IF(N275="nulová",J275,0)</f>
        <v>0</v>
      </c>
      <c r="BJ275" s="19" t="s">
        <v>81</v>
      </c>
      <c r="BK275" s="207">
        <f>ROUND(I275*H275,2)</f>
        <v>0</v>
      </c>
      <c r="BL275" s="19" t="s">
        <v>220</v>
      </c>
      <c r="BM275" s="206" t="s">
        <v>1882</v>
      </c>
    </row>
    <row r="276" spans="1:65" s="2" customFormat="1" ht="21.75" customHeight="1">
      <c r="A276" s="36"/>
      <c r="B276" s="37"/>
      <c r="C276" s="195" t="s">
        <v>473</v>
      </c>
      <c r="D276" s="195" t="s">
        <v>215</v>
      </c>
      <c r="E276" s="196" t="s">
        <v>1883</v>
      </c>
      <c r="F276" s="197" t="s">
        <v>1884</v>
      </c>
      <c r="G276" s="198" t="s">
        <v>218</v>
      </c>
      <c r="H276" s="199">
        <v>1</v>
      </c>
      <c r="I276" s="200"/>
      <c r="J276" s="201">
        <f>ROUND(I276*H276,2)</f>
        <v>0</v>
      </c>
      <c r="K276" s="197" t="s">
        <v>219</v>
      </c>
      <c r="L276" s="41"/>
      <c r="M276" s="202" t="s">
        <v>19</v>
      </c>
      <c r="N276" s="203" t="s">
        <v>45</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220</v>
      </c>
      <c r="AT276" s="206" t="s">
        <v>215</v>
      </c>
      <c r="AU276" s="206" t="s">
        <v>83</v>
      </c>
      <c r="AY276" s="19" t="s">
        <v>213</v>
      </c>
      <c r="BE276" s="207">
        <f>IF(N276="základní",J276,0)</f>
        <v>0</v>
      </c>
      <c r="BF276" s="207">
        <f>IF(N276="snížená",J276,0)</f>
        <v>0</v>
      </c>
      <c r="BG276" s="207">
        <f>IF(N276="zákl. přenesená",J276,0)</f>
        <v>0</v>
      </c>
      <c r="BH276" s="207">
        <f>IF(N276="sníž. přenesená",J276,0)</f>
        <v>0</v>
      </c>
      <c r="BI276" s="207">
        <f>IF(N276="nulová",J276,0)</f>
        <v>0</v>
      </c>
      <c r="BJ276" s="19" t="s">
        <v>81</v>
      </c>
      <c r="BK276" s="207">
        <f>ROUND(I276*H276,2)</f>
        <v>0</v>
      </c>
      <c r="BL276" s="19" t="s">
        <v>220</v>
      </c>
      <c r="BM276" s="206" t="s">
        <v>1885</v>
      </c>
    </row>
    <row r="277" spans="1:65" s="2" customFormat="1" ht="39">
      <c r="A277" s="36"/>
      <c r="B277" s="37"/>
      <c r="C277" s="38"/>
      <c r="D277" s="208" t="s">
        <v>222</v>
      </c>
      <c r="E277" s="38"/>
      <c r="F277" s="209" t="s">
        <v>1849</v>
      </c>
      <c r="G277" s="38"/>
      <c r="H277" s="38"/>
      <c r="I277" s="118"/>
      <c r="J277" s="38"/>
      <c r="K277" s="38"/>
      <c r="L277" s="41"/>
      <c r="M277" s="210"/>
      <c r="N277" s="211"/>
      <c r="O277" s="66"/>
      <c r="P277" s="66"/>
      <c r="Q277" s="66"/>
      <c r="R277" s="66"/>
      <c r="S277" s="66"/>
      <c r="T277" s="67"/>
      <c r="U277" s="36"/>
      <c r="V277" s="36"/>
      <c r="W277" s="36"/>
      <c r="X277" s="36"/>
      <c r="Y277" s="36"/>
      <c r="Z277" s="36"/>
      <c r="AA277" s="36"/>
      <c r="AB277" s="36"/>
      <c r="AC277" s="36"/>
      <c r="AD277" s="36"/>
      <c r="AE277" s="36"/>
      <c r="AT277" s="19" t="s">
        <v>222</v>
      </c>
      <c r="AU277" s="19" t="s">
        <v>83</v>
      </c>
    </row>
    <row r="278" spans="1:65" s="2" customFormat="1" ht="16.5" customHeight="1">
      <c r="A278" s="36"/>
      <c r="B278" s="37"/>
      <c r="C278" s="244" t="s">
        <v>477</v>
      </c>
      <c r="D278" s="244" t="s">
        <v>329</v>
      </c>
      <c r="E278" s="245" t="s">
        <v>1886</v>
      </c>
      <c r="F278" s="246" t="s">
        <v>1887</v>
      </c>
      <c r="G278" s="247" t="s">
        <v>218</v>
      </c>
      <c r="H278" s="248">
        <v>1</v>
      </c>
      <c r="I278" s="249"/>
      <c r="J278" s="250">
        <f>ROUND(I278*H278,2)</f>
        <v>0</v>
      </c>
      <c r="K278" s="246" t="s">
        <v>219</v>
      </c>
      <c r="L278" s="251"/>
      <c r="M278" s="252" t="s">
        <v>19</v>
      </c>
      <c r="N278" s="253" t="s">
        <v>45</v>
      </c>
      <c r="O278" s="66"/>
      <c r="P278" s="204">
        <f>O278*H278</f>
        <v>0</v>
      </c>
      <c r="Q278" s="204">
        <v>5.5999999999999995E-4</v>
      </c>
      <c r="R278" s="204">
        <f>Q278*H278</f>
        <v>5.5999999999999995E-4</v>
      </c>
      <c r="S278" s="204">
        <v>0</v>
      </c>
      <c r="T278" s="205">
        <f>S278*H278</f>
        <v>0</v>
      </c>
      <c r="U278" s="36"/>
      <c r="V278" s="36"/>
      <c r="W278" s="36"/>
      <c r="X278" s="36"/>
      <c r="Y278" s="36"/>
      <c r="Z278" s="36"/>
      <c r="AA278" s="36"/>
      <c r="AB278" s="36"/>
      <c r="AC278" s="36"/>
      <c r="AD278" s="36"/>
      <c r="AE278" s="36"/>
      <c r="AR278" s="206" t="s">
        <v>257</v>
      </c>
      <c r="AT278" s="206" t="s">
        <v>329</v>
      </c>
      <c r="AU278" s="206" t="s">
        <v>83</v>
      </c>
      <c r="AY278" s="19" t="s">
        <v>213</v>
      </c>
      <c r="BE278" s="207">
        <f>IF(N278="základní",J278,0)</f>
        <v>0</v>
      </c>
      <c r="BF278" s="207">
        <f>IF(N278="snížená",J278,0)</f>
        <v>0</v>
      </c>
      <c r="BG278" s="207">
        <f>IF(N278="zákl. přenesená",J278,0)</f>
        <v>0</v>
      </c>
      <c r="BH278" s="207">
        <f>IF(N278="sníž. přenesená",J278,0)</f>
        <v>0</v>
      </c>
      <c r="BI278" s="207">
        <f>IF(N278="nulová",J278,0)</f>
        <v>0</v>
      </c>
      <c r="BJ278" s="19" t="s">
        <v>81</v>
      </c>
      <c r="BK278" s="207">
        <f>ROUND(I278*H278,2)</f>
        <v>0</v>
      </c>
      <c r="BL278" s="19" t="s">
        <v>220</v>
      </c>
      <c r="BM278" s="206" t="s">
        <v>1888</v>
      </c>
    </row>
    <row r="279" spans="1:65" s="2" customFormat="1" ht="21.75" customHeight="1">
      <c r="A279" s="36"/>
      <c r="B279" s="37"/>
      <c r="C279" s="195" t="s">
        <v>485</v>
      </c>
      <c r="D279" s="195" t="s">
        <v>215</v>
      </c>
      <c r="E279" s="196" t="s">
        <v>1889</v>
      </c>
      <c r="F279" s="197" t="s">
        <v>1890</v>
      </c>
      <c r="G279" s="198" t="s">
        <v>218</v>
      </c>
      <c r="H279" s="199">
        <v>2</v>
      </c>
      <c r="I279" s="200"/>
      <c r="J279" s="201">
        <f>ROUND(I279*H279,2)</f>
        <v>0</v>
      </c>
      <c r="K279" s="197" t="s">
        <v>219</v>
      </c>
      <c r="L279" s="41"/>
      <c r="M279" s="202" t="s">
        <v>19</v>
      </c>
      <c r="N279" s="203" t="s">
        <v>45</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220</v>
      </c>
      <c r="AT279" s="206" t="s">
        <v>215</v>
      </c>
      <c r="AU279" s="206" t="s">
        <v>83</v>
      </c>
      <c r="AY279" s="19" t="s">
        <v>213</v>
      </c>
      <c r="BE279" s="207">
        <f>IF(N279="základní",J279,0)</f>
        <v>0</v>
      </c>
      <c r="BF279" s="207">
        <f>IF(N279="snížená",J279,0)</f>
        <v>0</v>
      </c>
      <c r="BG279" s="207">
        <f>IF(N279="zákl. přenesená",J279,0)</f>
        <v>0</v>
      </c>
      <c r="BH279" s="207">
        <f>IF(N279="sníž. přenesená",J279,0)</f>
        <v>0</v>
      </c>
      <c r="BI279" s="207">
        <f>IF(N279="nulová",J279,0)</f>
        <v>0</v>
      </c>
      <c r="BJ279" s="19" t="s">
        <v>81</v>
      </c>
      <c r="BK279" s="207">
        <f>ROUND(I279*H279,2)</f>
        <v>0</v>
      </c>
      <c r="BL279" s="19" t="s">
        <v>220</v>
      </c>
      <c r="BM279" s="206" t="s">
        <v>1891</v>
      </c>
    </row>
    <row r="280" spans="1:65" s="2" customFormat="1" ht="39">
      <c r="A280" s="36"/>
      <c r="B280" s="37"/>
      <c r="C280" s="38"/>
      <c r="D280" s="208" t="s">
        <v>222</v>
      </c>
      <c r="E280" s="38"/>
      <c r="F280" s="209" t="s">
        <v>1849</v>
      </c>
      <c r="G280" s="38"/>
      <c r="H280" s="38"/>
      <c r="I280" s="118"/>
      <c r="J280" s="38"/>
      <c r="K280" s="38"/>
      <c r="L280" s="41"/>
      <c r="M280" s="210"/>
      <c r="N280" s="211"/>
      <c r="O280" s="66"/>
      <c r="P280" s="66"/>
      <c r="Q280" s="66"/>
      <c r="R280" s="66"/>
      <c r="S280" s="66"/>
      <c r="T280" s="67"/>
      <c r="U280" s="36"/>
      <c r="V280" s="36"/>
      <c r="W280" s="36"/>
      <c r="X280" s="36"/>
      <c r="Y280" s="36"/>
      <c r="Z280" s="36"/>
      <c r="AA280" s="36"/>
      <c r="AB280" s="36"/>
      <c r="AC280" s="36"/>
      <c r="AD280" s="36"/>
      <c r="AE280" s="36"/>
      <c r="AT280" s="19" t="s">
        <v>222</v>
      </c>
      <c r="AU280" s="19" t="s">
        <v>83</v>
      </c>
    </row>
    <row r="281" spans="1:65" s="2" customFormat="1" ht="16.5" customHeight="1">
      <c r="A281" s="36"/>
      <c r="B281" s="37"/>
      <c r="C281" s="244" t="s">
        <v>492</v>
      </c>
      <c r="D281" s="244" t="s">
        <v>329</v>
      </c>
      <c r="E281" s="245" t="s">
        <v>1892</v>
      </c>
      <c r="F281" s="246" t="s">
        <v>1893</v>
      </c>
      <c r="G281" s="247" t="s">
        <v>218</v>
      </c>
      <c r="H281" s="248">
        <v>2</v>
      </c>
      <c r="I281" s="249"/>
      <c r="J281" s="250">
        <f>ROUND(I281*H281,2)</f>
        <v>0</v>
      </c>
      <c r="K281" s="246" t="s">
        <v>219</v>
      </c>
      <c r="L281" s="251"/>
      <c r="M281" s="252" t="s">
        <v>19</v>
      </c>
      <c r="N281" s="253" t="s">
        <v>45</v>
      </c>
      <c r="O281" s="66"/>
      <c r="P281" s="204">
        <f>O281*H281</f>
        <v>0</v>
      </c>
      <c r="Q281" s="204">
        <v>3.6000000000000002E-4</v>
      </c>
      <c r="R281" s="204">
        <f>Q281*H281</f>
        <v>7.2000000000000005E-4</v>
      </c>
      <c r="S281" s="204">
        <v>0</v>
      </c>
      <c r="T281" s="205">
        <f>S281*H281</f>
        <v>0</v>
      </c>
      <c r="U281" s="36"/>
      <c r="V281" s="36"/>
      <c r="W281" s="36"/>
      <c r="X281" s="36"/>
      <c r="Y281" s="36"/>
      <c r="Z281" s="36"/>
      <c r="AA281" s="36"/>
      <c r="AB281" s="36"/>
      <c r="AC281" s="36"/>
      <c r="AD281" s="36"/>
      <c r="AE281" s="36"/>
      <c r="AR281" s="206" t="s">
        <v>257</v>
      </c>
      <c r="AT281" s="206" t="s">
        <v>329</v>
      </c>
      <c r="AU281" s="206" t="s">
        <v>83</v>
      </c>
      <c r="AY281" s="19" t="s">
        <v>213</v>
      </c>
      <c r="BE281" s="207">
        <f>IF(N281="základní",J281,0)</f>
        <v>0</v>
      </c>
      <c r="BF281" s="207">
        <f>IF(N281="snížená",J281,0)</f>
        <v>0</v>
      </c>
      <c r="BG281" s="207">
        <f>IF(N281="zákl. přenesená",J281,0)</f>
        <v>0</v>
      </c>
      <c r="BH281" s="207">
        <f>IF(N281="sníž. přenesená",J281,0)</f>
        <v>0</v>
      </c>
      <c r="BI281" s="207">
        <f>IF(N281="nulová",J281,0)</f>
        <v>0</v>
      </c>
      <c r="BJ281" s="19" t="s">
        <v>81</v>
      </c>
      <c r="BK281" s="207">
        <f>ROUND(I281*H281,2)</f>
        <v>0</v>
      </c>
      <c r="BL281" s="19" t="s">
        <v>220</v>
      </c>
      <c r="BM281" s="206" t="s">
        <v>1894</v>
      </c>
    </row>
    <row r="282" spans="1:65" s="2" customFormat="1" ht="21.75" customHeight="1">
      <c r="A282" s="36"/>
      <c r="B282" s="37"/>
      <c r="C282" s="195" t="s">
        <v>497</v>
      </c>
      <c r="D282" s="195" t="s">
        <v>215</v>
      </c>
      <c r="E282" s="196" t="s">
        <v>1895</v>
      </c>
      <c r="F282" s="197" t="s">
        <v>1896</v>
      </c>
      <c r="G282" s="198" t="s">
        <v>218</v>
      </c>
      <c r="H282" s="199">
        <v>5</v>
      </c>
      <c r="I282" s="200"/>
      <c r="J282" s="201">
        <f>ROUND(I282*H282,2)</f>
        <v>0</v>
      </c>
      <c r="K282" s="197" t="s">
        <v>219</v>
      </c>
      <c r="L282" s="41"/>
      <c r="M282" s="202" t="s">
        <v>19</v>
      </c>
      <c r="N282" s="203" t="s">
        <v>45</v>
      </c>
      <c r="O282" s="66"/>
      <c r="P282" s="204">
        <f>O282*H282</f>
        <v>0</v>
      </c>
      <c r="Q282" s="204">
        <v>0</v>
      </c>
      <c r="R282" s="204">
        <f>Q282*H282</f>
        <v>0</v>
      </c>
      <c r="S282" s="204">
        <v>0</v>
      </c>
      <c r="T282" s="205">
        <f>S282*H282</f>
        <v>0</v>
      </c>
      <c r="U282" s="36"/>
      <c r="V282" s="36"/>
      <c r="W282" s="36"/>
      <c r="X282" s="36"/>
      <c r="Y282" s="36"/>
      <c r="Z282" s="36"/>
      <c r="AA282" s="36"/>
      <c r="AB282" s="36"/>
      <c r="AC282" s="36"/>
      <c r="AD282" s="36"/>
      <c r="AE282" s="36"/>
      <c r="AR282" s="206" t="s">
        <v>220</v>
      </c>
      <c r="AT282" s="206" t="s">
        <v>215</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220</v>
      </c>
      <c r="BM282" s="206" t="s">
        <v>1897</v>
      </c>
    </row>
    <row r="283" spans="1:65" s="2" customFormat="1" ht="39">
      <c r="A283" s="36"/>
      <c r="B283" s="37"/>
      <c r="C283" s="38"/>
      <c r="D283" s="208" t="s">
        <v>222</v>
      </c>
      <c r="E283" s="38"/>
      <c r="F283" s="209" t="s">
        <v>1849</v>
      </c>
      <c r="G283" s="38"/>
      <c r="H283" s="38"/>
      <c r="I283" s="118"/>
      <c r="J283" s="38"/>
      <c r="K283" s="38"/>
      <c r="L283" s="41"/>
      <c r="M283" s="210"/>
      <c r="N283" s="211"/>
      <c r="O283" s="66"/>
      <c r="P283" s="66"/>
      <c r="Q283" s="66"/>
      <c r="R283" s="66"/>
      <c r="S283" s="66"/>
      <c r="T283" s="67"/>
      <c r="U283" s="36"/>
      <c r="V283" s="36"/>
      <c r="W283" s="36"/>
      <c r="X283" s="36"/>
      <c r="Y283" s="36"/>
      <c r="Z283" s="36"/>
      <c r="AA283" s="36"/>
      <c r="AB283" s="36"/>
      <c r="AC283" s="36"/>
      <c r="AD283" s="36"/>
      <c r="AE283" s="36"/>
      <c r="AT283" s="19" t="s">
        <v>222</v>
      </c>
      <c r="AU283" s="19" t="s">
        <v>83</v>
      </c>
    </row>
    <row r="284" spans="1:65" s="2" customFormat="1" ht="16.5" customHeight="1">
      <c r="A284" s="36"/>
      <c r="B284" s="37"/>
      <c r="C284" s="244" t="s">
        <v>867</v>
      </c>
      <c r="D284" s="244" t="s">
        <v>329</v>
      </c>
      <c r="E284" s="245" t="s">
        <v>1898</v>
      </c>
      <c r="F284" s="246" t="s">
        <v>1899</v>
      </c>
      <c r="G284" s="247" t="s">
        <v>218</v>
      </c>
      <c r="H284" s="248">
        <v>5</v>
      </c>
      <c r="I284" s="249"/>
      <c r="J284" s="250">
        <f>ROUND(I284*H284,2)</f>
        <v>0</v>
      </c>
      <c r="K284" s="246" t="s">
        <v>219</v>
      </c>
      <c r="L284" s="251"/>
      <c r="M284" s="252" t="s">
        <v>19</v>
      </c>
      <c r="N284" s="253" t="s">
        <v>45</v>
      </c>
      <c r="O284" s="66"/>
      <c r="P284" s="204">
        <f>O284*H284</f>
        <v>0</v>
      </c>
      <c r="Q284" s="204">
        <v>9.7000000000000005E-4</v>
      </c>
      <c r="R284" s="204">
        <f>Q284*H284</f>
        <v>4.8500000000000001E-3</v>
      </c>
      <c r="S284" s="204">
        <v>0</v>
      </c>
      <c r="T284" s="205">
        <f>S284*H284</f>
        <v>0</v>
      </c>
      <c r="U284" s="36"/>
      <c r="V284" s="36"/>
      <c r="W284" s="36"/>
      <c r="X284" s="36"/>
      <c r="Y284" s="36"/>
      <c r="Z284" s="36"/>
      <c r="AA284" s="36"/>
      <c r="AB284" s="36"/>
      <c r="AC284" s="36"/>
      <c r="AD284" s="36"/>
      <c r="AE284" s="36"/>
      <c r="AR284" s="206" t="s">
        <v>257</v>
      </c>
      <c r="AT284" s="206" t="s">
        <v>329</v>
      </c>
      <c r="AU284" s="206" t="s">
        <v>83</v>
      </c>
      <c r="AY284" s="19" t="s">
        <v>213</v>
      </c>
      <c r="BE284" s="207">
        <f>IF(N284="základní",J284,0)</f>
        <v>0</v>
      </c>
      <c r="BF284" s="207">
        <f>IF(N284="snížená",J284,0)</f>
        <v>0</v>
      </c>
      <c r="BG284" s="207">
        <f>IF(N284="zákl. přenesená",J284,0)</f>
        <v>0</v>
      </c>
      <c r="BH284" s="207">
        <f>IF(N284="sníž. přenesená",J284,0)</f>
        <v>0</v>
      </c>
      <c r="BI284" s="207">
        <f>IF(N284="nulová",J284,0)</f>
        <v>0</v>
      </c>
      <c r="BJ284" s="19" t="s">
        <v>81</v>
      </c>
      <c r="BK284" s="207">
        <f>ROUND(I284*H284,2)</f>
        <v>0</v>
      </c>
      <c r="BL284" s="19" t="s">
        <v>220</v>
      </c>
      <c r="BM284" s="206" t="s">
        <v>1900</v>
      </c>
    </row>
    <row r="285" spans="1:65" s="2" customFormat="1" ht="21.75" customHeight="1">
      <c r="A285" s="36"/>
      <c r="B285" s="37"/>
      <c r="C285" s="195" t="s">
        <v>874</v>
      </c>
      <c r="D285" s="195" t="s">
        <v>215</v>
      </c>
      <c r="E285" s="196" t="s">
        <v>1901</v>
      </c>
      <c r="F285" s="197" t="s">
        <v>1902</v>
      </c>
      <c r="G285" s="198" t="s">
        <v>218</v>
      </c>
      <c r="H285" s="199">
        <v>2</v>
      </c>
      <c r="I285" s="200"/>
      <c r="J285" s="201">
        <f>ROUND(I285*H285,2)</f>
        <v>0</v>
      </c>
      <c r="K285" s="197" t="s">
        <v>219</v>
      </c>
      <c r="L285" s="41"/>
      <c r="M285" s="202" t="s">
        <v>19</v>
      </c>
      <c r="N285" s="203" t="s">
        <v>45</v>
      </c>
      <c r="O285" s="66"/>
      <c r="P285" s="204">
        <f>O285*H285</f>
        <v>0</v>
      </c>
      <c r="Q285" s="204">
        <v>0</v>
      </c>
      <c r="R285" s="204">
        <f>Q285*H285</f>
        <v>0</v>
      </c>
      <c r="S285" s="204">
        <v>0</v>
      </c>
      <c r="T285" s="205">
        <f>S285*H285</f>
        <v>0</v>
      </c>
      <c r="U285" s="36"/>
      <c r="V285" s="36"/>
      <c r="W285" s="36"/>
      <c r="X285" s="36"/>
      <c r="Y285" s="36"/>
      <c r="Z285" s="36"/>
      <c r="AA285" s="36"/>
      <c r="AB285" s="36"/>
      <c r="AC285" s="36"/>
      <c r="AD285" s="36"/>
      <c r="AE285" s="36"/>
      <c r="AR285" s="206" t="s">
        <v>220</v>
      </c>
      <c r="AT285" s="206" t="s">
        <v>215</v>
      </c>
      <c r="AU285" s="206" t="s">
        <v>83</v>
      </c>
      <c r="AY285" s="19" t="s">
        <v>213</v>
      </c>
      <c r="BE285" s="207">
        <f>IF(N285="základní",J285,0)</f>
        <v>0</v>
      </c>
      <c r="BF285" s="207">
        <f>IF(N285="snížená",J285,0)</f>
        <v>0</v>
      </c>
      <c r="BG285" s="207">
        <f>IF(N285="zákl. přenesená",J285,0)</f>
        <v>0</v>
      </c>
      <c r="BH285" s="207">
        <f>IF(N285="sníž. přenesená",J285,0)</f>
        <v>0</v>
      </c>
      <c r="BI285" s="207">
        <f>IF(N285="nulová",J285,0)</f>
        <v>0</v>
      </c>
      <c r="BJ285" s="19" t="s">
        <v>81</v>
      </c>
      <c r="BK285" s="207">
        <f>ROUND(I285*H285,2)</f>
        <v>0</v>
      </c>
      <c r="BL285" s="19" t="s">
        <v>220</v>
      </c>
      <c r="BM285" s="206" t="s">
        <v>1903</v>
      </c>
    </row>
    <row r="286" spans="1:65" s="2" customFormat="1" ht="39">
      <c r="A286" s="36"/>
      <c r="B286" s="37"/>
      <c r="C286" s="38"/>
      <c r="D286" s="208" t="s">
        <v>222</v>
      </c>
      <c r="E286" s="38"/>
      <c r="F286" s="209" t="s">
        <v>1849</v>
      </c>
      <c r="G286" s="38"/>
      <c r="H286" s="38"/>
      <c r="I286" s="118"/>
      <c r="J286" s="38"/>
      <c r="K286" s="38"/>
      <c r="L286" s="41"/>
      <c r="M286" s="210"/>
      <c r="N286" s="211"/>
      <c r="O286" s="66"/>
      <c r="P286" s="66"/>
      <c r="Q286" s="66"/>
      <c r="R286" s="66"/>
      <c r="S286" s="66"/>
      <c r="T286" s="67"/>
      <c r="U286" s="36"/>
      <c r="V286" s="36"/>
      <c r="W286" s="36"/>
      <c r="X286" s="36"/>
      <c r="Y286" s="36"/>
      <c r="Z286" s="36"/>
      <c r="AA286" s="36"/>
      <c r="AB286" s="36"/>
      <c r="AC286" s="36"/>
      <c r="AD286" s="36"/>
      <c r="AE286" s="36"/>
      <c r="AT286" s="19" t="s">
        <v>222</v>
      </c>
      <c r="AU286" s="19" t="s">
        <v>83</v>
      </c>
    </row>
    <row r="287" spans="1:65" s="2" customFormat="1" ht="16.5" customHeight="1">
      <c r="A287" s="36"/>
      <c r="B287" s="37"/>
      <c r="C287" s="244" t="s">
        <v>881</v>
      </c>
      <c r="D287" s="244" t="s">
        <v>329</v>
      </c>
      <c r="E287" s="245" t="s">
        <v>1904</v>
      </c>
      <c r="F287" s="246" t="s">
        <v>1905</v>
      </c>
      <c r="G287" s="247" t="s">
        <v>218</v>
      </c>
      <c r="H287" s="248">
        <v>2</v>
      </c>
      <c r="I287" s="249"/>
      <c r="J287" s="250">
        <f>ROUND(I287*H287,2)</f>
        <v>0</v>
      </c>
      <c r="K287" s="246" t="s">
        <v>219</v>
      </c>
      <c r="L287" s="251"/>
      <c r="M287" s="252" t="s">
        <v>19</v>
      </c>
      <c r="N287" s="253" t="s">
        <v>45</v>
      </c>
      <c r="O287" s="66"/>
      <c r="P287" s="204">
        <f>O287*H287</f>
        <v>0</v>
      </c>
      <c r="Q287" s="204">
        <v>1.1900000000000001E-3</v>
      </c>
      <c r="R287" s="204">
        <f>Q287*H287</f>
        <v>2.3800000000000002E-3</v>
      </c>
      <c r="S287" s="204">
        <v>0</v>
      </c>
      <c r="T287" s="205">
        <f>S287*H287</f>
        <v>0</v>
      </c>
      <c r="U287" s="36"/>
      <c r="V287" s="36"/>
      <c r="W287" s="36"/>
      <c r="X287" s="36"/>
      <c r="Y287" s="36"/>
      <c r="Z287" s="36"/>
      <c r="AA287" s="36"/>
      <c r="AB287" s="36"/>
      <c r="AC287" s="36"/>
      <c r="AD287" s="36"/>
      <c r="AE287" s="36"/>
      <c r="AR287" s="206" t="s">
        <v>257</v>
      </c>
      <c r="AT287" s="206" t="s">
        <v>329</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1906</v>
      </c>
    </row>
    <row r="288" spans="1:65" s="2" customFormat="1" ht="21.75" customHeight="1">
      <c r="A288" s="36"/>
      <c r="B288" s="37"/>
      <c r="C288" s="195" t="s">
        <v>886</v>
      </c>
      <c r="D288" s="195" t="s">
        <v>215</v>
      </c>
      <c r="E288" s="196" t="s">
        <v>1907</v>
      </c>
      <c r="F288" s="197" t="s">
        <v>1908</v>
      </c>
      <c r="G288" s="198" t="s">
        <v>218</v>
      </c>
      <c r="H288" s="199">
        <v>1</v>
      </c>
      <c r="I288" s="200"/>
      <c r="J288" s="201">
        <f>ROUND(I288*H288,2)</f>
        <v>0</v>
      </c>
      <c r="K288" s="197" t="s">
        <v>219</v>
      </c>
      <c r="L288" s="41"/>
      <c r="M288" s="202" t="s">
        <v>19</v>
      </c>
      <c r="N288" s="203" t="s">
        <v>45</v>
      </c>
      <c r="O288" s="66"/>
      <c r="P288" s="204">
        <f>O288*H288</f>
        <v>0</v>
      </c>
      <c r="Q288" s="204">
        <v>0</v>
      </c>
      <c r="R288" s="204">
        <f>Q288*H288</f>
        <v>0</v>
      </c>
      <c r="S288" s="204">
        <v>0</v>
      </c>
      <c r="T288" s="205">
        <f>S288*H288</f>
        <v>0</v>
      </c>
      <c r="U288" s="36"/>
      <c r="V288" s="36"/>
      <c r="W288" s="36"/>
      <c r="X288" s="36"/>
      <c r="Y288" s="36"/>
      <c r="Z288" s="36"/>
      <c r="AA288" s="36"/>
      <c r="AB288" s="36"/>
      <c r="AC288" s="36"/>
      <c r="AD288" s="36"/>
      <c r="AE288" s="36"/>
      <c r="AR288" s="206" t="s">
        <v>220</v>
      </c>
      <c r="AT288" s="206" t="s">
        <v>215</v>
      </c>
      <c r="AU288" s="206" t="s">
        <v>83</v>
      </c>
      <c r="AY288" s="19" t="s">
        <v>213</v>
      </c>
      <c r="BE288" s="207">
        <f>IF(N288="základní",J288,0)</f>
        <v>0</v>
      </c>
      <c r="BF288" s="207">
        <f>IF(N288="snížená",J288,0)</f>
        <v>0</v>
      </c>
      <c r="BG288" s="207">
        <f>IF(N288="zákl. přenesená",J288,0)</f>
        <v>0</v>
      </c>
      <c r="BH288" s="207">
        <f>IF(N288="sníž. přenesená",J288,0)</f>
        <v>0</v>
      </c>
      <c r="BI288" s="207">
        <f>IF(N288="nulová",J288,0)</f>
        <v>0</v>
      </c>
      <c r="BJ288" s="19" t="s">
        <v>81</v>
      </c>
      <c r="BK288" s="207">
        <f>ROUND(I288*H288,2)</f>
        <v>0</v>
      </c>
      <c r="BL288" s="19" t="s">
        <v>220</v>
      </c>
      <c r="BM288" s="206" t="s">
        <v>1909</v>
      </c>
    </row>
    <row r="289" spans="1:65" s="2" customFormat="1" ht="39">
      <c r="A289" s="36"/>
      <c r="B289" s="37"/>
      <c r="C289" s="38"/>
      <c r="D289" s="208" t="s">
        <v>222</v>
      </c>
      <c r="E289" s="38"/>
      <c r="F289" s="209" t="s">
        <v>1849</v>
      </c>
      <c r="G289" s="38"/>
      <c r="H289" s="38"/>
      <c r="I289" s="118"/>
      <c r="J289" s="38"/>
      <c r="K289" s="38"/>
      <c r="L289" s="41"/>
      <c r="M289" s="210"/>
      <c r="N289" s="211"/>
      <c r="O289" s="66"/>
      <c r="P289" s="66"/>
      <c r="Q289" s="66"/>
      <c r="R289" s="66"/>
      <c r="S289" s="66"/>
      <c r="T289" s="67"/>
      <c r="U289" s="36"/>
      <c r="V289" s="36"/>
      <c r="W289" s="36"/>
      <c r="X289" s="36"/>
      <c r="Y289" s="36"/>
      <c r="Z289" s="36"/>
      <c r="AA289" s="36"/>
      <c r="AB289" s="36"/>
      <c r="AC289" s="36"/>
      <c r="AD289" s="36"/>
      <c r="AE289" s="36"/>
      <c r="AT289" s="19" t="s">
        <v>222</v>
      </c>
      <c r="AU289" s="19" t="s">
        <v>83</v>
      </c>
    </row>
    <row r="290" spans="1:65" s="2" customFormat="1" ht="16.5" customHeight="1">
      <c r="A290" s="36"/>
      <c r="B290" s="37"/>
      <c r="C290" s="244" t="s">
        <v>903</v>
      </c>
      <c r="D290" s="244" t="s">
        <v>329</v>
      </c>
      <c r="E290" s="245" t="s">
        <v>1910</v>
      </c>
      <c r="F290" s="246" t="s">
        <v>1911</v>
      </c>
      <c r="G290" s="247" t="s">
        <v>218</v>
      </c>
      <c r="H290" s="248">
        <v>1</v>
      </c>
      <c r="I290" s="249"/>
      <c r="J290" s="250">
        <f>ROUND(I290*H290,2)</f>
        <v>0</v>
      </c>
      <c r="K290" s="246" t="s">
        <v>219</v>
      </c>
      <c r="L290" s="251"/>
      <c r="M290" s="252" t="s">
        <v>19</v>
      </c>
      <c r="N290" s="253" t="s">
        <v>45</v>
      </c>
      <c r="O290" s="66"/>
      <c r="P290" s="204">
        <f>O290*H290</f>
        <v>0</v>
      </c>
      <c r="Q290" s="204">
        <v>1.5200000000000001E-3</v>
      </c>
      <c r="R290" s="204">
        <f>Q290*H290</f>
        <v>1.5200000000000001E-3</v>
      </c>
      <c r="S290" s="204">
        <v>0</v>
      </c>
      <c r="T290" s="205">
        <f>S290*H290</f>
        <v>0</v>
      </c>
      <c r="U290" s="36"/>
      <c r="V290" s="36"/>
      <c r="W290" s="36"/>
      <c r="X290" s="36"/>
      <c r="Y290" s="36"/>
      <c r="Z290" s="36"/>
      <c r="AA290" s="36"/>
      <c r="AB290" s="36"/>
      <c r="AC290" s="36"/>
      <c r="AD290" s="36"/>
      <c r="AE290" s="36"/>
      <c r="AR290" s="206" t="s">
        <v>257</v>
      </c>
      <c r="AT290" s="206" t="s">
        <v>329</v>
      </c>
      <c r="AU290" s="206" t="s">
        <v>83</v>
      </c>
      <c r="AY290" s="19" t="s">
        <v>213</v>
      </c>
      <c r="BE290" s="207">
        <f>IF(N290="základní",J290,0)</f>
        <v>0</v>
      </c>
      <c r="BF290" s="207">
        <f>IF(N290="snížená",J290,0)</f>
        <v>0</v>
      </c>
      <c r="BG290" s="207">
        <f>IF(N290="zákl. přenesená",J290,0)</f>
        <v>0</v>
      </c>
      <c r="BH290" s="207">
        <f>IF(N290="sníž. přenesená",J290,0)</f>
        <v>0</v>
      </c>
      <c r="BI290" s="207">
        <f>IF(N290="nulová",J290,0)</f>
        <v>0</v>
      </c>
      <c r="BJ290" s="19" t="s">
        <v>81</v>
      </c>
      <c r="BK290" s="207">
        <f>ROUND(I290*H290,2)</f>
        <v>0</v>
      </c>
      <c r="BL290" s="19" t="s">
        <v>220</v>
      </c>
      <c r="BM290" s="206" t="s">
        <v>1912</v>
      </c>
    </row>
    <row r="291" spans="1:65" s="2" customFormat="1" ht="16.5" customHeight="1">
      <c r="A291" s="36"/>
      <c r="B291" s="37"/>
      <c r="C291" s="195" t="s">
        <v>908</v>
      </c>
      <c r="D291" s="195" t="s">
        <v>215</v>
      </c>
      <c r="E291" s="196" t="s">
        <v>1913</v>
      </c>
      <c r="F291" s="197" t="s">
        <v>1914</v>
      </c>
      <c r="G291" s="198" t="s">
        <v>926</v>
      </c>
      <c r="H291" s="199">
        <v>6</v>
      </c>
      <c r="I291" s="200"/>
      <c r="J291" s="201">
        <f>ROUND(I291*H291,2)</f>
        <v>0</v>
      </c>
      <c r="K291" s="197" t="s">
        <v>219</v>
      </c>
      <c r="L291" s="41"/>
      <c r="M291" s="202" t="s">
        <v>19</v>
      </c>
      <c r="N291" s="203" t="s">
        <v>45</v>
      </c>
      <c r="O291" s="66"/>
      <c r="P291" s="204">
        <f>O291*H291</f>
        <v>0</v>
      </c>
      <c r="Q291" s="204">
        <v>9.8200000000000002E-5</v>
      </c>
      <c r="R291" s="204">
        <f>Q291*H291</f>
        <v>5.8920000000000001E-4</v>
      </c>
      <c r="S291" s="204">
        <v>0</v>
      </c>
      <c r="T291" s="205">
        <f>S291*H291</f>
        <v>0</v>
      </c>
      <c r="U291" s="36"/>
      <c r="V291" s="36"/>
      <c r="W291" s="36"/>
      <c r="X291" s="36"/>
      <c r="Y291" s="36"/>
      <c r="Z291" s="36"/>
      <c r="AA291" s="36"/>
      <c r="AB291" s="36"/>
      <c r="AC291" s="36"/>
      <c r="AD291" s="36"/>
      <c r="AE291" s="36"/>
      <c r="AR291" s="206" t="s">
        <v>220</v>
      </c>
      <c r="AT291" s="206" t="s">
        <v>215</v>
      </c>
      <c r="AU291" s="206" t="s">
        <v>83</v>
      </c>
      <c r="AY291" s="19" t="s">
        <v>213</v>
      </c>
      <c r="BE291" s="207">
        <f>IF(N291="základní",J291,0)</f>
        <v>0</v>
      </c>
      <c r="BF291" s="207">
        <f>IF(N291="snížená",J291,0)</f>
        <v>0</v>
      </c>
      <c r="BG291" s="207">
        <f>IF(N291="zákl. přenesená",J291,0)</f>
        <v>0</v>
      </c>
      <c r="BH291" s="207">
        <f>IF(N291="sníž. přenesená",J291,0)</f>
        <v>0</v>
      </c>
      <c r="BI291" s="207">
        <f>IF(N291="nulová",J291,0)</f>
        <v>0</v>
      </c>
      <c r="BJ291" s="19" t="s">
        <v>81</v>
      </c>
      <c r="BK291" s="207">
        <f>ROUND(I291*H291,2)</f>
        <v>0</v>
      </c>
      <c r="BL291" s="19" t="s">
        <v>220</v>
      </c>
      <c r="BM291" s="206" t="s">
        <v>1915</v>
      </c>
    </row>
    <row r="292" spans="1:65" s="2" customFormat="1" ht="97.5">
      <c r="A292" s="36"/>
      <c r="B292" s="37"/>
      <c r="C292" s="38"/>
      <c r="D292" s="208" t="s">
        <v>222</v>
      </c>
      <c r="E292" s="38"/>
      <c r="F292" s="209" t="s">
        <v>928</v>
      </c>
      <c r="G292" s="38"/>
      <c r="H292" s="38"/>
      <c r="I292" s="118"/>
      <c r="J292" s="38"/>
      <c r="K292" s="38"/>
      <c r="L292" s="41"/>
      <c r="M292" s="210"/>
      <c r="N292" s="211"/>
      <c r="O292" s="66"/>
      <c r="P292" s="66"/>
      <c r="Q292" s="66"/>
      <c r="R292" s="66"/>
      <c r="S292" s="66"/>
      <c r="T292" s="67"/>
      <c r="U292" s="36"/>
      <c r="V292" s="36"/>
      <c r="W292" s="36"/>
      <c r="X292" s="36"/>
      <c r="Y292" s="36"/>
      <c r="Z292" s="36"/>
      <c r="AA292" s="36"/>
      <c r="AB292" s="36"/>
      <c r="AC292" s="36"/>
      <c r="AD292" s="36"/>
      <c r="AE292" s="36"/>
      <c r="AT292" s="19" t="s">
        <v>222</v>
      </c>
      <c r="AU292" s="19" t="s">
        <v>83</v>
      </c>
    </row>
    <row r="293" spans="1:65" s="13" customFormat="1">
      <c r="B293" s="212"/>
      <c r="C293" s="213"/>
      <c r="D293" s="208" t="s">
        <v>233</v>
      </c>
      <c r="E293" s="214" t="s">
        <v>19</v>
      </c>
      <c r="F293" s="215" t="s">
        <v>244</v>
      </c>
      <c r="G293" s="213"/>
      <c r="H293" s="216">
        <v>6</v>
      </c>
      <c r="I293" s="217"/>
      <c r="J293" s="213"/>
      <c r="K293" s="213"/>
      <c r="L293" s="218"/>
      <c r="M293" s="219"/>
      <c r="N293" s="220"/>
      <c r="O293" s="220"/>
      <c r="P293" s="220"/>
      <c r="Q293" s="220"/>
      <c r="R293" s="220"/>
      <c r="S293" s="220"/>
      <c r="T293" s="221"/>
      <c r="AT293" s="222" t="s">
        <v>233</v>
      </c>
      <c r="AU293" s="222" t="s">
        <v>83</v>
      </c>
      <c r="AV293" s="13" t="s">
        <v>83</v>
      </c>
      <c r="AW293" s="13" t="s">
        <v>35</v>
      </c>
      <c r="AX293" s="13" t="s">
        <v>74</v>
      </c>
      <c r="AY293" s="222" t="s">
        <v>213</v>
      </c>
    </row>
    <row r="294" spans="1:65" s="14" customFormat="1">
      <c r="B294" s="223"/>
      <c r="C294" s="224"/>
      <c r="D294" s="208" t="s">
        <v>233</v>
      </c>
      <c r="E294" s="225" t="s">
        <v>19</v>
      </c>
      <c r="F294" s="226" t="s">
        <v>234</v>
      </c>
      <c r="G294" s="224"/>
      <c r="H294" s="227">
        <v>6</v>
      </c>
      <c r="I294" s="228"/>
      <c r="J294" s="224"/>
      <c r="K294" s="224"/>
      <c r="L294" s="229"/>
      <c r="M294" s="230"/>
      <c r="N294" s="231"/>
      <c r="O294" s="231"/>
      <c r="P294" s="231"/>
      <c r="Q294" s="231"/>
      <c r="R294" s="231"/>
      <c r="S294" s="231"/>
      <c r="T294" s="232"/>
      <c r="AT294" s="233" t="s">
        <v>233</v>
      </c>
      <c r="AU294" s="233" t="s">
        <v>83</v>
      </c>
      <c r="AV294" s="14" t="s">
        <v>220</v>
      </c>
      <c r="AW294" s="14" t="s">
        <v>35</v>
      </c>
      <c r="AX294" s="14" t="s">
        <v>81</v>
      </c>
      <c r="AY294" s="233" t="s">
        <v>213</v>
      </c>
    </row>
    <row r="295" spans="1:65" s="2" customFormat="1" ht="16.5" customHeight="1">
      <c r="A295" s="36"/>
      <c r="B295" s="37"/>
      <c r="C295" s="195" t="s">
        <v>914</v>
      </c>
      <c r="D295" s="195" t="s">
        <v>215</v>
      </c>
      <c r="E295" s="196" t="s">
        <v>1629</v>
      </c>
      <c r="F295" s="197" t="s">
        <v>1630</v>
      </c>
      <c r="G295" s="198" t="s">
        <v>152</v>
      </c>
      <c r="H295" s="199">
        <v>199.4</v>
      </c>
      <c r="I295" s="200"/>
      <c r="J295" s="201">
        <f>ROUND(I295*H295,2)</f>
        <v>0</v>
      </c>
      <c r="K295" s="197" t="s">
        <v>19</v>
      </c>
      <c r="L295" s="41"/>
      <c r="M295" s="202" t="s">
        <v>19</v>
      </c>
      <c r="N295" s="203" t="s">
        <v>45</v>
      </c>
      <c r="O295" s="66"/>
      <c r="P295" s="204">
        <f>O295*H295</f>
        <v>0</v>
      </c>
      <c r="Q295" s="204">
        <v>1.9000000000000001E-4</v>
      </c>
      <c r="R295" s="204">
        <f>Q295*H295</f>
        <v>3.7886000000000003E-2</v>
      </c>
      <c r="S295" s="204">
        <v>0</v>
      </c>
      <c r="T295" s="205">
        <f>S295*H295</f>
        <v>0</v>
      </c>
      <c r="U295" s="36"/>
      <c r="V295" s="36"/>
      <c r="W295" s="36"/>
      <c r="X295" s="36"/>
      <c r="Y295" s="36"/>
      <c r="Z295" s="36"/>
      <c r="AA295" s="36"/>
      <c r="AB295" s="36"/>
      <c r="AC295" s="36"/>
      <c r="AD295" s="36"/>
      <c r="AE295" s="36"/>
      <c r="AR295" s="206" t="s">
        <v>220</v>
      </c>
      <c r="AT295" s="206" t="s">
        <v>215</v>
      </c>
      <c r="AU295" s="206" t="s">
        <v>83</v>
      </c>
      <c r="AY295" s="19" t="s">
        <v>213</v>
      </c>
      <c r="BE295" s="207">
        <f>IF(N295="základní",J295,0)</f>
        <v>0</v>
      </c>
      <c r="BF295" s="207">
        <f>IF(N295="snížená",J295,0)</f>
        <v>0</v>
      </c>
      <c r="BG295" s="207">
        <f>IF(N295="zákl. přenesená",J295,0)</f>
        <v>0</v>
      </c>
      <c r="BH295" s="207">
        <f>IF(N295="sníž. přenesená",J295,0)</f>
        <v>0</v>
      </c>
      <c r="BI295" s="207">
        <f>IF(N295="nulová",J295,0)</f>
        <v>0</v>
      </c>
      <c r="BJ295" s="19" t="s">
        <v>81</v>
      </c>
      <c r="BK295" s="207">
        <f>ROUND(I295*H295,2)</f>
        <v>0</v>
      </c>
      <c r="BL295" s="19" t="s">
        <v>220</v>
      </c>
      <c r="BM295" s="206" t="s">
        <v>1916</v>
      </c>
    </row>
    <row r="296" spans="1:65" s="13" customFormat="1">
      <c r="B296" s="212"/>
      <c r="C296" s="213"/>
      <c r="D296" s="208" t="s">
        <v>233</v>
      </c>
      <c r="E296" s="214" t="s">
        <v>19</v>
      </c>
      <c r="F296" s="215" t="s">
        <v>1917</v>
      </c>
      <c r="G296" s="213"/>
      <c r="H296" s="216">
        <v>150</v>
      </c>
      <c r="I296" s="217"/>
      <c r="J296" s="213"/>
      <c r="K296" s="213"/>
      <c r="L296" s="218"/>
      <c r="M296" s="219"/>
      <c r="N296" s="220"/>
      <c r="O296" s="220"/>
      <c r="P296" s="220"/>
      <c r="Q296" s="220"/>
      <c r="R296" s="220"/>
      <c r="S296" s="220"/>
      <c r="T296" s="221"/>
      <c r="AT296" s="222" t="s">
        <v>233</v>
      </c>
      <c r="AU296" s="222" t="s">
        <v>83</v>
      </c>
      <c r="AV296" s="13" t="s">
        <v>83</v>
      </c>
      <c r="AW296" s="13" t="s">
        <v>35</v>
      </c>
      <c r="AX296" s="13" t="s">
        <v>74</v>
      </c>
      <c r="AY296" s="222" t="s">
        <v>213</v>
      </c>
    </row>
    <row r="297" spans="1:65" s="13" customFormat="1">
      <c r="B297" s="212"/>
      <c r="C297" s="213"/>
      <c r="D297" s="208" t="s">
        <v>233</v>
      </c>
      <c r="E297" s="214" t="s">
        <v>19</v>
      </c>
      <c r="F297" s="215" t="s">
        <v>1918</v>
      </c>
      <c r="G297" s="213"/>
      <c r="H297" s="216">
        <v>49.4</v>
      </c>
      <c r="I297" s="217"/>
      <c r="J297" s="213"/>
      <c r="K297" s="213"/>
      <c r="L297" s="218"/>
      <c r="M297" s="219"/>
      <c r="N297" s="220"/>
      <c r="O297" s="220"/>
      <c r="P297" s="220"/>
      <c r="Q297" s="220"/>
      <c r="R297" s="220"/>
      <c r="S297" s="220"/>
      <c r="T297" s="221"/>
      <c r="AT297" s="222" t="s">
        <v>233</v>
      </c>
      <c r="AU297" s="222" t="s">
        <v>83</v>
      </c>
      <c r="AV297" s="13" t="s">
        <v>83</v>
      </c>
      <c r="AW297" s="13" t="s">
        <v>35</v>
      </c>
      <c r="AX297" s="13" t="s">
        <v>74</v>
      </c>
      <c r="AY297" s="222" t="s">
        <v>213</v>
      </c>
    </row>
    <row r="298" spans="1:65" s="14" customFormat="1">
      <c r="B298" s="223"/>
      <c r="C298" s="224"/>
      <c r="D298" s="208" t="s">
        <v>233</v>
      </c>
      <c r="E298" s="225" t="s">
        <v>19</v>
      </c>
      <c r="F298" s="226" t="s">
        <v>234</v>
      </c>
      <c r="G298" s="224"/>
      <c r="H298" s="227">
        <v>199.4</v>
      </c>
      <c r="I298" s="228"/>
      <c r="J298" s="224"/>
      <c r="K298" s="224"/>
      <c r="L298" s="229"/>
      <c r="M298" s="230"/>
      <c r="N298" s="231"/>
      <c r="O298" s="231"/>
      <c r="P298" s="231"/>
      <c r="Q298" s="231"/>
      <c r="R298" s="231"/>
      <c r="S298" s="231"/>
      <c r="T298" s="232"/>
      <c r="AT298" s="233" t="s">
        <v>233</v>
      </c>
      <c r="AU298" s="233" t="s">
        <v>83</v>
      </c>
      <c r="AV298" s="14" t="s">
        <v>220</v>
      </c>
      <c r="AW298" s="14" t="s">
        <v>35</v>
      </c>
      <c r="AX298" s="14" t="s">
        <v>81</v>
      </c>
      <c r="AY298" s="233" t="s">
        <v>213</v>
      </c>
    </row>
    <row r="299" spans="1:65" s="2" customFormat="1" ht="16.5" customHeight="1">
      <c r="A299" s="36"/>
      <c r="B299" s="37"/>
      <c r="C299" s="195" t="s">
        <v>919</v>
      </c>
      <c r="D299" s="195" t="s">
        <v>215</v>
      </c>
      <c r="E299" s="196" t="s">
        <v>1633</v>
      </c>
      <c r="F299" s="197" t="s">
        <v>1634</v>
      </c>
      <c r="G299" s="198" t="s">
        <v>152</v>
      </c>
      <c r="H299" s="199">
        <v>199.4</v>
      </c>
      <c r="I299" s="200"/>
      <c r="J299" s="201">
        <f>ROUND(I299*H299,2)</f>
        <v>0</v>
      </c>
      <c r="K299" s="197" t="s">
        <v>19</v>
      </c>
      <c r="L299" s="41"/>
      <c r="M299" s="202" t="s">
        <v>19</v>
      </c>
      <c r="N299" s="203" t="s">
        <v>45</v>
      </c>
      <c r="O299" s="66"/>
      <c r="P299" s="204">
        <f>O299*H299</f>
        <v>0</v>
      </c>
      <c r="Q299" s="204">
        <v>9.0000000000000006E-5</v>
      </c>
      <c r="R299" s="204">
        <f>Q299*H299</f>
        <v>1.7946E-2</v>
      </c>
      <c r="S299" s="204">
        <v>0</v>
      </c>
      <c r="T299" s="205">
        <f>S299*H299</f>
        <v>0</v>
      </c>
      <c r="U299" s="36"/>
      <c r="V299" s="36"/>
      <c r="W299" s="36"/>
      <c r="X299" s="36"/>
      <c r="Y299" s="36"/>
      <c r="Z299" s="36"/>
      <c r="AA299" s="36"/>
      <c r="AB299" s="36"/>
      <c r="AC299" s="36"/>
      <c r="AD299" s="36"/>
      <c r="AE299" s="36"/>
      <c r="AR299" s="206" t="s">
        <v>220</v>
      </c>
      <c r="AT299" s="206" t="s">
        <v>215</v>
      </c>
      <c r="AU299" s="206" t="s">
        <v>83</v>
      </c>
      <c r="AY299" s="19" t="s">
        <v>213</v>
      </c>
      <c r="BE299" s="207">
        <f>IF(N299="základní",J299,0)</f>
        <v>0</v>
      </c>
      <c r="BF299" s="207">
        <f>IF(N299="snížená",J299,0)</f>
        <v>0</v>
      </c>
      <c r="BG299" s="207">
        <f>IF(N299="zákl. přenesená",J299,0)</f>
        <v>0</v>
      </c>
      <c r="BH299" s="207">
        <f>IF(N299="sníž. přenesená",J299,0)</f>
        <v>0</v>
      </c>
      <c r="BI299" s="207">
        <f>IF(N299="nulová",J299,0)</f>
        <v>0</v>
      </c>
      <c r="BJ299" s="19" t="s">
        <v>81</v>
      </c>
      <c r="BK299" s="207">
        <f>ROUND(I299*H299,2)</f>
        <v>0</v>
      </c>
      <c r="BL299" s="19" t="s">
        <v>220</v>
      </c>
      <c r="BM299" s="206" t="s">
        <v>1919</v>
      </c>
    </row>
    <row r="300" spans="1:65" s="13" customFormat="1">
      <c r="B300" s="212"/>
      <c r="C300" s="213"/>
      <c r="D300" s="208" t="s">
        <v>233</v>
      </c>
      <c r="E300" s="214" t="s">
        <v>19</v>
      </c>
      <c r="F300" s="215" t="s">
        <v>1917</v>
      </c>
      <c r="G300" s="213"/>
      <c r="H300" s="216">
        <v>150</v>
      </c>
      <c r="I300" s="217"/>
      <c r="J300" s="213"/>
      <c r="K300" s="213"/>
      <c r="L300" s="218"/>
      <c r="M300" s="219"/>
      <c r="N300" s="220"/>
      <c r="O300" s="220"/>
      <c r="P300" s="220"/>
      <c r="Q300" s="220"/>
      <c r="R300" s="220"/>
      <c r="S300" s="220"/>
      <c r="T300" s="221"/>
      <c r="AT300" s="222" t="s">
        <v>233</v>
      </c>
      <c r="AU300" s="222" t="s">
        <v>83</v>
      </c>
      <c r="AV300" s="13" t="s">
        <v>83</v>
      </c>
      <c r="AW300" s="13" t="s">
        <v>35</v>
      </c>
      <c r="AX300" s="13" t="s">
        <v>74</v>
      </c>
      <c r="AY300" s="222" t="s">
        <v>213</v>
      </c>
    </row>
    <row r="301" spans="1:65" s="13" customFormat="1">
      <c r="B301" s="212"/>
      <c r="C301" s="213"/>
      <c r="D301" s="208" t="s">
        <v>233</v>
      </c>
      <c r="E301" s="214" t="s">
        <v>19</v>
      </c>
      <c r="F301" s="215" t="s">
        <v>1918</v>
      </c>
      <c r="G301" s="213"/>
      <c r="H301" s="216">
        <v>49.4</v>
      </c>
      <c r="I301" s="217"/>
      <c r="J301" s="213"/>
      <c r="K301" s="213"/>
      <c r="L301" s="218"/>
      <c r="M301" s="219"/>
      <c r="N301" s="220"/>
      <c r="O301" s="220"/>
      <c r="P301" s="220"/>
      <c r="Q301" s="220"/>
      <c r="R301" s="220"/>
      <c r="S301" s="220"/>
      <c r="T301" s="221"/>
      <c r="AT301" s="222" t="s">
        <v>233</v>
      </c>
      <c r="AU301" s="222" t="s">
        <v>83</v>
      </c>
      <c r="AV301" s="13" t="s">
        <v>83</v>
      </c>
      <c r="AW301" s="13" t="s">
        <v>35</v>
      </c>
      <c r="AX301" s="13" t="s">
        <v>74</v>
      </c>
      <c r="AY301" s="222" t="s">
        <v>213</v>
      </c>
    </row>
    <row r="302" spans="1:65" s="14" customFormat="1">
      <c r="B302" s="223"/>
      <c r="C302" s="224"/>
      <c r="D302" s="208" t="s">
        <v>233</v>
      </c>
      <c r="E302" s="225" t="s">
        <v>19</v>
      </c>
      <c r="F302" s="226" t="s">
        <v>234</v>
      </c>
      <c r="G302" s="224"/>
      <c r="H302" s="227">
        <v>199.4</v>
      </c>
      <c r="I302" s="228"/>
      <c r="J302" s="224"/>
      <c r="K302" s="224"/>
      <c r="L302" s="229"/>
      <c r="M302" s="230"/>
      <c r="N302" s="231"/>
      <c r="O302" s="231"/>
      <c r="P302" s="231"/>
      <c r="Q302" s="231"/>
      <c r="R302" s="231"/>
      <c r="S302" s="231"/>
      <c r="T302" s="232"/>
      <c r="AT302" s="233" t="s">
        <v>233</v>
      </c>
      <c r="AU302" s="233" t="s">
        <v>83</v>
      </c>
      <c r="AV302" s="14" t="s">
        <v>220</v>
      </c>
      <c r="AW302" s="14" t="s">
        <v>35</v>
      </c>
      <c r="AX302" s="14" t="s">
        <v>81</v>
      </c>
      <c r="AY302" s="233" t="s">
        <v>213</v>
      </c>
    </row>
    <row r="303" spans="1:65" s="2" customFormat="1" ht="16.5" customHeight="1">
      <c r="A303" s="36"/>
      <c r="B303" s="37"/>
      <c r="C303" s="195" t="s">
        <v>923</v>
      </c>
      <c r="D303" s="195" t="s">
        <v>215</v>
      </c>
      <c r="E303" s="196" t="s">
        <v>1920</v>
      </c>
      <c r="F303" s="197" t="s">
        <v>1921</v>
      </c>
      <c r="G303" s="198" t="s">
        <v>152</v>
      </c>
      <c r="H303" s="199">
        <v>12.5</v>
      </c>
      <c r="I303" s="200"/>
      <c r="J303" s="201">
        <f>ROUND(I303*H303,2)</f>
        <v>0</v>
      </c>
      <c r="K303" s="197" t="s">
        <v>19</v>
      </c>
      <c r="L303" s="41"/>
      <c r="M303" s="202" t="s">
        <v>19</v>
      </c>
      <c r="N303" s="203" t="s">
        <v>45</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220</v>
      </c>
      <c r="AT303" s="206" t="s">
        <v>215</v>
      </c>
      <c r="AU303" s="206" t="s">
        <v>83</v>
      </c>
      <c r="AY303" s="19" t="s">
        <v>213</v>
      </c>
      <c r="BE303" s="207">
        <f>IF(N303="základní",J303,0)</f>
        <v>0</v>
      </c>
      <c r="BF303" s="207">
        <f>IF(N303="snížená",J303,0)</f>
        <v>0</v>
      </c>
      <c r="BG303" s="207">
        <f>IF(N303="zákl. přenesená",J303,0)</f>
        <v>0</v>
      </c>
      <c r="BH303" s="207">
        <f>IF(N303="sníž. přenesená",J303,0)</f>
        <v>0</v>
      </c>
      <c r="BI303" s="207">
        <f>IF(N303="nulová",J303,0)</f>
        <v>0</v>
      </c>
      <c r="BJ303" s="19" t="s">
        <v>81</v>
      </c>
      <c r="BK303" s="207">
        <f>ROUND(I303*H303,2)</f>
        <v>0</v>
      </c>
      <c r="BL303" s="19" t="s">
        <v>220</v>
      </c>
      <c r="BM303" s="206" t="s">
        <v>1922</v>
      </c>
    </row>
    <row r="304" spans="1:65" s="13" customFormat="1">
      <c r="B304" s="212"/>
      <c r="C304" s="213"/>
      <c r="D304" s="208" t="s">
        <v>233</v>
      </c>
      <c r="E304" s="214" t="s">
        <v>19</v>
      </c>
      <c r="F304" s="215" t="s">
        <v>1923</v>
      </c>
      <c r="G304" s="213"/>
      <c r="H304" s="216">
        <v>8</v>
      </c>
      <c r="I304" s="217"/>
      <c r="J304" s="213"/>
      <c r="K304" s="213"/>
      <c r="L304" s="218"/>
      <c r="M304" s="219"/>
      <c r="N304" s="220"/>
      <c r="O304" s="220"/>
      <c r="P304" s="220"/>
      <c r="Q304" s="220"/>
      <c r="R304" s="220"/>
      <c r="S304" s="220"/>
      <c r="T304" s="221"/>
      <c r="AT304" s="222" t="s">
        <v>233</v>
      </c>
      <c r="AU304" s="222" t="s">
        <v>83</v>
      </c>
      <c r="AV304" s="13" t="s">
        <v>83</v>
      </c>
      <c r="AW304" s="13" t="s">
        <v>35</v>
      </c>
      <c r="AX304" s="13" t="s">
        <v>74</v>
      </c>
      <c r="AY304" s="222" t="s">
        <v>213</v>
      </c>
    </row>
    <row r="305" spans="1:65" s="13" customFormat="1">
      <c r="B305" s="212"/>
      <c r="C305" s="213"/>
      <c r="D305" s="208" t="s">
        <v>233</v>
      </c>
      <c r="E305" s="214" t="s">
        <v>19</v>
      </c>
      <c r="F305" s="215" t="s">
        <v>1924</v>
      </c>
      <c r="G305" s="213"/>
      <c r="H305" s="216">
        <v>4.5</v>
      </c>
      <c r="I305" s="217"/>
      <c r="J305" s="213"/>
      <c r="K305" s="213"/>
      <c r="L305" s="218"/>
      <c r="M305" s="219"/>
      <c r="N305" s="220"/>
      <c r="O305" s="220"/>
      <c r="P305" s="220"/>
      <c r="Q305" s="220"/>
      <c r="R305" s="220"/>
      <c r="S305" s="220"/>
      <c r="T305" s="221"/>
      <c r="AT305" s="222" t="s">
        <v>233</v>
      </c>
      <c r="AU305" s="222" t="s">
        <v>83</v>
      </c>
      <c r="AV305" s="13" t="s">
        <v>83</v>
      </c>
      <c r="AW305" s="13" t="s">
        <v>35</v>
      </c>
      <c r="AX305" s="13" t="s">
        <v>74</v>
      </c>
      <c r="AY305" s="222" t="s">
        <v>213</v>
      </c>
    </row>
    <row r="306" spans="1:65" s="14" customFormat="1">
      <c r="B306" s="223"/>
      <c r="C306" s="224"/>
      <c r="D306" s="208" t="s">
        <v>233</v>
      </c>
      <c r="E306" s="225" t="s">
        <v>19</v>
      </c>
      <c r="F306" s="226" t="s">
        <v>234</v>
      </c>
      <c r="G306" s="224"/>
      <c r="H306" s="227">
        <v>12.5</v>
      </c>
      <c r="I306" s="228"/>
      <c r="J306" s="224"/>
      <c r="K306" s="224"/>
      <c r="L306" s="229"/>
      <c r="M306" s="230"/>
      <c r="N306" s="231"/>
      <c r="O306" s="231"/>
      <c r="P306" s="231"/>
      <c r="Q306" s="231"/>
      <c r="R306" s="231"/>
      <c r="S306" s="231"/>
      <c r="T306" s="232"/>
      <c r="AT306" s="233" t="s">
        <v>233</v>
      </c>
      <c r="AU306" s="233" t="s">
        <v>83</v>
      </c>
      <c r="AV306" s="14" t="s">
        <v>220</v>
      </c>
      <c r="AW306" s="14" t="s">
        <v>35</v>
      </c>
      <c r="AX306" s="14" t="s">
        <v>81</v>
      </c>
      <c r="AY306" s="233" t="s">
        <v>213</v>
      </c>
    </row>
    <row r="307" spans="1:65" s="2" customFormat="1" ht="16.5" customHeight="1">
      <c r="A307" s="36"/>
      <c r="B307" s="37"/>
      <c r="C307" s="195" t="s">
        <v>929</v>
      </c>
      <c r="D307" s="195" t="s">
        <v>215</v>
      </c>
      <c r="E307" s="196" t="s">
        <v>1925</v>
      </c>
      <c r="F307" s="197" t="s">
        <v>1921</v>
      </c>
      <c r="G307" s="198" t="s">
        <v>152</v>
      </c>
      <c r="H307" s="199">
        <v>24</v>
      </c>
      <c r="I307" s="200"/>
      <c r="J307" s="201">
        <f>ROUND(I307*H307,2)</f>
        <v>0</v>
      </c>
      <c r="K307" s="197" t="s">
        <v>19</v>
      </c>
      <c r="L307" s="41"/>
      <c r="M307" s="202" t="s">
        <v>19</v>
      </c>
      <c r="N307" s="203" t="s">
        <v>45</v>
      </c>
      <c r="O307" s="66"/>
      <c r="P307" s="204">
        <f>O307*H307</f>
        <v>0</v>
      </c>
      <c r="Q307" s="204">
        <v>0</v>
      </c>
      <c r="R307" s="204">
        <f>Q307*H307</f>
        <v>0</v>
      </c>
      <c r="S307" s="204">
        <v>0</v>
      </c>
      <c r="T307" s="205">
        <f>S307*H307</f>
        <v>0</v>
      </c>
      <c r="U307" s="36"/>
      <c r="V307" s="36"/>
      <c r="W307" s="36"/>
      <c r="X307" s="36"/>
      <c r="Y307" s="36"/>
      <c r="Z307" s="36"/>
      <c r="AA307" s="36"/>
      <c r="AB307" s="36"/>
      <c r="AC307" s="36"/>
      <c r="AD307" s="36"/>
      <c r="AE307" s="36"/>
      <c r="AR307" s="206" t="s">
        <v>220</v>
      </c>
      <c r="AT307" s="206" t="s">
        <v>215</v>
      </c>
      <c r="AU307" s="206" t="s">
        <v>83</v>
      </c>
      <c r="AY307" s="19" t="s">
        <v>213</v>
      </c>
      <c r="BE307" s="207">
        <f>IF(N307="základní",J307,0)</f>
        <v>0</v>
      </c>
      <c r="BF307" s="207">
        <f>IF(N307="snížená",J307,0)</f>
        <v>0</v>
      </c>
      <c r="BG307" s="207">
        <f>IF(N307="zákl. přenesená",J307,0)</f>
        <v>0</v>
      </c>
      <c r="BH307" s="207">
        <f>IF(N307="sníž. přenesená",J307,0)</f>
        <v>0</v>
      </c>
      <c r="BI307" s="207">
        <f>IF(N307="nulová",J307,0)</f>
        <v>0</v>
      </c>
      <c r="BJ307" s="19" t="s">
        <v>81</v>
      </c>
      <c r="BK307" s="207">
        <f>ROUND(I307*H307,2)</f>
        <v>0</v>
      </c>
      <c r="BL307" s="19" t="s">
        <v>220</v>
      </c>
      <c r="BM307" s="206" t="s">
        <v>1926</v>
      </c>
    </row>
    <row r="308" spans="1:65" s="13" customFormat="1">
      <c r="B308" s="212"/>
      <c r="C308" s="213"/>
      <c r="D308" s="208" t="s">
        <v>233</v>
      </c>
      <c r="E308" s="214" t="s">
        <v>19</v>
      </c>
      <c r="F308" s="215" t="s">
        <v>1927</v>
      </c>
      <c r="G308" s="213"/>
      <c r="H308" s="216">
        <v>24</v>
      </c>
      <c r="I308" s="217"/>
      <c r="J308" s="213"/>
      <c r="K308" s="213"/>
      <c r="L308" s="218"/>
      <c r="M308" s="219"/>
      <c r="N308" s="220"/>
      <c r="O308" s="220"/>
      <c r="P308" s="220"/>
      <c r="Q308" s="220"/>
      <c r="R308" s="220"/>
      <c r="S308" s="220"/>
      <c r="T308" s="221"/>
      <c r="AT308" s="222" t="s">
        <v>233</v>
      </c>
      <c r="AU308" s="222" t="s">
        <v>83</v>
      </c>
      <c r="AV308" s="13" t="s">
        <v>83</v>
      </c>
      <c r="AW308" s="13" t="s">
        <v>35</v>
      </c>
      <c r="AX308" s="13" t="s">
        <v>74</v>
      </c>
      <c r="AY308" s="222" t="s">
        <v>213</v>
      </c>
    </row>
    <row r="309" spans="1:65" s="14" customFormat="1">
      <c r="B309" s="223"/>
      <c r="C309" s="224"/>
      <c r="D309" s="208" t="s">
        <v>233</v>
      </c>
      <c r="E309" s="225" t="s">
        <v>19</v>
      </c>
      <c r="F309" s="226" t="s">
        <v>234</v>
      </c>
      <c r="G309" s="224"/>
      <c r="H309" s="227">
        <v>24</v>
      </c>
      <c r="I309" s="228"/>
      <c r="J309" s="224"/>
      <c r="K309" s="224"/>
      <c r="L309" s="229"/>
      <c r="M309" s="230"/>
      <c r="N309" s="231"/>
      <c r="O309" s="231"/>
      <c r="P309" s="231"/>
      <c r="Q309" s="231"/>
      <c r="R309" s="231"/>
      <c r="S309" s="231"/>
      <c r="T309" s="232"/>
      <c r="AT309" s="233" t="s">
        <v>233</v>
      </c>
      <c r="AU309" s="233" t="s">
        <v>83</v>
      </c>
      <c r="AV309" s="14" t="s">
        <v>220</v>
      </c>
      <c r="AW309" s="14" t="s">
        <v>35</v>
      </c>
      <c r="AX309" s="14" t="s">
        <v>81</v>
      </c>
      <c r="AY309" s="233" t="s">
        <v>213</v>
      </c>
    </row>
    <row r="310" spans="1:65" s="2" customFormat="1" ht="16.5" customHeight="1">
      <c r="A310" s="36"/>
      <c r="B310" s="37"/>
      <c r="C310" s="195" t="s">
        <v>933</v>
      </c>
      <c r="D310" s="195" t="s">
        <v>215</v>
      </c>
      <c r="E310" s="196" t="s">
        <v>1928</v>
      </c>
      <c r="F310" s="197" t="s">
        <v>1929</v>
      </c>
      <c r="G310" s="198" t="s">
        <v>152</v>
      </c>
      <c r="H310" s="199">
        <v>43</v>
      </c>
      <c r="I310" s="200"/>
      <c r="J310" s="201">
        <f>ROUND(I310*H310,2)</f>
        <v>0</v>
      </c>
      <c r="K310" s="197" t="s">
        <v>19</v>
      </c>
      <c r="L310" s="41"/>
      <c r="M310" s="202" t="s">
        <v>19</v>
      </c>
      <c r="N310" s="203" t="s">
        <v>45</v>
      </c>
      <c r="O310" s="66"/>
      <c r="P310" s="204">
        <f>O310*H310</f>
        <v>0</v>
      </c>
      <c r="Q310" s="204">
        <v>0</v>
      </c>
      <c r="R310" s="204">
        <f>Q310*H310</f>
        <v>0</v>
      </c>
      <c r="S310" s="204">
        <v>0</v>
      </c>
      <c r="T310" s="205">
        <f>S310*H310</f>
        <v>0</v>
      </c>
      <c r="U310" s="36"/>
      <c r="V310" s="36"/>
      <c r="W310" s="36"/>
      <c r="X310" s="36"/>
      <c r="Y310" s="36"/>
      <c r="Z310" s="36"/>
      <c r="AA310" s="36"/>
      <c r="AB310" s="36"/>
      <c r="AC310" s="36"/>
      <c r="AD310" s="36"/>
      <c r="AE310" s="36"/>
      <c r="AR310" s="206" t="s">
        <v>220</v>
      </c>
      <c r="AT310" s="206" t="s">
        <v>215</v>
      </c>
      <c r="AU310" s="206" t="s">
        <v>83</v>
      </c>
      <c r="AY310" s="19" t="s">
        <v>213</v>
      </c>
      <c r="BE310" s="207">
        <f>IF(N310="základní",J310,0)</f>
        <v>0</v>
      </c>
      <c r="BF310" s="207">
        <f>IF(N310="snížená",J310,0)</f>
        <v>0</v>
      </c>
      <c r="BG310" s="207">
        <f>IF(N310="zákl. přenesená",J310,0)</f>
        <v>0</v>
      </c>
      <c r="BH310" s="207">
        <f>IF(N310="sníž. přenesená",J310,0)</f>
        <v>0</v>
      </c>
      <c r="BI310" s="207">
        <f>IF(N310="nulová",J310,0)</f>
        <v>0</v>
      </c>
      <c r="BJ310" s="19" t="s">
        <v>81</v>
      </c>
      <c r="BK310" s="207">
        <f>ROUND(I310*H310,2)</f>
        <v>0</v>
      </c>
      <c r="BL310" s="19" t="s">
        <v>220</v>
      </c>
      <c r="BM310" s="206" t="s">
        <v>1930</v>
      </c>
    </row>
    <row r="311" spans="1:65" s="13" customFormat="1">
      <c r="B311" s="212"/>
      <c r="C311" s="213"/>
      <c r="D311" s="208" t="s">
        <v>233</v>
      </c>
      <c r="E311" s="214" t="s">
        <v>19</v>
      </c>
      <c r="F311" s="215" t="s">
        <v>1931</v>
      </c>
      <c r="G311" s="213"/>
      <c r="H311" s="216">
        <v>8</v>
      </c>
      <c r="I311" s="217"/>
      <c r="J311" s="213"/>
      <c r="K311" s="213"/>
      <c r="L311" s="218"/>
      <c r="M311" s="219"/>
      <c r="N311" s="220"/>
      <c r="O311" s="220"/>
      <c r="P311" s="220"/>
      <c r="Q311" s="220"/>
      <c r="R311" s="220"/>
      <c r="S311" s="220"/>
      <c r="T311" s="221"/>
      <c r="AT311" s="222" t="s">
        <v>233</v>
      </c>
      <c r="AU311" s="222" t="s">
        <v>83</v>
      </c>
      <c r="AV311" s="13" t="s">
        <v>83</v>
      </c>
      <c r="AW311" s="13" t="s">
        <v>35</v>
      </c>
      <c r="AX311" s="13" t="s">
        <v>74</v>
      </c>
      <c r="AY311" s="222" t="s">
        <v>213</v>
      </c>
    </row>
    <row r="312" spans="1:65" s="13" customFormat="1">
      <c r="B312" s="212"/>
      <c r="C312" s="213"/>
      <c r="D312" s="208" t="s">
        <v>233</v>
      </c>
      <c r="E312" s="214" t="s">
        <v>19</v>
      </c>
      <c r="F312" s="215" t="s">
        <v>1932</v>
      </c>
      <c r="G312" s="213"/>
      <c r="H312" s="216">
        <v>35</v>
      </c>
      <c r="I312" s="217"/>
      <c r="J312" s="213"/>
      <c r="K312" s="213"/>
      <c r="L312" s="218"/>
      <c r="M312" s="219"/>
      <c r="N312" s="220"/>
      <c r="O312" s="220"/>
      <c r="P312" s="220"/>
      <c r="Q312" s="220"/>
      <c r="R312" s="220"/>
      <c r="S312" s="220"/>
      <c r="T312" s="221"/>
      <c r="AT312" s="222" t="s">
        <v>233</v>
      </c>
      <c r="AU312" s="222" t="s">
        <v>83</v>
      </c>
      <c r="AV312" s="13" t="s">
        <v>83</v>
      </c>
      <c r="AW312" s="13" t="s">
        <v>35</v>
      </c>
      <c r="AX312" s="13" t="s">
        <v>74</v>
      </c>
      <c r="AY312" s="222" t="s">
        <v>213</v>
      </c>
    </row>
    <row r="313" spans="1:65" s="14" customFormat="1">
      <c r="B313" s="223"/>
      <c r="C313" s="224"/>
      <c r="D313" s="208" t="s">
        <v>233</v>
      </c>
      <c r="E313" s="225" t="s">
        <v>19</v>
      </c>
      <c r="F313" s="226" t="s">
        <v>234</v>
      </c>
      <c r="G313" s="224"/>
      <c r="H313" s="227">
        <v>43</v>
      </c>
      <c r="I313" s="228"/>
      <c r="J313" s="224"/>
      <c r="K313" s="224"/>
      <c r="L313" s="229"/>
      <c r="M313" s="230"/>
      <c r="N313" s="231"/>
      <c r="O313" s="231"/>
      <c r="P313" s="231"/>
      <c r="Q313" s="231"/>
      <c r="R313" s="231"/>
      <c r="S313" s="231"/>
      <c r="T313" s="232"/>
      <c r="AT313" s="233" t="s">
        <v>233</v>
      </c>
      <c r="AU313" s="233" t="s">
        <v>83</v>
      </c>
      <c r="AV313" s="14" t="s">
        <v>220</v>
      </c>
      <c r="AW313" s="14" t="s">
        <v>35</v>
      </c>
      <c r="AX313" s="14" t="s">
        <v>81</v>
      </c>
      <c r="AY313" s="233" t="s">
        <v>213</v>
      </c>
    </row>
    <row r="314" spans="1:65" s="2" customFormat="1" ht="16.5" customHeight="1">
      <c r="A314" s="36"/>
      <c r="B314" s="37"/>
      <c r="C314" s="195" t="s">
        <v>940</v>
      </c>
      <c r="D314" s="195" t="s">
        <v>215</v>
      </c>
      <c r="E314" s="196" t="s">
        <v>1933</v>
      </c>
      <c r="F314" s="197" t="s">
        <v>1929</v>
      </c>
      <c r="G314" s="198" t="s">
        <v>152</v>
      </c>
      <c r="H314" s="199">
        <v>4.5</v>
      </c>
      <c r="I314" s="200"/>
      <c r="J314" s="201">
        <f>ROUND(I314*H314,2)</f>
        <v>0</v>
      </c>
      <c r="K314" s="197" t="s">
        <v>19</v>
      </c>
      <c r="L314" s="41"/>
      <c r="M314" s="202" t="s">
        <v>19</v>
      </c>
      <c r="N314" s="203" t="s">
        <v>45</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220</v>
      </c>
      <c r="AT314" s="206" t="s">
        <v>215</v>
      </c>
      <c r="AU314" s="206" t="s">
        <v>83</v>
      </c>
      <c r="AY314" s="19" t="s">
        <v>213</v>
      </c>
      <c r="BE314" s="207">
        <f>IF(N314="základní",J314,0)</f>
        <v>0</v>
      </c>
      <c r="BF314" s="207">
        <f>IF(N314="snížená",J314,0)</f>
        <v>0</v>
      </c>
      <c r="BG314" s="207">
        <f>IF(N314="zákl. přenesená",J314,0)</f>
        <v>0</v>
      </c>
      <c r="BH314" s="207">
        <f>IF(N314="sníž. přenesená",J314,0)</f>
        <v>0</v>
      </c>
      <c r="BI314" s="207">
        <f>IF(N314="nulová",J314,0)</f>
        <v>0</v>
      </c>
      <c r="BJ314" s="19" t="s">
        <v>81</v>
      </c>
      <c r="BK314" s="207">
        <f>ROUND(I314*H314,2)</f>
        <v>0</v>
      </c>
      <c r="BL314" s="19" t="s">
        <v>220</v>
      </c>
      <c r="BM314" s="206" t="s">
        <v>1934</v>
      </c>
    </row>
    <row r="315" spans="1:65" s="13" customFormat="1">
      <c r="B315" s="212"/>
      <c r="C315" s="213"/>
      <c r="D315" s="208" t="s">
        <v>233</v>
      </c>
      <c r="E315" s="214" t="s">
        <v>19</v>
      </c>
      <c r="F315" s="215" t="s">
        <v>1935</v>
      </c>
      <c r="G315" s="213"/>
      <c r="H315" s="216">
        <v>4.5</v>
      </c>
      <c r="I315" s="217"/>
      <c r="J315" s="213"/>
      <c r="K315" s="213"/>
      <c r="L315" s="218"/>
      <c r="M315" s="219"/>
      <c r="N315" s="220"/>
      <c r="O315" s="220"/>
      <c r="P315" s="220"/>
      <c r="Q315" s="220"/>
      <c r="R315" s="220"/>
      <c r="S315" s="220"/>
      <c r="T315" s="221"/>
      <c r="AT315" s="222" t="s">
        <v>233</v>
      </c>
      <c r="AU315" s="222" t="s">
        <v>83</v>
      </c>
      <c r="AV315" s="13" t="s">
        <v>83</v>
      </c>
      <c r="AW315" s="13" t="s">
        <v>35</v>
      </c>
      <c r="AX315" s="13" t="s">
        <v>74</v>
      </c>
      <c r="AY315" s="222" t="s">
        <v>213</v>
      </c>
    </row>
    <row r="316" spans="1:65" s="14" customFormat="1">
      <c r="B316" s="223"/>
      <c r="C316" s="224"/>
      <c r="D316" s="208" t="s">
        <v>233</v>
      </c>
      <c r="E316" s="225" t="s">
        <v>19</v>
      </c>
      <c r="F316" s="226" t="s">
        <v>234</v>
      </c>
      <c r="G316" s="224"/>
      <c r="H316" s="227">
        <v>4.5</v>
      </c>
      <c r="I316" s="228"/>
      <c r="J316" s="224"/>
      <c r="K316" s="224"/>
      <c r="L316" s="229"/>
      <c r="M316" s="230"/>
      <c r="N316" s="231"/>
      <c r="O316" s="231"/>
      <c r="P316" s="231"/>
      <c r="Q316" s="231"/>
      <c r="R316" s="231"/>
      <c r="S316" s="231"/>
      <c r="T316" s="232"/>
      <c r="AT316" s="233" t="s">
        <v>233</v>
      </c>
      <c r="AU316" s="233" t="s">
        <v>83</v>
      </c>
      <c r="AV316" s="14" t="s">
        <v>220</v>
      </c>
      <c r="AW316" s="14" t="s">
        <v>35</v>
      </c>
      <c r="AX316" s="14" t="s">
        <v>81</v>
      </c>
      <c r="AY316" s="233" t="s">
        <v>213</v>
      </c>
    </row>
    <row r="317" spans="1:65" s="2" customFormat="1" ht="16.5" customHeight="1">
      <c r="A317" s="36"/>
      <c r="B317" s="37"/>
      <c r="C317" s="195" t="s">
        <v>945</v>
      </c>
      <c r="D317" s="195" t="s">
        <v>215</v>
      </c>
      <c r="E317" s="196" t="s">
        <v>1936</v>
      </c>
      <c r="F317" s="197" t="s">
        <v>1929</v>
      </c>
      <c r="G317" s="198" t="s">
        <v>152</v>
      </c>
      <c r="H317" s="199">
        <v>24</v>
      </c>
      <c r="I317" s="200"/>
      <c r="J317" s="201">
        <f>ROUND(I317*H317,2)</f>
        <v>0</v>
      </c>
      <c r="K317" s="197" t="s">
        <v>19</v>
      </c>
      <c r="L317" s="41"/>
      <c r="M317" s="202" t="s">
        <v>19</v>
      </c>
      <c r="N317" s="203" t="s">
        <v>45</v>
      </c>
      <c r="O317" s="66"/>
      <c r="P317" s="204">
        <f>O317*H317</f>
        <v>0</v>
      </c>
      <c r="Q317" s="204">
        <v>0</v>
      </c>
      <c r="R317" s="204">
        <f>Q317*H317</f>
        <v>0</v>
      </c>
      <c r="S317" s="204">
        <v>0</v>
      </c>
      <c r="T317" s="205">
        <f>S317*H317</f>
        <v>0</v>
      </c>
      <c r="U317" s="36"/>
      <c r="V317" s="36"/>
      <c r="W317" s="36"/>
      <c r="X317" s="36"/>
      <c r="Y317" s="36"/>
      <c r="Z317" s="36"/>
      <c r="AA317" s="36"/>
      <c r="AB317" s="36"/>
      <c r="AC317" s="36"/>
      <c r="AD317" s="36"/>
      <c r="AE317" s="36"/>
      <c r="AR317" s="206" t="s">
        <v>220</v>
      </c>
      <c r="AT317" s="206" t="s">
        <v>215</v>
      </c>
      <c r="AU317" s="206" t="s">
        <v>83</v>
      </c>
      <c r="AY317" s="19" t="s">
        <v>213</v>
      </c>
      <c r="BE317" s="207">
        <f>IF(N317="základní",J317,0)</f>
        <v>0</v>
      </c>
      <c r="BF317" s="207">
        <f>IF(N317="snížená",J317,0)</f>
        <v>0</v>
      </c>
      <c r="BG317" s="207">
        <f>IF(N317="zákl. přenesená",J317,0)</f>
        <v>0</v>
      </c>
      <c r="BH317" s="207">
        <f>IF(N317="sníž. přenesená",J317,0)</f>
        <v>0</v>
      </c>
      <c r="BI317" s="207">
        <f>IF(N317="nulová",J317,0)</f>
        <v>0</v>
      </c>
      <c r="BJ317" s="19" t="s">
        <v>81</v>
      </c>
      <c r="BK317" s="207">
        <f>ROUND(I317*H317,2)</f>
        <v>0</v>
      </c>
      <c r="BL317" s="19" t="s">
        <v>220</v>
      </c>
      <c r="BM317" s="206" t="s">
        <v>1937</v>
      </c>
    </row>
    <row r="318" spans="1:65" s="13" customFormat="1">
      <c r="B318" s="212"/>
      <c r="C318" s="213"/>
      <c r="D318" s="208" t="s">
        <v>233</v>
      </c>
      <c r="E318" s="214" t="s">
        <v>19</v>
      </c>
      <c r="F318" s="215" t="s">
        <v>1938</v>
      </c>
      <c r="G318" s="213"/>
      <c r="H318" s="216">
        <v>24</v>
      </c>
      <c r="I318" s="217"/>
      <c r="J318" s="213"/>
      <c r="K318" s="213"/>
      <c r="L318" s="218"/>
      <c r="M318" s="219"/>
      <c r="N318" s="220"/>
      <c r="O318" s="220"/>
      <c r="P318" s="220"/>
      <c r="Q318" s="220"/>
      <c r="R318" s="220"/>
      <c r="S318" s="220"/>
      <c r="T318" s="221"/>
      <c r="AT318" s="222" t="s">
        <v>233</v>
      </c>
      <c r="AU318" s="222" t="s">
        <v>83</v>
      </c>
      <c r="AV318" s="13" t="s">
        <v>83</v>
      </c>
      <c r="AW318" s="13" t="s">
        <v>35</v>
      </c>
      <c r="AX318" s="13" t="s">
        <v>74</v>
      </c>
      <c r="AY318" s="222" t="s">
        <v>213</v>
      </c>
    </row>
    <row r="319" spans="1:65" s="14" customFormat="1">
      <c r="B319" s="223"/>
      <c r="C319" s="224"/>
      <c r="D319" s="208" t="s">
        <v>233</v>
      </c>
      <c r="E319" s="225" t="s">
        <v>19</v>
      </c>
      <c r="F319" s="226" t="s">
        <v>234</v>
      </c>
      <c r="G319" s="224"/>
      <c r="H319" s="227">
        <v>24</v>
      </c>
      <c r="I319" s="228"/>
      <c r="J319" s="224"/>
      <c r="K319" s="224"/>
      <c r="L319" s="229"/>
      <c r="M319" s="230"/>
      <c r="N319" s="231"/>
      <c r="O319" s="231"/>
      <c r="P319" s="231"/>
      <c r="Q319" s="231"/>
      <c r="R319" s="231"/>
      <c r="S319" s="231"/>
      <c r="T319" s="232"/>
      <c r="AT319" s="233" t="s">
        <v>233</v>
      </c>
      <c r="AU319" s="233" t="s">
        <v>83</v>
      </c>
      <c r="AV319" s="14" t="s">
        <v>220</v>
      </c>
      <c r="AW319" s="14" t="s">
        <v>35</v>
      </c>
      <c r="AX319" s="14" t="s">
        <v>81</v>
      </c>
      <c r="AY319" s="233" t="s">
        <v>213</v>
      </c>
    </row>
    <row r="320" spans="1:65" s="12" customFormat="1" ht="22.9" customHeight="1">
      <c r="B320" s="179"/>
      <c r="C320" s="180"/>
      <c r="D320" s="181" t="s">
        <v>73</v>
      </c>
      <c r="E320" s="193" t="s">
        <v>262</v>
      </c>
      <c r="F320" s="193" t="s">
        <v>424</v>
      </c>
      <c r="G320" s="180"/>
      <c r="H320" s="180"/>
      <c r="I320" s="183"/>
      <c r="J320" s="194">
        <f>BK320</f>
        <v>0</v>
      </c>
      <c r="K320" s="180"/>
      <c r="L320" s="185"/>
      <c r="M320" s="186"/>
      <c r="N320" s="187"/>
      <c r="O320" s="187"/>
      <c r="P320" s="188">
        <f>SUM(P321:P322)</f>
        <v>0</v>
      </c>
      <c r="Q320" s="187"/>
      <c r="R320" s="188">
        <f>SUM(R321:R322)</f>
        <v>0</v>
      </c>
      <c r="S320" s="187"/>
      <c r="T320" s="189">
        <f>SUM(T321:T322)</f>
        <v>0</v>
      </c>
      <c r="AR320" s="190" t="s">
        <v>81</v>
      </c>
      <c r="AT320" s="191" t="s">
        <v>73</v>
      </c>
      <c r="AU320" s="191" t="s">
        <v>81</v>
      </c>
      <c r="AY320" s="190" t="s">
        <v>213</v>
      </c>
      <c r="BK320" s="192">
        <f>SUM(BK321:BK322)</f>
        <v>0</v>
      </c>
    </row>
    <row r="321" spans="1:65" s="2" customFormat="1" ht="16.5" customHeight="1">
      <c r="A321" s="36"/>
      <c r="B321" s="37"/>
      <c r="C321" s="195" t="s">
        <v>951</v>
      </c>
      <c r="D321" s="195" t="s">
        <v>215</v>
      </c>
      <c r="E321" s="196" t="s">
        <v>1264</v>
      </c>
      <c r="F321" s="197" t="s">
        <v>1939</v>
      </c>
      <c r="G321" s="198" t="s">
        <v>417</v>
      </c>
      <c r="H321" s="199">
        <v>1</v>
      </c>
      <c r="I321" s="200"/>
      <c r="J321" s="201">
        <f>ROUND(I321*H321,2)</f>
        <v>0</v>
      </c>
      <c r="K321" s="197" t="s">
        <v>19</v>
      </c>
      <c r="L321" s="41"/>
      <c r="M321" s="202" t="s">
        <v>19</v>
      </c>
      <c r="N321" s="203" t="s">
        <v>45</v>
      </c>
      <c r="O321" s="66"/>
      <c r="P321" s="204">
        <f>O321*H321</f>
        <v>0</v>
      </c>
      <c r="Q321" s="204">
        <v>0</v>
      </c>
      <c r="R321" s="204">
        <f>Q321*H321</f>
        <v>0</v>
      </c>
      <c r="S321" s="204">
        <v>0</v>
      </c>
      <c r="T321" s="205">
        <f>S321*H321</f>
        <v>0</v>
      </c>
      <c r="U321" s="36"/>
      <c r="V321" s="36"/>
      <c r="W321" s="36"/>
      <c r="X321" s="36"/>
      <c r="Y321" s="36"/>
      <c r="Z321" s="36"/>
      <c r="AA321" s="36"/>
      <c r="AB321" s="36"/>
      <c r="AC321" s="36"/>
      <c r="AD321" s="36"/>
      <c r="AE321" s="36"/>
      <c r="AR321" s="206" t="s">
        <v>220</v>
      </c>
      <c r="AT321" s="206" t="s">
        <v>215</v>
      </c>
      <c r="AU321" s="206" t="s">
        <v>83</v>
      </c>
      <c r="AY321" s="19" t="s">
        <v>213</v>
      </c>
      <c r="BE321" s="207">
        <f>IF(N321="základní",J321,0)</f>
        <v>0</v>
      </c>
      <c r="BF321" s="207">
        <f>IF(N321="snížená",J321,0)</f>
        <v>0</v>
      </c>
      <c r="BG321" s="207">
        <f>IF(N321="zákl. přenesená",J321,0)</f>
        <v>0</v>
      </c>
      <c r="BH321" s="207">
        <f>IF(N321="sníž. přenesená",J321,0)</f>
        <v>0</v>
      </c>
      <c r="BI321" s="207">
        <f>IF(N321="nulová",J321,0)</f>
        <v>0</v>
      </c>
      <c r="BJ321" s="19" t="s">
        <v>81</v>
      </c>
      <c r="BK321" s="207">
        <f>ROUND(I321*H321,2)</f>
        <v>0</v>
      </c>
      <c r="BL321" s="19" t="s">
        <v>220</v>
      </c>
      <c r="BM321" s="206" t="s">
        <v>1940</v>
      </c>
    </row>
    <row r="322" spans="1:65" s="2" customFormat="1" ht="16.5" customHeight="1">
      <c r="A322" s="36"/>
      <c r="B322" s="37"/>
      <c r="C322" s="195" t="s">
        <v>957</v>
      </c>
      <c r="D322" s="195" t="s">
        <v>215</v>
      </c>
      <c r="E322" s="196" t="s">
        <v>1941</v>
      </c>
      <c r="F322" s="197" t="s">
        <v>1942</v>
      </c>
      <c r="G322" s="198" t="s">
        <v>417</v>
      </c>
      <c r="H322" s="199">
        <v>1</v>
      </c>
      <c r="I322" s="200"/>
      <c r="J322" s="201">
        <f>ROUND(I322*H322,2)</f>
        <v>0</v>
      </c>
      <c r="K322" s="197" t="s">
        <v>19</v>
      </c>
      <c r="L322" s="41"/>
      <c r="M322" s="202" t="s">
        <v>19</v>
      </c>
      <c r="N322" s="203" t="s">
        <v>45</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220</v>
      </c>
      <c r="AT322" s="206" t="s">
        <v>215</v>
      </c>
      <c r="AU322" s="206" t="s">
        <v>83</v>
      </c>
      <c r="AY322" s="19" t="s">
        <v>213</v>
      </c>
      <c r="BE322" s="207">
        <f>IF(N322="základní",J322,0)</f>
        <v>0</v>
      </c>
      <c r="BF322" s="207">
        <f>IF(N322="snížená",J322,0)</f>
        <v>0</v>
      </c>
      <c r="BG322" s="207">
        <f>IF(N322="zákl. přenesená",J322,0)</f>
        <v>0</v>
      </c>
      <c r="BH322" s="207">
        <f>IF(N322="sníž. přenesená",J322,0)</f>
        <v>0</v>
      </c>
      <c r="BI322" s="207">
        <f>IF(N322="nulová",J322,0)</f>
        <v>0</v>
      </c>
      <c r="BJ322" s="19" t="s">
        <v>81</v>
      </c>
      <c r="BK322" s="207">
        <f>ROUND(I322*H322,2)</f>
        <v>0</v>
      </c>
      <c r="BL322" s="19" t="s">
        <v>220</v>
      </c>
      <c r="BM322" s="206" t="s">
        <v>1943</v>
      </c>
    </row>
    <row r="323" spans="1:65" s="12" customFormat="1" ht="22.9" customHeight="1">
      <c r="B323" s="179"/>
      <c r="C323" s="180"/>
      <c r="D323" s="181" t="s">
        <v>73</v>
      </c>
      <c r="E323" s="193" t="s">
        <v>490</v>
      </c>
      <c r="F323" s="193" t="s">
        <v>491</v>
      </c>
      <c r="G323" s="180"/>
      <c r="H323" s="180"/>
      <c r="I323" s="183"/>
      <c r="J323" s="194">
        <f>BK323</f>
        <v>0</v>
      </c>
      <c r="K323" s="180"/>
      <c r="L323" s="185"/>
      <c r="M323" s="186"/>
      <c r="N323" s="187"/>
      <c r="O323" s="187"/>
      <c r="P323" s="188">
        <f>SUM(P324:P327)</f>
        <v>0</v>
      </c>
      <c r="Q323" s="187"/>
      <c r="R323" s="188">
        <f>SUM(R324:R327)</f>
        <v>0</v>
      </c>
      <c r="S323" s="187"/>
      <c r="T323" s="189">
        <f>SUM(T324:T327)</f>
        <v>0</v>
      </c>
      <c r="AR323" s="190" t="s">
        <v>81</v>
      </c>
      <c r="AT323" s="191" t="s">
        <v>73</v>
      </c>
      <c r="AU323" s="191" t="s">
        <v>81</v>
      </c>
      <c r="AY323" s="190" t="s">
        <v>213</v>
      </c>
      <c r="BK323" s="192">
        <f>SUM(BK324:BK327)</f>
        <v>0</v>
      </c>
    </row>
    <row r="324" spans="1:65" s="2" customFormat="1" ht="21.75" customHeight="1">
      <c r="A324" s="36"/>
      <c r="B324" s="37"/>
      <c r="C324" s="195" t="s">
        <v>962</v>
      </c>
      <c r="D324" s="195" t="s">
        <v>215</v>
      </c>
      <c r="E324" s="196" t="s">
        <v>1742</v>
      </c>
      <c r="F324" s="197" t="s">
        <v>1743</v>
      </c>
      <c r="G324" s="198" t="s">
        <v>166</v>
      </c>
      <c r="H324" s="199">
        <v>2</v>
      </c>
      <c r="I324" s="200"/>
      <c r="J324" s="201">
        <f>ROUND(I324*H324,2)</f>
        <v>0</v>
      </c>
      <c r="K324" s="197" t="s">
        <v>219</v>
      </c>
      <c r="L324" s="41"/>
      <c r="M324" s="202" t="s">
        <v>19</v>
      </c>
      <c r="N324" s="203" t="s">
        <v>45</v>
      </c>
      <c r="O324" s="66"/>
      <c r="P324" s="204">
        <f>O324*H324</f>
        <v>0</v>
      </c>
      <c r="Q324" s="204">
        <v>0</v>
      </c>
      <c r="R324" s="204">
        <f>Q324*H324</f>
        <v>0</v>
      </c>
      <c r="S324" s="204">
        <v>0</v>
      </c>
      <c r="T324" s="205">
        <f>S324*H324</f>
        <v>0</v>
      </c>
      <c r="U324" s="36"/>
      <c r="V324" s="36"/>
      <c r="W324" s="36"/>
      <c r="X324" s="36"/>
      <c r="Y324" s="36"/>
      <c r="Z324" s="36"/>
      <c r="AA324" s="36"/>
      <c r="AB324" s="36"/>
      <c r="AC324" s="36"/>
      <c r="AD324" s="36"/>
      <c r="AE324" s="36"/>
      <c r="AR324" s="206" t="s">
        <v>220</v>
      </c>
      <c r="AT324" s="206" t="s">
        <v>215</v>
      </c>
      <c r="AU324" s="206" t="s">
        <v>83</v>
      </c>
      <c r="AY324" s="19" t="s">
        <v>213</v>
      </c>
      <c r="BE324" s="207">
        <f>IF(N324="základní",J324,0)</f>
        <v>0</v>
      </c>
      <c r="BF324" s="207">
        <f>IF(N324="snížená",J324,0)</f>
        <v>0</v>
      </c>
      <c r="BG324" s="207">
        <f>IF(N324="zákl. přenesená",J324,0)</f>
        <v>0</v>
      </c>
      <c r="BH324" s="207">
        <f>IF(N324="sníž. přenesená",J324,0)</f>
        <v>0</v>
      </c>
      <c r="BI324" s="207">
        <f>IF(N324="nulová",J324,0)</f>
        <v>0</v>
      </c>
      <c r="BJ324" s="19" t="s">
        <v>81</v>
      </c>
      <c r="BK324" s="207">
        <f>ROUND(I324*H324,2)</f>
        <v>0</v>
      </c>
      <c r="BL324" s="19" t="s">
        <v>220</v>
      </c>
      <c r="BM324" s="206" t="s">
        <v>1944</v>
      </c>
    </row>
    <row r="325" spans="1:65" s="2" customFormat="1" ht="48.75">
      <c r="A325" s="36"/>
      <c r="B325" s="37"/>
      <c r="C325" s="38"/>
      <c r="D325" s="208" t="s">
        <v>222</v>
      </c>
      <c r="E325" s="38"/>
      <c r="F325" s="209" t="s">
        <v>1000</v>
      </c>
      <c r="G325" s="38"/>
      <c r="H325" s="38"/>
      <c r="I325" s="118"/>
      <c r="J325" s="38"/>
      <c r="K325" s="38"/>
      <c r="L325" s="41"/>
      <c r="M325" s="210"/>
      <c r="N325" s="211"/>
      <c r="O325" s="66"/>
      <c r="P325" s="66"/>
      <c r="Q325" s="66"/>
      <c r="R325" s="66"/>
      <c r="S325" s="66"/>
      <c r="T325" s="67"/>
      <c r="U325" s="36"/>
      <c r="V325" s="36"/>
      <c r="W325" s="36"/>
      <c r="X325" s="36"/>
      <c r="Y325" s="36"/>
      <c r="Z325" s="36"/>
      <c r="AA325" s="36"/>
      <c r="AB325" s="36"/>
      <c r="AC325" s="36"/>
      <c r="AD325" s="36"/>
      <c r="AE325" s="36"/>
      <c r="AT325" s="19" t="s">
        <v>222</v>
      </c>
      <c r="AU325" s="19" t="s">
        <v>83</v>
      </c>
    </row>
    <row r="326" spans="1:65" s="2" customFormat="1" ht="21.75" customHeight="1">
      <c r="A326" s="36"/>
      <c r="B326" s="37"/>
      <c r="C326" s="195" t="s">
        <v>972</v>
      </c>
      <c r="D326" s="195" t="s">
        <v>215</v>
      </c>
      <c r="E326" s="196" t="s">
        <v>1745</v>
      </c>
      <c r="F326" s="197" t="s">
        <v>1746</v>
      </c>
      <c r="G326" s="198" t="s">
        <v>166</v>
      </c>
      <c r="H326" s="199">
        <v>2</v>
      </c>
      <c r="I326" s="200"/>
      <c r="J326" s="201">
        <f>ROUND(I326*H326,2)</f>
        <v>0</v>
      </c>
      <c r="K326" s="197" t="s">
        <v>219</v>
      </c>
      <c r="L326" s="41"/>
      <c r="M326" s="202" t="s">
        <v>19</v>
      </c>
      <c r="N326" s="203" t="s">
        <v>45</v>
      </c>
      <c r="O326" s="66"/>
      <c r="P326" s="204">
        <f>O326*H326</f>
        <v>0</v>
      </c>
      <c r="Q326" s="204">
        <v>0</v>
      </c>
      <c r="R326" s="204">
        <f>Q326*H326</f>
        <v>0</v>
      </c>
      <c r="S326" s="204">
        <v>0</v>
      </c>
      <c r="T326" s="205">
        <f>S326*H326</f>
        <v>0</v>
      </c>
      <c r="U326" s="36"/>
      <c r="V326" s="36"/>
      <c r="W326" s="36"/>
      <c r="X326" s="36"/>
      <c r="Y326" s="36"/>
      <c r="Z326" s="36"/>
      <c r="AA326" s="36"/>
      <c r="AB326" s="36"/>
      <c r="AC326" s="36"/>
      <c r="AD326" s="36"/>
      <c r="AE326" s="36"/>
      <c r="AR326" s="206" t="s">
        <v>220</v>
      </c>
      <c r="AT326" s="206" t="s">
        <v>215</v>
      </c>
      <c r="AU326" s="206" t="s">
        <v>83</v>
      </c>
      <c r="AY326" s="19" t="s">
        <v>213</v>
      </c>
      <c r="BE326" s="207">
        <f>IF(N326="základní",J326,0)</f>
        <v>0</v>
      </c>
      <c r="BF326" s="207">
        <f>IF(N326="snížená",J326,0)</f>
        <v>0</v>
      </c>
      <c r="BG326" s="207">
        <f>IF(N326="zákl. přenesená",J326,0)</f>
        <v>0</v>
      </c>
      <c r="BH326" s="207">
        <f>IF(N326="sníž. přenesená",J326,0)</f>
        <v>0</v>
      </c>
      <c r="BI326" s="207">
        <f>IF(N326="nulová",J326,0)</f>
        <v>0</v>
      </c>
      <c r="BJ326" s="19" t="s">
        <v>81</v>
      </c>
      <c r="BK326" s="207">
        <f>ROUND(I326*H326,2)</f>
        <v>0</v>
      </c>
      <c r="BL326" s="19" t="s">
        <v>220</v>
      </c>
      <c r="BM326" s="206" t="s">
        <v>1945</v>
      </c>
    </row>
    <row r="327" spans="1:65" s="2" customFormat="1" ht="39">
      <c r="A327" s="36"/>
      <c r="B327" s="37"/>
      <c r="C327" s="38"/>
      <c r="D327" s="208" t="s">
        <v>222</v>
      </c>
      <c r="E327" s="38"/>
      <c r="F327" s="209" t="s">
        <v>1005</v>
      </c>
      <c r="G327" s="38"/>
      <c r="H327" s="38"/>
      <c r="I327" s="118"/>
      <c r="J327" s="38"/>
      <c r="K327" s="38"/>
      <c r="L327" s="41"/>
      <c r="M327" s="254"/>
      <c r="N327" s="255"/>
      <c r="O327" s="256"/>
      <c r="P327" s="256"/>
      <c r="Q327" s="256"/>
      <c r="R327" s="256"/>
      <c r="S327" s="256"/>
      <c r="T327" s="257"/>
      <c r="U327" s="36"/>
      <c r="V327" s="36"/>
      <c r="W327" s="36"/>
      <c r="X327" s="36"/>
      <c r="Y327" s="36"/>
      <c r="Z327" s="36"/>
      <c r="AA327" s="36"/>
      <c r="AB327" s="36"/>
      <c r="AC327" s="36"/>
      <c r="AD327" s="36"/>
      <c r="AE327" s="36"/>
      <c r="AT327" s="19" t="s">
        <v>222</v>
      </c>
      <c r="AU327" s="19" t="s">
        <v>83</v>
      </c>
    </row>
    <row r="328" spans="1:65" s="2" customFormat="1" ht="6.95" customHeight="1">
      <c r="A328" s="36"/>
      <c r="B328" s="49"/>
      <c r="C328" s="50"/>
      <c r="D328" s="50"/>
      <c r="E328" s="50"/>
      <c r="F328" s="50"/>
      <c r="G328" s="50"/>
      <c r="H328" s="50"/>
      <c r="I328" s="145"/>
      <c r="J328" s="50"/>
      <c r="K328" s="50"/>
      <c r="L328" s="41"/>
      <c r="M328" s="36"/>
      <c r="O328" s="36"/>
      <c r="P328" s="36"/>
      <c r="Q328" s="36"/>
      <c r="R328" s="36"/>
      <c r="S328" s="36"/>
      <c r="T328" s="36"/>
      <c r="U328" s="36"/>
      <c r="V328" s="36"/>
      <c r="W328" s="36"/>
      <c r="X328" s="36"/>
      <c r="Y328" s="36"/>
      <c r="Z328" s="36"/>
      <c r="AA328" s="36"/>
      <c r="AB328" s="36"/>
      <c r="AC328" s="36"/>
      <c r="AD328" s="36"/>
      <c r="AE328" s="36"/>
    </row>
  </sheetData>
  <sheetProtection password="CC3F" sheet="1" objects="1" scenarios="1" formatColumns="0" formatRows="0" autoFilter="0"/>
  <autoFilter ref="C90:K32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112</v>
      </c>
      <c r="AZ2" s="111" t="s">
        <v>505</v>
      </c>
      <c r="BA2" s="111" t="s">
        <v>506</v>
      </c>
      <c r="BB2" s="111" t="s">
        <v>253</v>
      </c>
      <c r="BC2" s="111" t="s">
        <v>1946</v>
      </c>
      <c r="BD2" s="111" t="s">
        <v>83</v>
      </c>
    </row>
    <row r="3" spans="1:56" s="1" customFormat="1" ht="6.95" customHeight="1">
      <c r="B3" s="112"/>
      <c r="C3" s="113"/>
      <c r="D3" s="113"/>
      <c r="E3" s="113"/>
      <c r="F3" s="113"/>
      <c r="G3" s="113"/>
      <c r="H3" s="113"/>
      <c r="I3" s="114"/>
      <c r="J3" s="113"/>
      <c r="K3" s="113"/>
      <c r="L3" s="22"/>
      <c r="AT3" s="19" t="s">
        <v>83</v>
      </c>
      <c r="AZ3" s="111" t="s">
        <v>508</v>
      </c>
      <c r="BA3" s="111" t="s">
        <v>509</v>
      </c>
      <c r="BB3" s="111" t="s">
        <v>253</v>
      </c>
      <c r="BC3" s="111" t="s">
        <v>1947</v>
      </c>
      <c r="BD3" s="111" t="s">
        <v>83</v>
      </c>
    </row>
    <row r="4" spans="1:56" s="1" customFormat="1" ht="24.95" customHeight="1">
      <c r="B4" s="22"/>
      <c r="D4" s="115" t="s">
        <v>158</v>
      </c>
      <c r="I4" s="110"/>
      <c r="L4" s="22"/>
      <c r="M4" s="116" t="s">
        <v>10</v>
      </c>
      <c r="AT4" s="19" t="s">
        <v>4</v>
      </c>
      <c r="AZ4" s="111" t="s">
        <v>511</v>
      </c>
      <c r="BA4" s="111" t="s">
        <v>512</v>
      </c>
      <c r="BB4" s="111" t="s">
        <v>253</v>
      </c>
      <c r="BC4" s="111" t="s">
        <v>1948</v>
      </c>
      <c r="BD4" s="111" t="s">
        <v>83</v>
      </c>
    </row>
    <row r="5" spans="1:56" s="1" customFormat="1" ht="6.95" customHeight="1">
      <c r="B5" s="22"/>
      <c r="I5" s="110"/>
      <c r="L5" s="22"/>
      <c r="AZ5" s="111" t="s">
        <v>514</v>
      </c>
      <c r="BA5" s="111" t="s">
        <v>515</v>
      </c>
      <c r="BB5" s="111" t="s">
        <v>253</v>
      </c>
      <c r="BC5" s="111" t="s">
        <v>1949</v>
      </c>
      <c r="BD5" s="111" t="s">
        <v>83</v>
      </c>
    </row>
    <row r="6" spans="1:56" s="1" customFormat="1" ht="12" customHeight="1">
      <c r="B6" s="22"/>
      <c r="D6" s="117" t="s">
        <v>16</v>
      </c>
      <c r="I6" s="110"/>
      <c r="L6" s="22"/>
      <c r="AZ6" s="111" t="s">
        <v>544</v>
      </c>
      <c r="BA6" s="111" t="s">
        <v>545</v>
      </c>
      <c r="BB6" s="111" t="s">
        <v>253</v>
      </c>
      <c r="BC6" s="111" t="s">
        <v>1950</v>
      </c>
      <c r="BD6" s="111" t="s">
        <v>83</v>
      </c>
    </row>
    <row r="7" spans="1:56" s="1" customFormat="1" ht="16.5" customHeight="1">
      <c r="B7" s="22"/>
      <c r="E7" s="412" t="str">
        <f>'Rekapitulace stavby'!K6</f>
        <v>PROJEKT REKONSTRUKCE I.S. A BUĎÁNKA II. ETAPA</v>
      </c>
      <c r="F7" s="413"/>
      <c r="G7" s="413"/>
      <c r="H7" s="413"/>
      <c r="I7" s="110"/>
      <c r="L7" s="22"/>
      <c r="AZ7" s="111" t="s">
        <v>1951</v>
      </c>
      <c r="BA7" s="111" t="s">
        <v>1952</v>
      </c>
      <c r="BB7" s="111" t="s">
        <v>156</v>
      </c>
      <c r="BC7" s="111" t="s">
        <v>1953</v>
      </c>
      <c r="BD7" s="111" t="s">
        <v>83</v>
      </c>
    </row>
    <row r="8" spans="1:56" s="1" customFormat="1" ht="12" customHeight="1">
      <c r="B8" s="22"/>
      <c r="D8" s="117" t="s">
        <v>171</v>
      </c>
      <c r="I8" s="110"/>
      <c r="L8" s="22"/>
      <c r="AZ8" s="111" t="s">
        <v>574</v>
      </c>
      <c r="BA8" s="111" t="s">
        <v>1954</v>
      </c>
      <c r="BB8" s="111" t="s">
        <v>253</v>
      </c>
      <c r="BC8" s="111" t="s">
        <v>1955</v>
      </c>
      <c r="BD8" s="111" t="s">
        <v>83</v>
      </c>
    </row>
    <row r="9" spans="1:5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c r="AZ9" s="111" t="s">
        <v>577</v>
      </c>
      <c r="BA9" s="111" t="s">
        <v>578</v>
      </c>
      <c r="BB9" s="111" t="s">
        <v>253</v>
      </c>
      <c r="BC9" s="111" t="s">
        <v>1956</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15" t="s">
        <v>1957</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ROUND((SUM(BE91:BE238)),  2)</f>
        <v>0</v>
      </c>
      <c r="G35" s="36"/>
      <c r="H35" s="36"/>
      <c r="I35" s="134">
        <v>0.21</v>
      </c>
      <c r="J35" s="133">
        <f>ROUND(((SUM(BE91:BE238))*I35),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ROUND((SUM(BF91:BF238)),  2)</f>
        <v>0</v>
      </c>
      <c r="G36" s="36"/>
      <c r="H36" s="36"/>
      <c r="I36" s="134">
        <v>0.15</v>
      </c>
      <c r="J36" s="133">
        <f>ROUND(((SUM(BF91:BF238))*I36),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ROUND((SUM(BG91:BG238)),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ROUND((SUM(BH91:BH238)),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ROUND((SUM(BI91:BI238)),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SO 09 - Plynovod - přípojky</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193</v>
      </c>
      <c r="E65" s="163"/>
      <c r="F65" s="163"/>
      <c r="G65" s="163"/>
      <c r="H65" s="163"/>
      <c r="I65" s="164"/>
      <c r="J65" s="165">
        <f>J93</f>
        <v>0</v>
      </c>
      <c r="K65" s="99"/>
      <c r="L65" s="166"/>
    </row>
    <row r="66" spans="1:31" s="10" customFormat="1" ht="19.899999999999999" customHeight="1">
      <c r="B66" s="161"/>
      <c r="C66" s="99"/>
      <c r="D66" s="162" t="s">
        <v>582</v>
      </c>
      <c r="E66" s="163"/>
      <c r="F66" s="163"/>
      <c r="G66" s="163"/>
      <c r="H66" s="163"/>
      <c r="I66" s="164"/>
      <c r="J66" s="165">
        <f>J200</f>
        <v>0</v>
      </c>
      <c r="K66" s="99"/>
      <c r="L66" s="166"/>
    </row>
    <row r="67" spans="1:31" s="10" customFormat="1" ht="19.899999999999999" customHeight="1">
      <c r="B67" s="161"/>
      <c r="C67" s="99"/>
      <c r="D67" s="162" t="s">
        <v>583</v>
      </c>
      <c r="E67" s="163"/>
      <c r="F67" s="163"/>
      <c r="G67" s="163"/>
      <c r="H67" s="163"/>
      <c r="I67" s="164"/>
      <c r="J67" s="165">
        <f>J206</f>
        <v>0</v>
      </c>
      <c r="K67" s="99"/>
      <c r="L67" s="166"/>
    </row>
    <row r="68" spans="1:31" s="10" customFormat="1" ht="19.899999999999999" customHeight="1">
      <c r="B68" s="161"/>
      <c r="C68" s="99"/>
      <c r="D68" s="162" t="s">
        <v>195</v>
      </c>
      <c r="E68" s="163"/>
      <c r="F68" s="163"/>
      <c r="G68" s="163"/>
      <c r="H68" s="163"/>
      <c r="I68" s="164"/>
      <c r="J68" s="165">
        <f>J232</f>
        <v>0</v>
      </c>
      <c r="K68" s="99"/>
      <c r="L68" s="166"/>
    </row>
    <row r="69" spans="1:31" s="10" customFormat="1" ht="19.899999999999999" customHeight="1">
      <c r="B69" s="161"/>
      <c r="C69" s="99"/>
      <c r="D69" s="162" t="s">
        <v>197</v>
      </c>
      <c r="E69" s="163"/>
      <c r="F69" s="163"/>
      <c r="G69" s="163"/>
      <c r="H69" s="163"/>
      <c r="I69" s="164"/>
      <c r="J69" s="165">
        <f>J234</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SO 09 - Plynovod - přípojky</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0.17028171698</v>
      </c>
      <c r="S91" s="74"/>
      <c r="T91" s="177">
        <f>T92</f>
        <v>0</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P93+P200+P206+P232+P234</f>
        <v>0</v>
      </c>
      <c r="Q92" s="187"/>
      <c r="R92" s="188">
        <f>R93+R200+R206+R232+R234</f>
        <v>0.17028171698</v>
      </c>
      <c r="S92" s="187"/>
      <c r="T92" s="189">
        <f>T93+T200+T206+T232+T234</f>
        <v>0</v>
      </c>
      <c r="AR92" s="190" t="s">
        <v>81</v>
      </c>
      <c r="AT92" s="191" t="s">
        <v>73</v>
      </c>
      <c r="AU92" s="191" t="s">
        <v>74</v>
      </c>
      <c r="AY92" s="190" t="s">
        <v>213</v>
      </c>
      <c r="BK92" s="192">
        <f>BK93+BK200+BK206+BK232+BK234</f>
        <v>0</v>
      </c>
    </row>
    <row r="93" spans="1:65" s="12" customFormat="1" ht="22.9" customHeight="1">
      <c r="B93" s="179"/>
      <c r="C93" s="180"/>
      <c r="D93" s="181" t="s">
        <v>73</v>
      </c>
      <c r="E93" s="193" t="s">
        <v>81</v>
      </c>
      <c r="F93" s="193" t="s">
        <v>214</v>
      </c>
      <c r="G93" s="180"/>
      <c r="H93" s="180"/>
      <c r="I93" s="183"/>
      <c r="J93" s="194">
        <f>BK93</f>
        <v>0</v>
      </c>
      <c r="K93" s="180"/>
      <c r="L93" s="185"/>
      <c r="M93" s="186"/>
      <c r="N93" s="187"/>
      <c r="O93" s="187"/>
      <c r="P93" s="188">
        <f>SUM(P94:P199)</f>
        <v>0</v>
      </c>
      <c r="Q93" s="187"/>
      <c r="R93" s="188">
        <f>SUM(R94:R199)</f>
        <v>0.16320651697999999</v>
      </c>
      <c r="S93" s="187"/>
      <c r="T93" s="189">
        <f>SUM(T94:T199)</f>
        <v>0</v>
      </c>
      <c r="AR93" s="190" t="s">
        <v>81</v>
      </c>
      <c r="AT93" s="191" t="s">
        <v>73</v>
      </c>
      <c r="AU93" s="191" t="s">
        <v>81</v>
      </c>
      <c r="AY93" s="190" t="s">
        <v>213</v>
      </c>
      <c r="BK93" s="192">
        <f>SUM(BK94:BK199)</f>
        <v>0</v>
      </c>
    </row>
    <row r="94" spans="1:65" s="2" customFormat="1" ht="16.5" customHeight="1">
      <c r="A94" s="36"/>
      <c r="B94" s="37"/>
      <c r="C94" s="195" t="s">
        <v>81</v>
      </c>
      <c r="D94" s="195" t="s">
        <v>215</v>
      </c>
      <c r="E94" s="196" t="s">
        <v>584</v>
      </c>
      <c r="F94" s="197" t="s">
        <v>585</v>
      </c>
      <c r="G94" s="198" t="s">
        <v>586</v>
      </c>
      <c r="H94" s="199">
        <v>8</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1958</v>
      </c>
    </row>
    <row r="95" spans="1:65" s="2" customFormat="1" ht="234">
      <c r="A95" s="36"/>
      <c r="B95" s="37"/>
      <c r="C95" s="38"/>
      <c r="D95" s="208" t="s">
        <v>222</v>
      </c>
      <c r="E95" s="38"/>
      <c r="F95" s="209" t="s">
        <v>588</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13" customFormat="1">
      <c r="B96" s="212"/>
      <c r="C96" s="213"/>
      <c r="D96" s="208" t="s">
        <v>233</v>
      </c>
      <c r="E96" s="214" t="s">
        <v>19</v>
      </c>
      <c r="F96" s="215" t="s">
        <v>1959</v>
      </c>
      <c r="G96" s="213"/>
      <c r="H96" s="216">
        <v>8</v>
      </c>
      <c r="I96" s="217"/>
      <c r="J96" s="213"/>
      <c r="K96" s="213"/>
      <c r="L96" s="218"/>
      <c r="M96" s="219"/>
      <c r="N96" s="220"/>
      <c r="O96" s="220"/>
      <c r="P96" s="220"/>
      <c r="Q96" s="220"/>
      <c r="R96" s="220"/>
      <c r="S96" s="220"/>
      <c r="T96" s="221"/>
      <c r="AT96" s="222" t="s">
        <v>233</v>
      </c>
      <c r="AU96" s="222" t="s">
        <v>83</v>
      </c>
      <c r="AV96" s="13" t="s">
        <v>83</v>
      </c>
      <c r="AW96" s="13" t="s">
        <v>35</v>
      </c>
      <c r="AX96" s="13" t="s">
        <v>74</v>
      </c>
      <c r="AY96" s="222" t="s">
        <v>213</v>
      </c>
    </row>
    <row r="97" spans="1:65" s="14" customFormat="1">
      <c r="B97" s="223"/>
      <c r="C97" s="224"/>
      <c r="D97" s="208" t="s">
        <v>233</v>
      </c>
      <c r="E97" s="225" t="s">
        <v>19</v>
      </c>
      <c r="F97" s="226" t="s">
        <v>234</v>
      </c>
      <c r="G97" s="224"/>
      <c r="H97" s="227">
        <v>8</v>
      </c>
      <c r="I97" s="228"/>
      <c r="J97" s="224"/>
      <c r="K97" s="224"/>
      <c r="L97" s="229"/>
      <c r="M97" s="230"/>
      <c r="N97" s="231"/>
      <c r="O97" s="231"/>
      <c r="P97" s="231"/>
      <c r="Q97" s="231"/>
      <c r="R97" s="231"/>
      <c r="S97" s="231"/>
      <c r="T97" s="232"/>
      <c r="AT97" s="233" t="s">
        <v>233</v>
      </c>
      <c r="AU97" s="233" t="s">
        <v>83</v>
      </c>
      <c r="AV97" s="14" t="s">
        <v>220</v>
      </c>
      <c r="AW97" s="14" t="s">
        <v>35</v>
      </c>
      <c r="AX97" s="14" t="s">
        <v>81</v>
      </c>
      <c r="AY97" s="233" t="s">
        <v>213</v>
      </c>
    </row>
    <row r="98" spans="1:65" s="2" customFormat="1" ht="21.75" customHeight="1">
      <c r="A98" s="36"/>
      <c r="B98" s="37"/>
      <c r="C98" s="195" t="s">
        <v>83</v>
      </c>
      <c r="D98" s="195" t="s">
        <v>215</v>
      </c>
      <c r="E98" s="196" t="s">
        <v>590</v>
      </c>
      <c r="F98" s="197" t="s">
        <v>591</v>
      </c>
      <c r="G98" s="198" t="s">
        <v>592</v>
      </c>
      <c r="H98" s="199">
        <v>2</v>
      </c>
      <c r="I98" s="200"/>
      <c r="J98" s="201">
        <f>ROUND(I98*H98,2)</f>
        <v>0</v>
      </c>
      <c r="K98" s="197" t="s">
        <v>219</v>
      </c>
      <c r="L98" s="41"/>
      <c r="M98" s="202" t="s">
        <v>19</v>
      </c>
      <c r="N98" s="203" t="s">
        <v>45</v>
      </c>
      <c r="O98" s="66"/>
      <c r="P98" s="204">
        <f>O98*H98</f>
        <v>0</v>
      </c>
      <c r="Q98" s="204">
        <v>0</v>
      </c>
      <c r="R98" s="204">
        <f>Q98*H98</f>
        <v>0</v>
      </c>
      <c r="S98" s="204">
        <v>0</v>
      </c>
      <c r="T98" s="205">
        <f>S98*H98</f>
        <v>0</v>
      </c>
      <c r="U98" s="36"/>
      <c r="V98" s="36"/>
      <c r="W98" s="36"/>
      <c r="X98" s="36"/>
      <c r="Y98" s="36"/>
      <c r="Z98" s="36"/>
      <c r="AA98" s="36"/>
      <c r="AB98" s="36"/>
      <c r="AC98" s="36"/>
      <c r="AD98" s="36"/>
      <c r="AE98" s="36"/>
      <c r="AR98" s="206" t="s">
        <v>220</v>
      </c>
      <c r="AT98" s="206" t="s">
        <v>215</v>
      </c>
      <c r="AU98" s="206" t="s">
        <v>83</v>
      </c>
      <c r="AY98" s="19" t="s">
        <v>213</v>
      </c>
      <c r="BE98" s="207">
        <f>IF(N98="základní",J98,0)</f>
        <v>0</v>
      </c>
      <c r="BF98" s="207">
        <f>IF(N98="snížená",J98,0)</f>
        <v>0</v>
      </c>
      <c r="BG98" s="207">
        <f>IF(N98="zákl. přenesená",J98,0)</f>
        <v>0</v>
      </c>
      <c r="BH98" s="207">
        <f>IF(N98="sníž. přenesená",J98,0)</f>
        <v>0</v>
      </c>
      <c r="BI98" s="207">
        <f>IF(N98="nulová",J98,0)</f>
        <v>0</v>
      </c>
      <c r="BJ98" s="19" t="s">
        <v>81</v>
      </c>
      <c r="BK98" s="207">
        <f>ROUND(I98*H98,2)</f>
        <v>0</v>
      </c>
      <c r="BL98" s="19" t="s">
        <v>220</v>
      </c>
      <c r="BM98" s="206" t="s">
        <v>1960</v>
      </c>
    </row>
    <row r="99" spans="1:65" s="2" customFormat="1" ht="126.75">
      <c r="A99" s="36"/>
      <c r="B99" s="37"/>
      <c r="C99" s="38"/>
      <c r="D99" s="208" t="s">
        <v>222</v>
      </c>
      <c r="E99" s="38"/>
      <c r="F99" s="209" t="s">
        <v>594</v>
      </c>
      <c r="G99" s="38"/>
      <c r="H99" s="38"/>
      <c r="I99" s="118"/>
      <c r="J99" s="38"/>
      <c r="K99" s="38"/>
      <c r="L99" s="41"/>
      <c r="M99" s="210"/>
      <c r="N99" s="211"/>
      <c r="O99" s="66"/>
      <c r="P99" s="66"/>
      <c r="Q99" s="66"/>
      <c r="R99" s="66"/>
      <c r="S99" s="66"/>
      <c r="T99" s="67"/>
      <c r="U99" s="36"/>
      <c r="V99" s="36"/>
      <c r="W99" s="36"/>
      <c r="X99" s="36"/>
      <c r="Y99" s="36"/>
      <c r="Z99" s="36"/>
      <c r="AA99" s="36"/>
      <c r="AB99" s="36"/>
      <c r="AC99" s="36"/>
      <c r="AD99" s="36"/>
      <c r="AE99" s="36"/>
      <c r="AT99" s="19" t="s">
        <v>222</v>
      </c>
      <c r="AU99" s="19" t="s">
        <v>83</v>
      </c>
    </row>
    <row r="100" spans="1:65" s="13" customFormat="1">
      <c r="B100" s="212"/>
      <c r="C100" s="213"/>
      <c r="D100" s="208" t="s">
        <v>233</v>
      </c>
      <c r="E100" s="214" t="s">
        <v>19</v>
      </c>
      <c r="F100" s="215" t="s">
        <v>83</v>
      </c>
      <c r="G100" s="213"/>
      <c r="H100" s="216">
        <v>2</v>
      </c>
      <c r="I100" s="217"/>
      <c r="J100" s="213"/>
      <c r="K100" s="213"/>
      <c r="L100" s="218"/>
      <c r="M100" s="219"/>
      <c r="N100" s="220"/>
      <c r="O100" s="220"/>
      <c r="P100" s="220"/>
      <c r="Q100" s="220"/>
      <c r="R100" s="220"/>
      <c r="S100" s="220"/>
      <c r="T100" s="221"/>
      <c r="AT100" s="222" t="s">
        <v>233</v>
      </c>
      <c r="AU100" s="222" t="s">
        <v>83</v>
      </c>
      <c r="AV100" s="13" t="s">
        <v>83</v>
      </c>
      <c r="AW100" s="13" t="s">
        <v>35</v>
      </c>
      <c r="AX100" s="13" t="s">
        <v>74</v>
      </c>
      <c r="AY100" s="222" t="s">
        <v>213</v>
      </c>
    </row>
    <row r="101" spans="1:65" s="14" customFormat="1">
      <c r="B101" s="223"/>
      <c r="C101" s="224"/>
      <c r="D101" s="208" t="s">
        <v>233</v>
      </c>
      <c r="E101" s="225" t="s">
        <v>19</v>
      </c>
      <c r="F101" s="226" t="s">
        <v>234</v>
      </c>
      <c r="G101" s="224"/>
      <c r="H101" s="227">
        <v>2</v>
      </c>
      <c r="I101" s="228"/>
      <c r="J101" s="224"/>
      <c r="K101" s="224"/>
      <c r="L101" s="229"/>
      <c r="M101" s="230"/>
      <c r="N101" s="231"/>
      <c r="O101" s="231"/>
      <c r="P101" s="231"/>
      <c r="Q101" s="231"/>
      <c r="R101" s="231"/>
      <c r="S101" s="231"/>
      <c r="T101" s="232"/>
      <c r="AT101" s="233" t="s">
        <v>233</v>
      </c>
      <c r="AU101" s="233" t="s">
        <v>83</v>
      </c>
      <c r="AV101" s="14" t="s">
        <v>220</v>
      </c>
      <c r="AW101" s="14" t="s">
        <v>35</v>
      </c>
      <c r="AX101" s="14" t="s">
        <v>81</v>
      </c>
      <c r="AY101" s="233" t="s">
        <v>213</v>
      </c>
    </row>
    <row r="102" spans="1:65" s="2" customFormat="1" ht="44.25" customHeight="1">
      <c r="A102" s="36"/>
      <c r="B102" s="37"/>
      <c r="C102" s="195" t="s">
        <v>228</v>
      </c>
      <c r="D102" s="195" t="s">
        <v>215</v>
      </c>
      <c r="E102" s="196" t="s">
        <v>604</v>
      </c>
      <c r="F102" s="197" t="s">
        <v>605</v>
      </c>
      <c r="G102" s="198" t="s">
        <v>152</v>
      </c>
      <c r="H102" s="199">
        <v>2.4</v>
      </c>
      <c r="I102" s="200"/>
      <c r="J102" s="201">
        <f>ROUND(I102*H102,2)</f>
        <v>0</v>
      </c>
      <c r="K102" s="197" t="s">
        <v>219</v>
      </c>
      <c r="L102" s="41"/>
      <c r="M102" s="202" t="s">
        <v>19</v>
      </c>
      <c r="N102" s="203" t="s">
        <v>45</v>
      </c>
      <c r="O102" s="66"/>
      <c r="P102" s="204">
        <f>O102*H102</f>
        <v>0</v>
      </c>
      <c r="Q102" s="204">
        <v>6.0526700000000003E-2</v>
      </c>
      <c r="R102" s="204">
        <f>Q102*H102</f>
        <v>0.14526407999999999</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1961</v>
      </c>
    </row>
    <row r="103" spans="1:65" s="2" customFormat="1" ht="68.25">
      <c r="A103" s="36"/>
      <c r="B103" s="37"/>
      <c r="C103" s="38"/>
      <c r="D103" s="208" t="s">
        <v>222</v>
      </c>
      <c r="E103" s="38"/>
      <c r="F103" s="209" t="s">
        <v>598</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3" customFormat="1">
      <c r="B104" s="212"/>
      <c r="C104" s="213"/>
      <c r="D104" s="208" t="s">
        <v>233</v>
      </c>
      <c r="E104" s="214" t="s">
        <v>19</v>
      </c>
      <c r="F104" s="215" t="s">
        <v>1962</v>
      </c>
      <c r="G104" s="213"/>
      <c r="H104" s="216">
        <v>2.4</v>
      </c>
      <c r="I104" s="217"/>
      <c r="J104" s="213"/>
      <c r="K104" s="213"/>
      <c r="L104" s="218"/>
      <c r="M104" s="219"/>
      <c r="N104" s="220"/>
      <c r="O104" s="220"/>
      <c r="P104" s="220"/>
      <c r="Q104" s="220"/>
      <c r="R104" s="220"/>
      <c r="S104" s="220"/>
      <c r="T104" s="221"/>
      <c r="AT104" s="222" t="s">
        <v>233</v>
      </c>
      <c r="AU104" s="222" t="s">
        <v>83</v>
      </c>
      <c r="AV104" s="13" t="s">
        <v>83</v>
      </c>
      <c r="AW104" s="13" t="s">
        <v>35</v>
      </c>
      <c r="AX104" s="13" t="s">
        <v>74</v>
      </c>
      <c r="AY104" s="222" t="s">
        <v>213</v>
      </c>
    </row>
    <row r="105" spans="1:65" s="14" customFormat="1">
      <c r="B105" s="223"/>
      <c r="C105" s="224"/>
      <c r="D105" s="208" t="s">
        <v>233</v>
      </c>
      <c r="E105" s="225" t="s">
        <v>19</v>
      </c>
      <c r="F105" s="226" t="s">
        <v>234</v>
      </c>
      <c r="G105" s="224"/>
      <c r="H105" s="227">
        <v>2.4</v>
      </c>
      <c r="I105" s="228"/>
      <c r="J105" s="224"/>
      <c r="K105" s="224"/>
      <c r="L105" s="229"/>
      <c r="M105" s="230"/>
      <c r="N105" s="231"/>
      <c r="O105" s="231"/>
      <c r="P105" s="231"/>
      <c r="Q105" s="231"/>
      <c r="R105" s="231"/>
      <c r="S105" s="231"/>
      <c r="T105" s="232"/>
      <c r="AT105" s="233" t="s">
        <v>233</v>
      </c>
      <c r="AU105" s="233" t="s">
        <v>83</v>
      </c>
      <c r="AV105" s="14" t="s">
        <v>220</v>
      </c>
      <c r="AW105" s="14" t="s">
        <v>35</v>
      </c>
      <c r="AX105" s="14" t="s">
        <v>81</v>
      </c>
      <c r="AY105" s="233" t="s">
        <v>213</v>
      </c>
    </row>
    <row r="106" spans="1:65" s="2" customFormat="1" ht="21.75" customHeight="1">
      <c r="A106" s="36"/>
      <c r="B106" s="37"/>
      <c r="C106" s="195" t="s">
        <v>220</v>
      </c>
      <c r="D106" s="195" t="s">
        <v>215</v>
      </c>
      <c r="E106" s="196" t="s">
        <v>608</v>
      </c>
      <c r="F106" s="197" t="s">
        <v>609</v>
      </c>
      <c r="G106" s="198" t="s">
        <v>253</v>
      </c>
      <c r="H106" s="199">
        <v>3.21</v>
      </c>
      <c r="I106" s="200"/>
      <c r="J106" s="201">
        <f>ROUND(I106*H106,2)</f>
        <v>0</v>
      </c>
      <c r="K106" s="197" t="s">
        <v>219</v>
      </c>
      <c r="L106" s="41"/>
      <c r="M106" s="202" t="s">
        <v>19</v>
      </c>
      <c r="N106" s="203" t="s">
        <v>45</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220</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220</v>
      </c>
      <c r="BM106" s="206" t="s">
        <v>1963</v>
      </c>
    </row>
    <row r="107" spans="1:65" s="2" customFormat="1" ht="341.25">
      <c r="A107" s="36"/>
      <c r="B107" s="37"/>
      <c r="C107" s="38"/>
      <c r="D107" s="208" t="s">
        <v>222</v>
      </c>
      <c r="E107" s="38"/>
      <c r="F107" s="209" t="s">
        <v>611</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222</v>
      </c>
      <c r="AU107" s="19" t="s">
        <v>83</v>
      </c>
    </row>
    <row r="108" spans="1:65" s="13" customFormat="1">
      <c r="B108" s="212"/>
      <c r="C108" s="213"/>
      <c r="D108" s="208" t="s">
        <v>233</v>
      </c>
      <c r="E108" s="214" t="s">
        <v>19</v>
      </c>
      <c r="F108" s="215" t="s">
        <v>1033</v>
      </c>
      <c r="G108" s="213"/>
      <c r="H108" s="216">
        <v>3.21</v>
      </c>
      <c r="I108" s="217"/>
      <c r="J108" s="213"/>
      <c r="K108" s="213"/>
      <c r="L108" s="218"/>
      <c r="M108" s="219"/>
      <c r="N108" s="220"/>
      <c r="O108" s="220"/>
      <c r="P108" s="220"/>
      <c r="Q108" s="220"/>
      <c r="R108" s="220"/>
      <c r="S108" s="220"/>
      <c r="T108" s="221"/>
      <c r="AT108" s="222" t="s">
        <v>233</v>
      </c>
      <c r="AU108" s="222" t="s">
        <v>83</v>
      </c>
      <c r="AV108" s="13" t="s">
        <v>83</v>
      </c>
      <c r="AW108" s="13" t="s">
        <v>35</v>
      </c>
      <c r="AX108" s="13" t="s">
        <v>74</v>
      </c>
      <c r="AY108" s="222" t="s">
        <v>213</v>
      </c>
    </row>
    <row r="109" spans="1:65" s="14" customFormat="1">
      <c r="B109" s="223"/>
      <c r="C109" s="224"/>
      <c r="D109" s="208" t="s">
        <v>233</v>
      </c>
      <c r="E109" s="225" t="s">
        <v>19</v>
      </c>
      <c r="F109" s="226" t="s">
        <v>234</v>
      </c>
      <c r="G109" s="224"/>
      <c r="H109" s="227">
        <v>3.21</v>
      </c>
      <c r="I109" s="228"/>
      <c r="J109" s="224"/>
      <c r="K109" s="224"/>
      <c r="L109" s="229"/>
      <c r="M109" s="230"/>
      <c r="N109" s="231"/>
      <c r="O109" s="231"/>
      <c r="P109" s="231"/>
      <c r="Q109" s="231"/>
      <c r="R109" s="231"/>
      <c r="S109" s="231"/>
      <c r="T109" s="232"/>
      <c r="AT109" s="233" t="s">
        <v>233</v>
      </c>
      <c r="AU109" s="233" t="s">
        <v>83</v>
      </c>
      <c r="AV109" s="14" t="s">
        <v>220</v>
      </c>
      <c r="AW109" s="14" t="s">
        <v>35</v>
      </c>
      <c r="AX109" s="14" t="s">
        <v>81</v>
      </c>
      <c r="AY109" s="233" t="s">
        <v>213</v>
      </c>
    </row>
    <row r="110" spans="1:65" s="2" customFormat="1" ht="21.75" customHeight="1">
      <c r="A110" s="36"/>
      <c r="B110" s="37"/>
      <c r="C110" s="195" t="s">
        <v>238</v>
      </c>
      <c r="D110" s="195" t="s">
        <v>215</v>
      </c>
      <c r="E110" s="196" t="s">
        <v>1763</v>
      </c>
      <c r="F110" s="197" t="s">
        <v>1764</v>
      </c>
      <c r="G110" s="198" t="s">
        <v>253</v>
      </c>
      <c r="H110" s="199">
        <v>1.9259999999999999</v>
      </c>
      <c r="I110" s="200"/>
      <c r="J110" s="201">
        <f>ROUND(I110*H110,2)</f>
        <v>0</v>
      </c>
      <c r="K110" s="197" t="s">
        <v>219</v>
      </c>
      <c r="L110" s="41"/>
      <c r="M110" s="202" t="s">
        <v>19</v>
      </c>
      <c r="N110" s="203" t="s">
        <v>45</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220</v>
      </c>
      <c r="AT110" s="206" t="s">
        <v>215</v>
      </c>
      <c r="AU110" s="206" t="s">
        <v>83</v>
      </c>
      <c r="AY110" s="19" t="s">
        <v>213</v>
      </c>
      <c r="BE110" s="207">
        <f>IF(N110="základní",J110,0)</f>
        <v>0</v>
      </c>
      <c r="BF110" s="207">
        <f>IF(N110="snížená",J110,0)</f>
        <v>0</v>
      </c>
      <c r="BG110" s="207">
        <f>IF(N110="zákl. přenesená",J110,0)</f>
        <v>0</v>
      </c>
      <c r="BH110" s="207">
        <f>IF(N110="sníž. přenesená",J110,0)</f>
        <v>0</v>
      </c>
      <c r="BI110" s="207">
        <f>IF(N110="nulová",J110,0)</f>
        <v>0</v>
      </c>
      <c r="BJ110" s="19" t="s">
        <v>81</v>
      </c>
      <c r="BK110" s="207">
        <f>ROUND(I110*H110,2)</f>
        <v>0</v>
      </c>
      <c r="BL110" s="19" t="s">
        <v>220</v>
      </c>
      <c r="BM110" s="206" t="s">
        <v>1964</v>
      </c>
    </row>
    <row r="111" spans="1:65" s="2" customFormat="1" ht="107.25">
      <c r="A111" s="36"/>
      <c r="B111" s="37"/>
      <c r="C111" s="38"/>
      <c r="D111" s="208" t="s">
        <v>222</v>
      </c>
      <c r="E111" s="38"/>
      <c r="F111" s="209" t="s">
        <v>1766</v>
      </c>
      <c r="G111" s="38"/>
      <c r="H111" s="38"/>
      <c r="I111" s="118"/>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222</v>
      </c>
      <c r="AU111" s="19" t="s">
        <v>83</v>
      </c>
    </row>
    <row r="112" spans="1:65" s="13" customFormat="1">
      <c r="B112" s="212"/>
      <c r="C112" s="213"/>
      <c r="D112" s="208" t="s">
        <v>233</v>
      </c>
      <c r="E112" s="214" t="s">
        <v>19</v>
      </c>
      <c r="F112" s="215" t="s">
        <v>1965</v>
      </c>
      <c r="G112" s="213"/>
      <c r="H112" s="216">
        <v>5.6390000000000002</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3" customFormat="1">
      <c r="B113" s="212"/>
      <c r="C113" s="213"/>
      <c r="D113" s="208" t="s">
        <v>233</v>
      </c>
      <c r="E113" s="214" t="s">
        <v>19</v>
      </c>
      <c r="F113" s="215" t="s">
        <v>1966</v>
      </c>
      <c r="G113" s="213"/>
      <c r="H113" s="216">
        <v>0.78</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4" customFormat="1">
      <c r="B114" s="223"/>
      <c r="C114" s="224"/>
      <c r="D114" s="208" t="s">
        <v>233</v>
      </c>
      <c r="E114" s="225" t="s">
        <v>505</v>
      </c>
      <c r="F114" s="226" t="s">
        <v>234</v>
      </c>
      <c r="G114" s="224"/>
      <c r="H114" s="227">
        <v>6.4189999999999996</v>
      </c>
      <c r="I114" s="228"/>
      <c r="J114" s="224"/>
      <c r="K114" s="224"/>
      <c r="L114" s="229"/>
      <c r="M114" s="230"/>
      <c r="N114" s="231"/>
      <c r="O114" s="231"/>
      <c r="P114" s="231"/>
      <c r="Q114" s="231"/>
      <c r="R114" s="231"/>
      <c r="S114" s="231"/>
      <c r="T114" s="232"/>
      <c r="AT114" s="233" t="s">
        <v>233</v>
      </c>
      <c r="AU114" s="233" t="s">
        <v>83</v>
      </c>
      <c r="AV114" s="14" t="s">
        <v>220</v>
      </c>
      <c r="AW114" s="14" t="s">
        <v>35</v>
      </c>
      <c r="AX114" s="14" t="s">
        <v>74</v>
      </c>
      <c r="AY114" s="233" t="s">
        <v>213</v>
      </c>
    </row>
    <row r="115" spans="1:65" s="13" customFormat="1">
      <c r="B115" s="212"/>
      <c r="C115" s="213"/>
      <c r="D115" s="208" t="s">
        <v>233</v>
      </c>
      <c r="E115" s="214" t="s">
        <v>508</v>
      </c>
      <c r="F115" s="215" t="s">
        <v>628</v>
      </c>
      <c r="G115" s="213"/>
      <c r="H115" s="216">
        <v>1.9259999999999999</v>
      </c>
      <c r="I115" s="217"/>
      <c r="J115" s="213"/>
      <c r="K115" s="213"/>
      <c r="L115" s="218"/>
      <c r="M115" s="219"/>
      <c r="N115" s="220"/>
      <c r="O115" s="220"/>
      <c r="P115" s="220"/>
      <c r="Q115" s="220"/>
      <c r="R115" s="220"/>
      <c r="S115" s="220"/>
      <c r="T115" s="221"/>
      <c r="AT115" s="222" t="s">
        <v>233</v>
      </c>
      <c r="AU115" s="222" t="s">
        <v>83</v>
      </c>
      <c r="AV115" s="13" t="s">
        <v>83</v>
      </c>
      <c r="AW115" s="13" t="s">
        <v>35</v>
      </c>
      <c r="AX115" s="13" t="s">
        <v>81</v>
      </c>
      <c r="AY115" s="222" t="s">
        <v>213</v>
      </c>
    </row>
    <row r="116" spans="1:65" s="13" customFormat="1">
      <c r="B116" s="212"/>
      <c r="C116" s="213"/>
      <c r="D116" s="208" t="s">
        <v>233</v>
      </c>
      <c r="E116" s="214" t="s">
        <v>511</v>
      </c>
      <c r="F116" s="215" t="s">
        <v>629</v>
      </c>
      <c r="G116" s="213"/>
      <c r="H116" s="216">
        <v>2.8889999999999998</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3" customFormat="1">
      <c r="B117" s="212"/>
      <c r="C117" s="213"/>
      <c r="D117" s="208" t="s">
        <v>233</v>
      </c>
      <c r="E117" s="214" t="s">
        <v>514</v>
      </c>
      <c r="F117" s="215" t="s">
        <v>630</v>
      </c>
      <c r="G117" s="213"/>
      <c r="H117" s="216">
        <v>1.605</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2" customFormat="1" ht="21.75" customHeight="1">
      <c r="A118" s="36"/>
      <c r="B118" s="37"/>
      <c r="C118" s="195" t="s">
        <v>244</v>
      </c>
      <c r="D118" s="195" t="s">
        <v>215</v>
      </c>
      <c r="E118" s="196" t="s">
        <v>1771</v>
      </c>
      <c r="F118" s="197" t="s">
        <v>1772</v>
      </c>
      <c r="G118" s="198" t="s">
        <v>253</v>
      </c>
      <c r="H118" s="199">
        <v>0.96299999999999997</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220</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220</v>
      </c>
      <c r="BM118" s="206" t="s">
        <v>1967</v>
      </c>
    </row>
    <row r="119" spans="1:65" s="2" customFormat="1" ht="107.25">
      <c r="A119" s="36"/>
      <c r="B119" s="37"/>
      <c r="C119" s="38"/>
      <c r="D119" s="208" t="s">
        <v>222</v>
      </c>
      <c r="E119" s="38"/>
      <c r="F119" s="209" t="s">
        <v>1766</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13" customFormat="1">
      <c r="B120" s="212"/>
      <c r="C120" s="213"/>
      <c r="D120" s="208" t="s">
        <v>233</v>
      </c>
      <c r="E120" s="214" t="s">
        <v>19</v>
      </c>
      <c r="F120" s="215" t="s">
        <v>1968</v>
      </c>
      <c r="G120" s="213"/>
      <c r="H120" s="216">
        <v>0.96299999999999997</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4" customFormat="1">
      <c r="B121" s="223"/>
      <c r="C121" s="224"/>
      <c r="D121" s="208" t="s">
        <v>233</v>
      </c>
      <c r="E121" s="225" t="s">
        <v>19</v>
      </c>
      <c r="F121" s="226" t="s">
        <v>234</v>
      </c>
      <c r="G121" s="224"/>
      <c r="H121" s="227">
        <v>0.96299999999999997</v>
      </c>
      <c r="I121" s="228"/>
      <c r="J121" s="224"/>
      <c r="K121" s="224"/>
      <c r="L121" s="229"/>
      <c r="M121" s="230"/>
      <c r="N121" s="231"/>
      <c r="O121" s="231"/>
      <c r="P121" s="231"/>
      <c r="Q121" s="231"/>
      <c r="R121" s="231"/>
      <c r="S121" s="231"/>
      <c r="T121" s="232"/>
      <c r="AT121" s="233" t="s">
        <v>233</v>
      </c>
      <c r="AU121" s="233" t="s">
        <v>83</v>
      </c>
      <c r="AV121" s="14" t="s">
        <v>220</v>
      </c>
      <c r="AW121" s="14" t="s">
        <v>35</v>
      </c>
      <c r="AX121" s="14" t="s">
        <v>81</v>
      </c>
      <c r="AY121" s="233" t="s">
        <v>213</v>
      </c>
    </row>
    <row r="122" spans="1:65" s="2" customFormat="1" ht="21.75" customHeight="1">
      <c r="A122" s="36"/>
      <c r="B122" s="37"/>
      <c r="C122" s="195" t="s">
        <v>250</v>
      </c>
      <c r="D122" s="195" t="s">
        <v>215</v>
      </c>
      <c r="E122" s="196" t="s">
        <v>1782</v>
      </c>
      <c r="F122" s="197" t="s">
        <v>1783</v>
      </c>
      <c r="G122" s="198" t="s">
        <v>253</v>
      </c>
      <c r="H122" s="199">
        <v>2.8889999999999998</v>
      </c>
      <c r="I122" s="200"/>
      <c r="J122" s="201">
        <f>ROUND(I122*H122,2)</f>
        <v>0</v>
      </c>
      <c r="K122" s="197" t="s">
        <v>219</v>
      </c>
      <c r="L122" s="41"/>
      <c r="M122" s="202" t="s">
        <v>19</v>
      </c>
      <c r="N122" s="203" t="s">
        <v>45</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220</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220</v>
      </c>
      <c r="BM122" s="206" t="s">
        <v>1969</v>
      </c>
    </row>
    <row r="123" spans="1:65" s="2" customFormat="1" ht="107.25">
      <c r="A123" s="36"/>
      <c r="B123" s="37"/>
      <c r="C123" s="38"/>
      <c r="D123" s="208" t="s">
        <v>222</v>
      </c>
      <c r="E123" s="38"/>
      <c r="F123" s="209" t="s">
        <v>1766</v>
      </c>
      <c r="G123" s="38"/>
      <c r="H123" s="38"/>
      <c r="I123" s="118"/>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222</v>
      </c>
      <c r="AU123" s="19" t="s">
        <v>83</v>
      </c>
    </row>
    <row r="124" spans="1:65" s="13" customFormat="1">
      <c r="B124" s="212"/>
      <c r="C124" s="213"/>
      <c r="D124" s="208" t="s">
        <v>233</v>
      </c>
      <c r="E124" s="214" t="s">
        <v>19</v>
      </c>
      <c r="F124" s="215" t="s">
        <v>511</v>
      </c>
      <c r="G124" s="213"/>
      <c r="H124" s="216">
        <v>2.8889999999999998</v>
      </c>
      <c r="I124" s="217"/>
      <c r="J124" s="213"/>
      <c r="K124" s="213"/>
      <c r="L124" s="218"/>
      <c r="M124" s="219"/>
      <c r="N124" s="220"/>
      <c r="O124" s="220"/>
      <c r="P124" s="220"/>
      <c r="Q124" s="220"/>
      <c r="R124" s="220"/>
      <c r="S124" s="220"/>
      <c r="T124" s="221"/>
      <c r="AT124" s="222" t="s">
        <v>233</v>
      </c>
      <c r="AU124" s="222" t="s">
        <v>83</v>
      </c>
      <c r="AV124" s="13" t="s">
        <v>83</v>
      </c>
      <c r="AW124" s="13" t="s">
        <v>35</v>
      </c>
      <c r="AX124" s="13" t="s">
        <v>74</v>
      </c>
      <c r="AY124" s="222" t="s">
        <v>213</v>
      </c>
    </row>
    <row r="125" spans="1:65" s="14" customFormat="1">
      <c r="B125" s="223"/>
      <c r="C125" s="224"/>
      <c r="D125" s="208" t="s">
        <v>233</v>
      </c>
      <c r="E125" s="225" t="s">
        <v>19</v>
      </c>
      <c r="F125" s="226" t="s">
        <v>234</v>
      </c>
      <c r="G125" s="224"/>
      <c r="H125" s="227">
        <v>2.8889999999999998</v>
      </c>
      <c r="I125" s="228"/>
      <c r="J125" s="224"/>
      <c r="K125" s="224"/>
      <c r="L125" s="229"/>
      <c r="M125" s="230"/>
      <c r="N125" s="231"/>
      <c r="O125" s="231"/>
      <c r="P125" s="231"/>
      <c r="Q125" s="231"/>
      <c r="R125" s="231"/>
      <c r="S125" s="231"/>
      <c r="T125" s="232"/>
      <c r="AT125" s="233" t="s">
        <v>233</v>
      </c>
      <c r="AU125" s="233" t="s">
        <v>83</v>
      </c>
      <c r="AV125" s="14" t="s">
        <v>220</v>
      </c>
      <c r="AW125" s="14" t="s">
        <v>35</v>
      </c>
      <c r="AX125" s="14" t="s">
        <v>81</v>
      </c>
      <c r="AY125" s="233" t="s">
        <v>213</v>
      </c>
    </row>
    <row r="126" spans="1:65" s="2" customFormat="1" ht="21.75" customHeight="1">
      <c r="A126" s="36"/>
      <c r="B126" s="37"/>
      <c r="C126" s="195" t="s">
        <v>257</v>
      </c>
      <c r="D126" s="195" t="s">
        <v>215</v>
      </c>
      <c r="E126" s="196" t="s">
        <v>1786</v>
      </c>
      <c r="F126" s="197" t="s">
        <v>1787</v>
      </c>
      <c r="G126" s="198" t="s">
        <v>253</v>
      </c>
      <c r="H126" s="199">
        <v>1.4450000000000001</v>
      </c>
      <c r="I126" s="200"/>
      <c r="J126" s="201">
        <f>ROUND(I126*H126,2)</f>
        <v>0</v>
      </c>
      <c r="K126" s="197" t="s">
        <v>219</v>
      </c>
      <c r="L126" s="41"/>
      <c r="M126" s="202" t="s">
        <v>19</v>
      </c>
      <c r="N126" s="203" t="s">
        <v>45</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220</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220</v>
      </c>
      <c r="BM126" s="206" t="s">
        <v>1970</v>
      </c>
    </row>
    <row r="127" spans="1:65" s="2" customFormat="1" ht="107.25">
      <c r="A127" s="36"/>
      <c r="B127" s="37"/>
      <c r="C127" s="38"/>
      <c r="D127" s="208" t="s">
        <v>222</v>
      </c>
      <c r="E127" s="38"/>
      <c r="F127" s="209" t="s">
        <v>1766</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13" customFormat="1">
      <c r="B128" s="212"/>
      <c r="C128" s="213"/>
      <c r="D128" s="208" t="s">
        <v>233</v>
      </c>
      <c r="E128" s="214" t="s">
        <v>19</v>
      </c>
      <c r="F128" s="215" t="s">
        <v>1971</v>
      </c>
      <c r="G128" s="213"/>
      <c r="H128" s="216">
        <v>1.4450000000000001</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1.4450000000000001</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33" customHeight="1">
      <c r="A130" s="36"/>
      <c r="B130" s="37"/>
      <c r="C130" s="195" t="s">
        <v>262</v>
      </c>
      <c r="D130" s="195" t="s">
        <v>215</v>
      </c>
      <c r="E130" s="196" t="s">
        <v>681</v>
      </c>
      <c r="F130" s="197" t="s">
        <v>1972</v>
      </c>
      <c r="G130" s="198" t="s">
        <v>253</v>
      </c>
      <c r="H130" s="199">
        <v>1.605</v>
      </c>
      <c r="I130" s="200"/>
      <c r="J130" s="201">
        <f>ROUND(I130*H130,2)</f>
        <v>0</v>
      </c>
      <c r="K130" s="197" t="s">
        <v>219</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1973</v>
      </c>
    </row>
    <row r="131" spans="1:65" s="2" customFormat="1" ht="97.5">
      <c r="A131" s="36"/>
      <c r="B131" s="37"/>
      <c r="C131" s="38"/>
      <c r="D131" s="208" t="s">
        <v>222</v>
      </c>
      <c r="E131" s="38"/>
      <c r="F131" s="209" t="s">
        <v>1974</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3" customFormat="1">
      <c r="B132" s="212"/>
      <c r="C132" s="213"/>
      <c r="D132" s="208" t="s">
        <v>233</v>
      </c>
      <c r="E132" s="214" t="s">
        <v>19</v>
      </c>
      <c r="F132" s="215" t="s">
        <v>514</v>
      </c>
      <c r="G132" s="213"/>
      <c r="H132" s="216">
        <v>1.605</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1.605</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267</v>
      </c>
      <c r="D134" s="195" t="s">
        <v>215</v>
      </c>
      <c r="E134" s="196" t="s">
        <v>1304</v>
      </c>
      <c r="F134" s="197" t="s">
        <v>1305</v>
      </c>
      <c r="G134" s="198" t="s">
        <v>156</v>
      </c>
      <c r="H134" s="199">
        <v>21.398</v>
      </c>
      <c r="I134" s="200"/>
      <c r="J134" s="201">
        <f>ROUND(I134*H134,2)</f>
        <v>0</v>
      </c>
      <c r="K134" s="197" t="s">
        <v>219</v>
      </c>
      <c r="L134" s="41"/>
      <c r="M134" s="202" t="s">
        <v>19</v>
      </c>
      <c r="N134" s="203" t="s">
        <v>45</v>
      </c>
      <c r="O134" s="66"/>
      <c r="P134" s="204">
        <f>O134*H134</f>
        <v>0</v>
      </c>
      <c r="Q134" s="204">
        <v>8.3850999999999999E-4</v>
      </c>
      <c r="R134" s="204">
        <f>Q134*H134</f>
        <v>1.794243698E-2</v>
      </c>
      <c r="S134" s="204">
        <v>0</v>
      </c>
      <c r="T134" s="205">
        <f>S134*H134</f>
        <v>0</v>
      </c>
      <c r="U134" s="36"/>
      <c r="V134" s="36"/>
      <c r="W134" s="36"/>
      <c r="X134" s="36"/>
      <c r="Y134" s="36"/>
      <c r="Z134" s="36"/>
      <c r="AA134" s="36"/>
      <c r="AB134" s="36"/>
      <c r="AC134" s="36"/>
      <c r="AD134" s="36"/>
      <c r="AE134" s="36"/>
      <c r="AR134" s="206" t="s">
        <v>220</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220</v>
      </c>
      <c r="BM134" s="206" t="s">
        <v>1975</v>
      </c>
    </row>
    <row r="135" spans="1:65" s="2" customFormat="1" ht="136.5">
      <c r="A135" s="36"/>
      <c r="B135" s="37"/>
      <c r="C135" s="38"/>
      <c r="D135" s="208" t="s">
        <v>222</v>
      </c>
      <c r="E135" s="38"/>
      <c r="F135" s="209" t="s">
        <v>1307</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13" customFormat="1">
      <c r="B136" s="212"/>
      <c r="C136" s="213"/>
      <c r="D136" s="208" t="s">
        <v>233</v>
      </c>
      <c r="E136" s="214" t="s">
        <v>19</v>
      </c>
      <c r="F136" s="215" t="s">
        <v>1976</v>
      </c>
      <c r="G136" s="213"/>
      <c r="H136" s="216">
        <v>18.797999999999998</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3" customFormat="1">
      <c r="B137" s="212"/>
      <c r="C137" s="213"/>
      <c r="D137" s="208" t="s">
        <v>233</v>
      </c>
      <c r="E137" s="214" t="s">
        <v>19</v>
      </c>
      <c r="F137" s="215" t="s">
        <v>1977</v>
      </c>
      <c r="G137" s="213"/>
      <c r="H137" s="216">
        <v>2.6</v>
      </c>
      <c r="I137" s="217"/>
      <c r="J137" s="213"/>
      <c r="K137" s="213"/>
      <c r="L137" s="218"/>
      <c r="M137" s="219"/>
      <c r="N137" s="220"/>
      <c r="O137" s="220"/>
      <c r="P137" s="220"/>
      <c r="Q137" s="220"/>
      <c r="R137" s="220"/>
      <c r="S137" s="220"/>
      <c r="T137" s="221"/>
      <c r="AT137" s="222" t="s">
        <v>233</v>
      </c>
      <c r="AU137" s="222" t="s">
        <v>83</v>
      </c>
      <c r="AV137" s="13" t="s">
        <v>83</v>
      </c>
      <c r="AW137" s="13" t="s">
        <v>35</v>
      </c>
      <c r="AX137" s="13" t="s">
        <v>74</v>
      </c>
      <c r="AY137" s="222" t="s">
        <v>213</v>
      </c>
    </row>
    <row r="138" spans="1:65" s="14" customFormat="1">
      <c r="B138" s="223"/>
      <c r="C138" s="224"/>
      <c r="D138" s="208" t="s">
        <v>233</v>
      </c>
      <c r="E138" s="225" t="s">
        <v>1951</v>
      </c>
      <c r="F138" s="226" t="s">
        <v>234</v>
      </c>
      <c r="G138" s="224"/>
      <c r="H138" s="227">
        <v>21.398</v>
      </c>
      <c r="I138" s="228"/>
      <c r="J138" s="224"/>
      <c r="K138" s="224"/>
      <c r="L138" s="229"/>
      <c r="M138" s="230"/>
      <c r="N138" s="231"/>
      <c r="O138" s="231"/>
      <c r="P138" s="231"/>
      <c r="Q138" s="231"/>
      <c r="R138" s="231"/>
      <c r="S138" s="231"/>
      <c r="T138" s="232"/>
      <c r="AT138" s="233" t="s">
        <v>233</v>
      </c>
      <c r="AU138" s="233" t="s">
        <v>83</v>
      </c>
      <c r="AV138" s="14" t="s">
        <v>220</v>
      </c>
      <c r="AW138" s="14" t="s">
        <v>35</v>
      </c>
      <c r="AX138" s="14" t="s">
        <v>81</v>
      </c>
      <c r="AY138" s="233" t="s">
        <v>213</v>
      </c>
    </row>
    <row r="139" spans="1:65" s="2" customFormat="1" ht="21.75" customHeight="1">
      <c r="A139" s="36"/>
      <c r="B139" s="37"/>
      <c r="C139" s="195" t="s">
        <v>272</v>
      </c>
      <c r="D139" s="195" t="s">
        <v>215</v>
      </c>
      <c r="E139" s="196" t="s">
        <v>1310</v>
      </c>
      <c r="F139" s="197" t="s">
        <v>1311</v>
      </c>
      <c r="G139" s="198" t="s">
        <v>156</v>
      </c>
      <c r="H139" s="199">
        <v>21.398</v>
      </c>
      <c r="I139" s="200"/>
      <c r="J139" s="201">
        <f>ROUND(I139*H139,2)</f>
        <v>0</v>
      </c>
      <c r="K139" s="197" t="s">
        <v>219</v>
      </c>
      <c r="L139" s="41"/>
      <c r="M139" s="202" t="s">
        <v>19</v>
      </c>
      <c r="N139" s="203" t="s">
        <v>45</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1978</v>
      </c>
    </row>
    <row r="140" spans="1:65" s="13" customFormat="1">
      <c r="B140" s="212"/>
      <c r="C140" s="213"/>
      <c r="D140" s="208" t="s">
        <v>233</v>
      </c>
      <c r="E140" s="214" t="s">
        <v>19</v>
      </c>
      <c r="F140" s="215" t="s">
        <v>1951</v>
      </c>
      <c r="G140" s="213"/>
      <c r="H140" s="216">
        <v>21.398</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4" customFormat="1">
      <c r="B141" s="223"/>
      <c r="C141" s="224"/>
      <c r="D141" s="208" t="s">
        <v>233</v>
      </c>
      <c r="E141" s="225" t="s">
        <v>19</v>
      </c>
      <c r="F141" s="226" t="s">
        <v>234</v>
      </c>
      <c r="G141" s="224"/>
      <c r="H141" s="227">
        <v>21.398</v>
      </c>
      <c r="I141" s="228"/>
      <c r="J141" s="224"/>
      <c r="K141" s="224"/>
      <c r="L141" s="229"/>
      <c r="M141" s="230"/>
      <c r="N141" s="231"/>
      <c r="O141" s="231"/>
      <c r="P141" s="231"/>
      <c r="Q141" s="231"/>
      <c r="R141" s="231"/>
      <c r="S141" s="231"/>
      <c r="T141" s="232"/>
      <c r="AT141" s="233" t="s">
        <v>233</v>
      </c>
      <c r="AU141" s="233" t="s">
        <v>83</v>
      </c>
      <c r="AV141" s="14" t="s">
        <v>220</v>
      </c>
      <c r="AW141" s="14" t="s">
        <v>35</v>
      </c>
      <c r="AX141" s="14" t="s">
        <v>81</v>
      </c>
      <c r="AY141" s="233" t="s">
        <v>213</v>
      </c>
    </row>
    <row r="142" spans="1:65" s="2" customFormat="1" ht="21.75" customHeight="1">
      <c r="A142" s="36"/>
      <c r="B142" s="37"/>
      <c r="C142" s="195" t="s">
        <v>277</v>
      </c>
      <c r="D142" s="195" t="s">
        <v>215</v>
      </c>
      <c r="E142" s="196" t="s">
        <v>263</v>
      </c>
      <c r="F142" s="197" t="s">
        <v>264</v>
      </c>
      <c r="G142" s="198" t="s">
        <v>253</v>
      </c>
      <c r="H142" s="199">
        <v>4.8150000000000004</v>
      </c>
      <c r="I142" s="200"/>
      <c r="J142" s="201">
        <f>ROUND(I142*H142,2)</f>
        <v>0</v>
      </c>
      <c r="K142" s="197" t="s">
        <v>219</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1979</v>
      </c>
    </row>
    <row r="143" spans="1:65" s="2" customFormat="1" ht="87.75">
      <c r="A143" s="36"/>
      <c r="B143" s="37"/>
      <c r="C143" s="38"/>
      <c r="D143" s="208" t="s">
        <v>222</v>
      </c>
      <c r="E143" s="38"/>
      <c r="F143" s="209" t="s">
        <v>266</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3" customFormat="1">
      <c r="B144" s="212"/>
      <c r="C144" s="213"/>
      <c r="D144" s="208" t="s">
        <v>233</v>
      </c>
      <c r="E144" s="214" t="s">
        <v>19</v>
      </c>
      <c r="F144" s="215" t="s">
        <v>508</v>
      </c>
      <c r="G144" s="213"/>
      <c r="H144" s="216">
        <v>1.9259999999999999</v>
      </c>
      <c r="I144" s="217"/>
      <c r="J144" s="213"/>
      <c r="K144" s="213"/>
      <c r="L144" s="218"/>
      <c r="M144" s="219"/>
      <c r="N144" s="220"/>
      <c r="O144" s="220"/>
      <c r="P144" s="220"/>
      <c r="Q144" s="220"/>
      <c r="R144" s="220"/>
      <c r="S144" s="220"/>
      <c r="T144" s="221"/>
      <c r="AT144" s="222" t="s">
        <v>233</v>
      </c>
      <c r="AU144" s="222" t="s">
        <v>83</v>
      </c>
      <c r="AV144" s="13" t="s">
        <v>83</v>
      </c>
      <c r="AW144" s="13" t="s">
        <v>35</v>
      </c>
      <c r="AX144" s="13" t="s">
        <v>74</v>
      </c>
      <c r="AY144" s="222" t="s">
        <v>213</v>
      </c>
    </row>
    <row r="145" spans="1:65" s="13" customFormat="1">
      <c r="B145" s="212"/>
      <c r="C145" s="213"/>
      <c r="D145" s="208" t="s">
        <v>233</v>
      </c>
      <c r="E145" s="214" t="s">
        <v>19</v>
      </c>
      <c r="F145" s="215" t="s">
        <v>511</v>
      </c>
      <c r="G145" s="213"/>
      <c r="H145" s="216">
        <v>2.8889999999999998</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19</v>
      </c>
      <c r="F146" s="226" t="s">
        <v>234</v>
      </c>
      <c r="G146" s="224"/>
      <c r="H146" s="227">
        <v>4.8149999999999995</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21.75" customHeight="1">
      <c r="A147" s="36"/>
      <c r="B147" s="37"/>
      <c r="C147" s="195" t="s">
        <v>281</v>
      </c>
      <c r="D147" s="195" t="s">
        <v>215</v>
      </c>
      <c r="E147" s="196" t="s">
        <v>1081</v>
      </c>
      <c r="F147" s="197" t="s">
        <v>1082</v>
      </c>
      <c r="G147" s="198" t="s">
        <v>253</v>
      </c>
      <c r="H147" s="199">
        <v>1.605</v>
      </c>
      <c r="I147" s="200"/>
      <c r="J147" s="201">
        <f>ROUND(I147*H147,2)</f>
        <v>0</v>
      </c>
      <c r="K147" s="197" t="s">
        <v>219</v>
      </c>
      <c r="L147" s="41"/>
      <c r="M147" s="202" t="s">
        <v>19</v>
      </c>
      <c r="N147" s="203" t="s">
        <v>45</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220</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220</v>
      </c>
      <c r="BM147" s="206" t="s">
        <v>1980</v>
      </c>
    </row>
    <row r="148" spans="1:65" s="2" customFormat="1" ht="87.75">
      <c r="A148" s="36"/>
      <c r="B148" s="37"/>
      <c r="C148" s="38"/>
      <c r="D148" s="208" t="s">
        <v>222</v>
      </c>
      <c r="E148" s="38"/>
      <c r="F148" s="209" t="s">
        <v>266</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222</v>
      </c>
      <c r="AU148" s="19" t="s">
        <v>83</v>
      </c>
    </row>
    <row r="149" spans="1:65" s="13" customFormat="1">
      <c r="B149" s="212"/>
      <c r="C149" s="213"/>
      <c r="D149" s="208" t="s">
        <v>233</v>
      </c>
      <c r="E149" s="214" t="s">
        <v>19</v>
      </c>
      <c r="F149" s="215" t="s">
        <v>514</v>
      </c>
      <c r="G149" s="213"/>
      <c r="H149" s="216">
        <v>1.605</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4" customFormat="1">
      <c r="B150" s="223"/>
      <c r="C150" s="224"/>
      <c r="D150" s="208" t="s">
        <v>233</v>
      </c>
      <c r="E150" s="225" t="s">
        <v>19</v>
      </c>
      <c r="F150" s="226" t="s">
        <v>234</v>
      </c>
      <c r="G150" s="224"/>
      <c r="H150" s="227">
        <v>1.605</v>
      </c>
      <c r="I150" s="228"/>
      <c r="J150" s="224"/>
      <c r="K150" s="224"/>
      <c r="L150" s="229"/>
      <c r="M150" s="230"/>
      <c r="N150" s="231"/>
      <c r="O150" s="231"/>
      <c r="P150" s="231"/>
      <c r="Q150" s="231"/>
      <c r="R150" s="231"/>
      <c r="S150" s="231"/>
      <c r="T150" s="232"/>
      <c r="AT150" s="233" t="s">
        <v>233</v>
      </c>
      <c r="AU150" s="233" t="s">
        <v>83</v>
      </c>
      <c r="AV150" s="14" t="s">
        <v>220</v>
      </c>
      <c r="AW150" s="14" t="s">
        <v>35</v>
      </c>
      <c r="AX150" s="14" t="s">
        <v>81</v>
      </c>
      <c r="AY150" s="233" t="s">
        <v>213</v>
      </c>
    </row>
    <row r="151" spans="1:65" s="2" customFormat="1" ht="21.75" customHeight="1">
      <c r="A151" s="36"/>
      <c r="B151" s="37"/>
      <c r="C151" s="195" t="s">
        <v>285</v>
      </c>
      <c r="D151" s="195" t="s">
        <v>215</v>
      </c>
      <c r="E151" s="196" t="s">
        <v>268</v>
      </c>
      <c r="F151" s="197" t="s">
        <v>269</v>
      </c>
      <c r="G151" s="198" t="s">
        <v>253</v>
      </c>
      <c r="H151" s="199">
        <v>4.8099999999999996</v>
      </c>
      <c r="I151" s="200"/>
      <c r="J151" s="201">
        <f>ROUND(I151*H151,2)</f>
        <v>0</v>
      </c>
      <c r="K151" s="197" t="s">
        <v>219</v>
      </c>
      <c r="L151" s="41"/>
      <c r="M151" s="202" t="s">
        <v>19</v>
      </c>
      <c r="N151" s="203" t="s">
        <v>45</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220</v>
      </c>
      <c r="AT151" s="206" t="s">
        <v>215</v>
      </c>
      <c r="AU151" s="206" t="s">
        <v>83</v>
      </c>
      <c r="AY151" s="19" t="s">
        <v>213</v>
      </c>
      <c r="BE151" s="207">
        <f>IF(N151="základní",J151,0)</f>
        <v>0</v>
      </c>
      <c r="BF151" s="207">
        <f>IF(N151="snížená",J151,0)</f>
        <v>0</v>
      </c>
      <c r="BG151" s="207">
        <f>IF(N151="zákl. přenesená",J151,0)</f>
        <v>0</v>
      </c>
      <c r="BH151" s="207">
        <f>IF(N151="sníž. přenesená",J151,0)</f>
        <v>0</v>
      </c>
      <c r="BI151" s="207">
        <f>IF(N151="nulová",J151,0)</f>
        <v>0</v>
      </c>
      <c r="BJ151" s="19" t="s">
        <v>81</v>
      </c>
      <c r="BK151" s="207">
        <f>ROUND(I151*H151,2)</f>
        <v>0</v>
      </c>
      <c r="BL151" s="19" t="s">
        <v>220</v>
      </c>
      <c r="BM151" s="206" t="s">
        <v>1981</v>
      </c>
    </row>
    <row r="152" spans="1:65" s="2" customFormat="1" ht="136.5">
      <c r="A152" s="36"/>
      <c r="B152" s="37"/>
      <c r="C152" s="38"/>
      <c r="D152" s="208" t="s">
        <v>222</v>
      </c>
      <c r="E152" s="38"/>
      <c r="F152" s="209" t="s">
        <v>271</v>
      </c>
      <c r="G152" s="38"/>
      <c r="H152" s="38"/>
      <c r="I152" s="118"/>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222</v>
      </c>
      <c r="AU152" s="19" t="s">
        <v>83</v>
      </c>
    </row>
    <row r="153" spans="1:65" s="13" customFormat="1">
      <c r="B153" s="212"/>
      <c r="C153" s="213"/>
      <c r="D153" s="208" t="s">
        <v>233</v>
      </c>
      <c r="E153" s="214" t="s">
        <v>19</v>
      </c>
      <c r="F153" s="215" t="s">
        <v>780</v>
      </c>
      <c r="G153" s="213"/>
      <c r="H153" s="216">
        <v>4.8099999999999996</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4" customFormat="1">
      <c r="B154" s="223"/>
      <c r="C154" s="224"/>
      <c r="D154" s="208" t="s">
        <v>233</v>
      </c>
      <c r="E154" s="225" t="s">
        <v>19</v>
      </c>
      <c r="F154" s="226" t="s">
        <v>234</v>
      </c>
      <c r="G154" s="224"/>
      <c r="H154" s="227">
        <v>4.8099999999999996</v>
      </c>
      <c r="I154" s="228"/>
      <c r="J154" s="224"/>
      <c r="K154" s="224"/>
      <c r="L154" s="229"/>
      <c r="M154" s="230"/>
      <c r="N154" s="231"/>
      <c r="O154" s="231"/>
      <c r="P154" s="231"/>
      <c r="Q154" s="231"/>
      <c r="R154" s="231"/>
      <c r="S154" s="231"/>
      <c r="T154" s="232"/>
      <c r="AT154" s="233" t="s">
        <v>233</v>
      </c>
      <c r="AU154" s="233" t="s">
        <v>83</v>
      </c>
      <c r="AV154" s="14" t="s">
        <v>220</v>
      </c>
      <c r="AW154" s="14" t="s">
        <v>35</v>
      </c>
      <c r="AX154" s="14" t="s">
        <v>81</v>
      </c>
      <c r="AY154" s="233" t="s">
        <v>213</v>
      </c>
    </row>
    <row r="155" spans="1:65" s="2" customFormat="1" ht="21.75" customHeight="1">
      <c r="A155" s="36"/>
      <c r="B155" s="37"/>
      <c r="C155" s="195" t="s">
        <v>8</v>
      </c>
      <c r="D155" s="195" t="s">
        <v>215</v>
      </c>
      <c r="E155" s="196" t="s">
        <v>298</v>
      </c>
      <c r="F155" s="197" t="s">
        <v>299</v>
      </c>
      <c r="G155" s="198" t="s">
        <v>253</v>
      </c>
      <c r="H155" s="199">
        <v>4.8150000000000004</v>
      </c>
      <c r="I155" s="200"/>
      <c r="J155" s="201">
        <f>ROUND(I155*H155,2)</f>
        <v>0</v>
      </c>
      <c r="K155" s="197" t="s">
        <v>219</v>
      </c>
      <c r="L155" s="41"/>
      <c r="M155" s="202" t="s">
        <v>19</v>
      </c>
      <c r="N155" s="203" t="s">
        <v>45</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220</v>
      </c>
      <c r="AT155" s="206" t="s">
        <v>215</v>
      </c>
      <c r="AU155" s="206" t="s">
        <v>83</v>
      </c>
      <c r="AY155" s="19" t="s">
        <v>213</v>
      </c>
      <c r="BE155" s="207">
        <f>IF(N155="základní",J155,0)</f>
        <v>0</v>
      </c>
      <c r="BF155" s="207">
        <f>IF(N155="snížená",J155,0)</f>
        <v>0</v>
      </c>
      <c r="BG155" s="207">
        <f>IF(N155="zákl. přenesená",J155,0)</f>
        <v>0</v>
      </c>
      <c r="BH155" s="207">
        <f>IF(N155="sníž. přenesená",J155,0)</f>
        <v>0</v>
      </c>
      <c r="BI155" s="207">
        <f>IF(N155="nulová",J155,0)</f>
        <v>0</v>
      </c>
      <c r="BJ155" s="19" t="s">
        <v>81</v>
      </c>
      <c r="BK155" s="207">
        <f>ROUND(I155*H155,2)</f>
        <v>0</v>
      </c>
      <c r="BL155" s="19" t="s">
        <v>220</v>
      </c>
      <c r="BM155" s="206" t="s">
        <v>1982</v>
      </c>
    </row>
    <row r="156" spans="1:65" s="2" customFormat="1" ht="165.75">
      <c r="A156" s="36"/>
      <c r="B156" s="37"/>
      <c r="C156" s="38"/>
      <c r="D156" s="208" t="s">
        <v>222</v>
      </c>
      <c r="E156" s="38"/>
      <c r="F156" s="209" t="s">
        <v>301</v>
      </c>
      <c r="G156" s="38"/>
      <c r="H156" s="38"/>
      <c r="I156" s="118"/>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222</v>
      </c>
      <c r="AU156" s="19" t="s">
        <v>83</v>
      </c>
    </row>
    <row r="157" spans="1:65" s="13" customFormat="1">
      <c r="B157" s="212"/>
      <c r="C157" s="213"/>
      <c r="D157" s="208" t="s">
        <v>233</v>
      </c>
      <c r="E157" s="214" t="s">
        <v>19</v>
      </c>
      <c r="F157" s="215" t="s">
        <v>1086</v>
      </c>
      <c r="G157" s="213"/>
      <c r="H157" s="216">
        <v>4.8150000000000004</v>
      </c>
      <c r="I157" s="217"/>
      <c r="J157" s="213"/>
      <c r="K157" s="213"/>
      <c r="L157" s="218"/>
      <c r="M157" s="219"/>
      <c r="N157" s="220"/>
      <c r="O157" s="220"/>
      <c r="P157" s="220"/>
      <c r="Q157" s="220"/>
      <c r="R157" s="220"/>
      <c r="S157" s="220"/>
      <c r="T157" s="221"/>
      <c r="AT157" s="222" t="s">
        <v>233</v>
      </c>
      <c r="AU157" s="222" t="s">
        <v>83</v>
      </c>
      <c r="AV157" s="13" t="s">
        <v>83</v>
      </c>
      <c r="AW157" s="13" t="s">
        <v>35</v>
      </c>
      <c r="AX157" s="13" t="s">
        <v>74</v>
      </c>
      <c r="AY157" s="222" t="s">
        <v>213</v>
      </c>
    </row>
    <row r="158" spans="1:65" s="14" customFormat="1">
      <c r="B158" s="223"/>
      <c r="C158" s="224"/>
      <c r="D158" s="208" t="s">
        <v>233</v>
      </c>
      <c r="E158" s="225" t="s">
        <v>574</v>
      </c>
      <c r="F158" s="226" t="s">
        <v>234</v>
      </c>
      <c r="G158" s="224"/>
      <c r="H158" s="227">
        <v>4.8150000000000004</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33" customHeight="1">
      <c r="A159" s="36"/>
      <c r="B159" s="37"/>
      <c r="C159" s="195" t="s">
        <v>293</v>
      </c>
      <c r="D159" s="195" t="s">
        <v>215</v>
      </c>
      <c r="E159" s="196" t="s">
        <v>303</v>
      </c>
      <c r="F159" s="197" t="s">
        <v>304</v>
      </c>
      <c r="G159" s="198" t="s">
        <v>253</v>
      </c>
      <c r="H159" s="199">
        <v>48.15</v>
      </c>
      <c r="I159" s="200"/>
      <c r="J159" s="201">
        <f>ROUND(I159*H159,2)</f>
        <v>0</v>
      </c>
      <c r="K159" s="197" t="s">
        <v>219</v>
      </c>
      <c r="L159" s="41"/>
      <c r="M159" s="202" t="s">
        <v>19</v>
      </c>
      <c r="N159" s="203" t="s">
        <v>45</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1983</v>
      </c>
    </row>
    <row r="160" spans="1:65" s="2" customFormat="1" ht="165.75">
      <c r="A160" s="36"/>
      <c r="B160" s="37"/>
      <c r="C160" s="38"/>
      <c r="D160" s="208" t="s">
        <v>222</v>
      </c>
      <c r="E160" s="38"/>
      <c r="F160" s="209" t="s">
        <v>301</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222</v>
      </c>
      <c r="AU160" s="19" t="s">
        <v>83</v>
      </c>
    </row>
    <row r="161" spans="1:65" s="13" customFormat="1">
      <c r="B161" s="212"/>
      <c r="C161" s="213"/>
      <c r="D161" s="208" t="s">
        <v>233</v>
      </c>
      <c r="E161" s="214" t="s">
        <v>19</v>
      </c>
      <c r="F161" s="215" t="s">
        <v>1217</v>
      </c>
      <c r="G161" s="213"/>
      <c r="H161" s="216">
        <v>48.15</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1:65" s="14" customFormat="1">
      <c r="B162" s="223"/>
      <c r="C162" s="224"/>
      <c r="D162" s="208" t="s">
        <v>233</v>
      </c>
      <c r="E162" s="225" t="s">
        <v>19</v>
      </c>
      <c r="F162" s="226" t="s">
        <v>234</v>
      </c>
      <c r="G162" s="224"/>
      <c r="H162" s="227">
        <v>48.15</v>
      </c>
      <c r="I162" s="228"/>
      <c r="J162" s="224"/>
      <c r="K162" s="224"/>
      <c r="L162" s="229"/>
      <c r="M162" s="230"/>
      <c r="N162" s="231"/>
      <c r="O162" s="231"/>
      <c r="P162" s="231"/>
      <c r="Q162" s="231"/>
      <c r="R162" s="231"/>
      <c r="S162" s="231"/>
      <c r="T162" s="232"/>
      <c r="AT162" s="233" t="s">
        <v>233</v>
      </c>
      <c r="AU162" s="233" t="s">
        <v>83</v>
      </c>
      <c r="AV162" s="14" t="s">
        <v>220</v>
      </c>
      <c r="AW162" s="14" t="s">
        <v>35</v>
      </c>
      <c r="AX162" s="14" t="s">
        <v>81</v>
      </c>
      <c r="AY162" s="233" t="s">
        <v>213</v>
      </c>
    </row>
    <row r="163" spans="1:65" s="2" customFormat="1" ht="21.75" customHeight="1">
      <c r="A163" s="36"/>
      <c r="B163" s="37"/>
      <c r="C163" s="195" t="s">
        <v>297</v>
      </c>
      <c r="D163" s="195" t="s">
        <v>215</v>
      </c>
      <c r="E163" s="196" t="s">
        <v>784</v>
      </c>
      <c r="F163" s="197" t="s">
        <v>785</v>
      </c>
      <c r="G163" s="198" t="s">
        <v>253</v>
      </c>
      <c r="H163" s="199">
        <v>1.605</v>
      </c>
      <c r="I163" s="200"/>
      <c r="J163" s="201">
        <f>ROUND(I163*H163,2)</f>
        <v>0</v>
      </c>
      <c r="K163" s="197" t="s">
        <v>219</v>
      </c>
      <c r="L163" s="41"/>
      <c r="M163" s="202" t="s">
        <v>19</v>
      </c>
      <c r="N163" s="203" t="s">
        <v>45</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220</v>
      </c>
      <c r="AT163" s="206" t="s">
        <v>215</v>
      </c>
      <c r="AU163" s="206" t="s">
        <v>83</v>
      </c>
      <c r="AY163" s="19" t="s">
        <v>213</v>
      </c>
      <c r="BE163" s="207">
        <f>IF(N163="základní",J163,0)</f>
        <v>0</v>
      </c>
      <c r="BF163" s="207">
        <f>IF(N163="snížená",J163,0)</f>
        <v>0</v>
      </c>
      <c r="BG163" s="207">
        <f>IF(N163="zákl. přenesená",J163,0)</f>
        <v>0</v>
      </c>
      <c r="BH163" s="207">
        <f>IF(N163="sníž. přenesená",J163,0)</f>
        <v>0</v>
      </c>
      <c r="BI163" s="207">
        <f>IF(N163="nulová",J163,0)</f>
        <v>0</v>
      </c>
      <c r="BJ163" s="19" t="s">
        <v>81</v>
      </c>
      <c r="BK163" s="207">
        <f>ROUND(I163*H163,2)</f>
        <v>0</v>
      </c>
      <c r="BL163" s="19" t="s">
        <v>220</v>
      </c>
      <c r="BM163" s="206" t="s">
        <v>1984</v>
      </c>
    </row>
    <row r="164" spans="1:65" s="2" customFormat="1" ht="165.75">
      <c r="A164" s="36"/>
      <c r="B164" s="37"/>
      <c r="C164" s="38"/>
      <c r="D164" s="208" t="s">
        <v>222</v>
      </c>
      <c r="E164" s="38"/>
      <c r="F164" s="209" t="s">
        <v>301</v>
      </c>
      <c r="G164" s="38"/>
      <c r="H164" s="38"/>
      <c r="I164" s="118"/>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222</v>
      </c>
      <c r="AU164" s="19" t="s">
        <v>83</v>
      </c>
    </row>
    <row r="165" spans="1:65" s="13" customFormat="1">
      <c r="B165" s="212"/>
      <c r="C165" s="213"/>
      <c r="D165" s="208" t="s">
        <v>233</v>
      </c>
      <c r="E165" s="214" t="s">
        <v>19</v>
      </c>
      <c r="F165" s="215" t="s">
        <v>514</v>
      </c>
      <c r="G165" s="213"/>
      <c r="H165" s="216">
        <v>1.605</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4" customFormat="1">
      <c r="B166" s="223"/>
      <c r="C166" s="224"/>
      <c r="D166" s="208" t="s">
        <v>233</v>
      </c>
      <c r="E166" s="225" t="s">
        <v>19</v>
      </c>
      <c r="F166" s="226" t="s">
        <v>234</v>
      </c>
      <c r="G166" s="224"/>
      <c r="H166" s="227">
        <v>1.605</v>
      </c>
      <c r="I166" s="228"/>
      <c r="J166" s="224"/>
      <c r="K166" s="224"/>
      <c r="L166" s="229"/>
      <c r="M166" s="230"/>
      <c r="N166" s="231"/>
      <c r="O166" s="231"/>
      <c r="P166" s="231"/>
      <c r="Q166" s="231"/>
      <c r="R166" s="231"/>
      <c r="S166" s="231"/>
      <c r="T166" s="232"/>
      <c r="AT166" s="233" t="s">
        <v>233</v>
      </c>
      <c r="AU166" s="233" t="s">
        <v>83</v>
      </c>
      <c r="AV166" s="14" t="s">
        <v>220</v>
      </c>
      <c r="AW166" s="14" t="s">
        <v>35</v>
      </c>
      <c r="AX166" s="14" t="s">
        <v>81</v>
      </c>
      <c r="AY166" s="233" t="s">
        <v>213</v>
      </c>
    </row>
    <row r="167" spans="1:65" s="2" customFormat="1" ht="33" customHeight="1">
      <c r="A167" s="36"/>
      <c r="B167" s="37"/>
      <c r="C167" s="195" t="s">
        <v>302</v>
      </c>
      <c r="D167" s="195" t="s">
        <v>215</v>
      </c>
      <c r="E167" s="196" t="s">
        <v>788</v>
      </c>
      <c r="F167" s="197" t="s">
        <v>789</v>
      </c>
      <c r="G167" s="198" t="s">
        <v>253</v>
      </c>
      <c r="H167" s="199">
        <v>16.05</v>
      </c>
      <c r="I167" s="200"/>
      <c r="J167" s="201">
        <f>ROUND(I167*H167,2)</f>
        <v>0</v>
      </c>
      <c r="K167" s="197" t="s">
        <v>219</v>
      </c>
      <c r="L167" s="41"/>
      <c r="M167" s="202" t="s">
        <v>19</v>
      </c>
      <c r="N167" s="203" t="s">
        <v>45</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220</v>
      </c>
      <c r="AT167" s="206" t="s">
        <v>215</v>
      </c>
      <c r="AU167" s="206" t="s">
        <v>83</v>
      </c>
      <c r="AY167" s="19" t="s">
        <v>213</v>
      </c>
      <c r="BE167" s="207">
        <f>IF(N167="základní",J167,0)</f>
        <v>0</v>
      </c>
      <c r="BF167" s="207">
        <f>IF(N167="snížená",J167,0)</f>
        <v>0</v>
      </c>
      <c r="BG167" s="207">
        <f>IF(N167="zákl. přenesená",J167,0)</f>
        <v>0</v>
      </c>
      <c r="BH167" s="207">
        <f>IF(N167="sníž. přenesená",J167,0)</f>
        <v>0</v>
      </c>
      <c r="BI167" s="207">
        <f>IF(N167="nulová",J167,0)</f>
        <v>0</v>
      </c>
      <c r="BJ167" s="19" t="s">
        <v>81</v>
      </c>
      <c r="BK167" s="207">
        <f>ROUND(I167*H167,2)</f>
        <v>0</v>
      </c>
      <c r="BL167" s="19" t="s">
        <v>220</v>
      </c>
      <c r="BM167" s="206" t="s">
        <v>1985</v>
      </c>
    </row>
    <row r="168" spans="1:65" s="2" customFormat="1" ht="165.75">
      <c r="A168" s="36"/>
      <c r="B168" s="37"/>
      <c r="C168" s="38"/>
      <c r="D168" s="208" t="s">
        <v>222</v>
      </c>
      <c r="E168" s="38"/>
      <c r="F168" s="209" t="s">
        <v>301</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222</v>
      </c>
      <c r="AU168" s="19" t="s">
        <v>83</v>
      </c>
    </row>
    <row r="169" spans="1:65" s="13" customFormat="1">
      <c r="B169" s="212"/>
      <c r="C169" s="213"/>
      <c r="D169" s="208" t="s">
        <v>233</v>
      </c>
      <c r="E169" s="214" t="s">
        <v>19</v>
      </c>
      <c r="F169" s="215" t="s">
        <v>1090</v>
      </c>
      <c r="G169" s="213"/>
      <c r="H169" s="216">
        <v>16.05</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16.05</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307</v>
      </c>
      <c r="D171" s="195" t="s">
        <v>215</v>
      </c>
      <c r="E171" s="196" t="s">
        <v>308</v>
      </c>
      <c r="F171" s="197" t="s">
        <v>309</v>
      </c>
      <c r="G171" s="198" t="s">
        <v>253</v>
      </c>
      <c r="H171" s="199">
        <v>4.8099999999999996</v>
      </c>
      <c r="I171" s="200"/>
      <c r="J171" s="201">
        <f>ROUND(I171*H171,2)</f>
        <v>0</v>
      </c>
      <c r="K171" s="197" t="s">
        <v>219</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1986</v>
      </c>
    </row>
    <row r="172" spans="1:65" s="2" customFormat="1" ht="126.75">
      <c r="A172" s="36"/>
      <c r="B172" s="37"/>
      <c r="C172" s="38"/>
      <c r="D172" s="208" t="s">
        <v>222</v>
      </c>
      <c r="E172" s="38"/>
      <c r="F172" s="209" t="s">
        <v>793</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3" customFormat="1">
      <c r="B173" s="212"/>
      <c r="C173" s="213"/>
      <c r="D173" s="208" t="s">
        <v>233</v>
      </c>
      <c r="E173" s="214" t="s">
        <v>19</v>
      </c>
      <c r="F173" s="215" t="s">
        <v>794</v>
      </c>
      <c r="G173" s="213"/>
      <c r="H173" s="216">
        <v>4.8099999999999996</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4" customFormat="1">
      <c r="B174" s="223"/>
      <c r="C174" s="224"/>
      <c r="D174" s="208" t="s">
        <v>233</v>
      </c>
      <c r="E174" s="225" t="s">
        <v>19</v>
      </c>
      <c r="F174" s="226" t="s">
        <v>234</v>
      </c>
      <c r="G174" s="224"/>
      <c r="H174" s="227">
        <v>4.8099999999999996</v>
      </c>
      <c r="I174" s="228"/>
      <c r="J174" s="224"/>
      <c r="K174" s="224"/>
      <c r="L174" s="229"/>
      <c r="M174" s="230"/>
      <c r="N174" s="231"/>
      <c r="O174" s="231"/>
      <c r="P174" s="231"/>
      <c r="Q174" s="231"/>
      <c r="R174" s="231"/>
      <c r="S174" s="231"/>
      <c r="T174" s="232"/>
      <c r="AT174" s="233" t="s">
        <v>233</v>
      </c>
      <c r="AU174" s="233" t="s">
        <v>83</v>
      </c>
      <c r="AV174" s="14" t="s">
        <v>220</v>
      </c>
      <c r="AW174" s="14" t="s">
        <v>35</v>
      </c>
      <c r="AX174" s="14" t="s">
        <v>81</v>
      </c>
      <c r="AY174" s="233" t="s">
        <v>213</v>
      </c>
    </row>
    <row r="175" spans="1:65" s="2" customFormat="1" ht="16.5" customHeight="1">
      <c r="A175" s="36"/>
      <c r="B175" s="37"/>
      <c r="C175" s="195" t="s">
        <v>312</v>
      </c>
      <c r="D175" s="195" t="s">
        <v>215</v>
      </c>
      <c r="E175" s="196" t="s">
        <v>313</v>
      </c>
      <c r="F175" s="197" t="s">
        <v>314</v>
      </c>
      <c r="G175" s="198" t="s">
        <v>253</v>
      </c>
      <c r="H175" s="199">
        <v>6.4189999999999996</v>
      </c>
      <c r="I175" s="200"/>
      <c r="J175" s="201">
        <f>ROUND(I175*H175,2)</f>
        <v>0</v>
      </c>
      <c r="K175" s="197" t="s">
        <v>219</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1987</v>
      </c>
    </row>
    <row r="176" spans="1:65" s="2" customFormat="1" ht="273">
      <c r="A176" s="36"/>
      <c r="B176" s="37"/>
      <c r="C176" s="38"/>
      <c r="D176" s="208" t="s">
        <v>222</v>
      </c>
      <c r="E176" s="38"/>
      <c r="F176" s="209" t="s">
        <v>316</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3" customFormat="1">
      <c r="B177" s="212"/>
      <c r="C177" s="213"/>
      <c r="D177" s="208" t="s">
        <v>233</v>
      </c>
      <c r="E177" s="214" t="s">
        <v>19</v>
      </c>
      <c r="F177" s="215" t="s">
        <v>505</v>
      </c>
      <c r="G177" s="213"/>
      <c r="H177" s="216">
        <v>6.4189999999999996</v>
      </c>
      <c r="I177" s="217"/>
      <c r="J177" s="213"/>
      <c r="K177" s="213"/>
      <c r="L177" s="218"/>
      <c r="M177" s="219"/>
      <c r="N177" s="220"/>
      <c r="O177" s="220"/>
      <c r="P177" s="220"/>
      <c r="Q177" s="220"/>
      <c r="R177" s="220"/>
      <c r="S177" s="220"/>
      <c r="T177" s="221"/>
      <c r="AT177" s="222" t="s">
        <v>233</v>
      </c>
      <c r="AU177" s="222" t="s">
        <v>83</v>
      </c>
      <c r="AV177" s="13" t="s">
        <v>83</v>
      </c>
      <c r="AW177" s="13" t="s">
        <v>35</v>
      </c>
      <c r="AX177" s="13" t="s">
        <v>74</v>
      </c>
      <c r="AY177" s="222" t="s">
        <v>213</v>
      </c>
    </row>
    <row r="178" spans="1:65" s="14" customFormat="1">
      <c r="B178" s="223"/>
      <c r="C178" s="224"/>
      <c r="D178" s="208" t="s">
        <v>233</v>
      </c>
      <c r="E178" s="225" t="s">
        <v>19</v>
      </c>
      <c r="F178" s="226" t="s">
        <v>234</v>
      </c>
      <c r="G178" s="224"/>
      <c r="H178" s="227">
        <v>6.4189999999999996</v>
      </c>
      <c r="I178" s="228"/>
      <c r="J178" s="224"/>
      <c r="K178" s="224"/>
      <c r="L178" s="229"/>
      <c r="M178" s="230"/>
      <c r="N178" s="231"/>
      <c r="O178" s="231"/>
      <c r="P178" s="231"/>
      <c r="Q178" s="231"/>
      <c r="R178" s="231"/>
      <c r="S178" s="231"/>
      <c r="T178" s="232"/>
      <c r="AT178" s="233" t="s">
        <v>233</v>
      </c>
      <c r="AU178" s="233" t="s">
        <v>83</v>
      </c>
      <c r="AV178" s="14" t="s">
        <v>220</v>
      </c>
      <c r="AW178" s="14" t="s">
        <v>35</v>
      </c>
      <c r="AX178" s="14" t="s">
        <v>81</v>
      </c>
      <c r="AY178" s="233" t="s">
        <v>213</v>
      </c>
    </row>
    <row r="179" spans="1:65" s="2" customFormat="1" ht="16.5" customHeight="1">
      <c r="A179" s="36"/>
      <c r="B179" s="37"/>
      <c r="C179" s="195" t="s">
        <v>7</v>
      </c>
      <c r="D179" s="195" t="s">
        <v>215</v>
      </c>
      <c r="E179" s="196" t="s">
        <v>317</v>
      </c>
      <c r="F179" s="197" t="s">
        <v>318</v>
      </c>
      <c r="G179" s="198" t="s">
        <v>166</v>
      </c>
      <c r="H179" s="199">
        <v>11.554</v>
      </c>
      <c r="I179" s="200"/>
      <c r="J179" s="201">
        <f>ROUND(I179*H179,2)</f>
        <v>0</v>
      </c>
      <c r="K179" s="197" t="s">
        <v>219</v>
      </c>
      <c r="L179" s="41"/>
      <c r="M179" s="202" t="s">
        <v>19</v>
      </c>
      <c r="N179" s="203" t="s">
        <v>45</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220</v>
      </c>
      <c r="AT179" s="206" t="s">
        <v>215</v>
      </c>
      <c r="AU179" s="206" t="s">
        <v>83</v>
      </c>
      <c r="AY179" s="19" t="s">
        <v>213</v>
      </c>
      <c r="BE179" s="207">
        <f>IF(N179="základní",J179,0)</f>
        <v>0</v>
      </c>
      <c r="BF179" s="207">
        <f>IF(N179="snížená",J179,0)</f>
        <v>0</v>
      </c>
      <c r="BG179" s="207">
        <f>IF(N179="zákl. přenesená",J179,0)</f>
        <v>0</v>
      </c>
      <c r="BH179" s="207">
        <f>IF(N179="sníž. přenesená",J179,0)</f>
        <v>0</v>
      </c>
      <c r="BI179" s="207">
        <f>IF(N179="nulová",J179,0)</f>
        <v>0</v>
      </c>
      <c r="BJ179" s="19" t="s">
        <v>81</v>
      </c>
      <c r="BK179" s="207">
        <f>ROUND(I179*H179,2)</f>
        <v>0</v>
      </c>
      <c r="BL179" s="19" t="s">
        <v>220</v>
      </c>
      <c r="BM179" s="206" t="s">
        <v>1988</v>
      </c>
    </row>
    <row r="180" spans="1:65" s="2" customFormat="1" ht="273">
      <c r="A180" s="36"/>
      <c r="B180" s="37"/>
      <c r="C180" s="38"/>
      <c r="D180" s="208" t="s">
        <v>222</v>
      </c>
      <c r="E180" s="38"/>
      <c r="F180" s="209" t="s">
        <v>316</v>
      </c>
      <c r="G180" s="38"/>
      <c r="H180" s="38"/>
      <c r="I180" s="118"/>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222</v>
      </c>
      <c r="AU180" s="19" t="s">
        <v>83</v>
      </c>
    </row>
    <row r="181" spans="1:65" s="13" customFormat="1">
      <c r="B181" s="212"/>
      <c r="C181" s="213"/>
      <c r="D181" s="208" t="s">
        <v>233</v>
      </c>
      <c r="E181" s="214" t="s">
        <v>19</v>
      </c>
      <c r="F181" s="215" t="s">
        <v>799</v>
      </c>
      <c r="G181" s="213"/>
      <c r="H181" s="216">
        <v>11.554</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4" customFormat="1">
      <c r="B182" s="223"/>
      <c r="C182" s="224"/>
      <c r="D182" s="208" t="s">
        <v>233</v>
      </c>
      <c r="E182" s="225" t="s">
        <v>19</v>
      </c>
      <c r="F182" s="226" t="s">
        <v>234</v>
      </c>
      <c r="G182" s="224"/>
      <c r="H182" s="227">
        <v>11.554</v>
      </c>
      <c r="I182" s="228"/>
      <c r="J182" s="224"/>
      <c r="K182" s="224"/>
      <c r="L182" s="229"/>
      <c r="M182" s="230"/>
      <c r="N182" s="231"/>
      <c r="O182" s="231"/>
      <c r="P182" s="231"/>
      <c r="Q182" s="231"/>
      <c r="R182" s="231"/>
      <c r="S182" s="231"/>
      <c r="T182" s="232"/>
      <c r="AT182" s="233" t="s">
        <v>233</v>
      </c>
      <c r="AU182" s="233" t="s">
        <v>83</v>
      </c>
      <c r="AV182" s="14" t="s">
        <v>220</v>
      </c>
      <c r="AW182" s="14" t="s">
        <v>35</v>
      </c>
      <c r="AX182" s="14" t="s">
        <v>81</v>
      </c>
      <c r="AY182" s="233" t="s">
        <v>213</v>
      </c>
    </row>
    <row r="183" spans="1:65" s="2" customFormat="1" ht="21.75" customHeight="1">
      <c r="A183" s="36"/>
      <c r="B183" s="37"/>
      <c r="C183" s="195" t="s">
        <v>323</v>
      </c>
      <c r="D183" s="195" t="s">
        <v>215</v>
      </c>
      <c r="E183" s="196" t="s">
        <v>324</v>
      </c>
      <c r="F183" s="197" t="s">
        <v>325</v>
      </c>
      <c r="G183" s="198" t="s">
        <v>253</v>
      </c>
      <c r="H183" s="199">
        <v>1.6040000000000001</v>
      </c>
      <c r="I183" s="200"/>
      <c r="J183" s="201">
        <f>ROUND(I183*H183,2)</f>
        <v>0</v>
      </c>
      <c r="K183" s="197" t="s">
        <v>219</v>
      </c>
      <c r="L183" s="41"/>
      <c r="M183" s="202" t="s">
        <v>19</v>
      </c>
      <c r="N183" s="203" t="s">
        <v>45</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220</v>
      </c>
      <c r="AT183" s="206" t="s">
        <v>215</v>
      </c>
      <c r="AU183" s="206" t="s">
        <v>83</v>
      </c>
      <c r="AY183" s="19" t="s">
        <v>213</v>
      </c>
      <c r="BE183" s="207">
        <f>IF(N183="základní",J183,0)</f>
        <v>0</v>
      </c>
      <c r="BF183" s="207">
        <f>IF(N183="snížená",J183,0)</f>
        <v>0</v>
      </c>
      <c r="BG183" s="207">
        <f>IF(N183="zákl. přenesená",J183,0)</f>
        <v>0</v>
      </c>
      <c r="BH183" s="207">
        <f>IF(N183="sníž. přenesená",J183,0)</f>
        <v>0</v>
      </c>
      <c r="BI183" s="207">
        <f>IF(N183="nulová",J183,0)</f>
        <v>0</v>
      </c>
      <c r="BJ183" s="19" t="s">
        <v>81</v>
      </c>
      <c r="BK183" s="207">
        <f>ROUND(I183*H183,2)</f>
        <v>0</v>
      </c>
      <c r="BL183" s="19" t="s">
        <v>220</v>
      </c>
      <c r="BM183" s="206" t="s">
        <v>1989</v>
      </c>
    </row>
    <row r="184" spans="1:65" s="2" customFormat="1" ht="399.75">
      <c r="A184" s="36"/>
      <c r="B184" s="37"/>
      <c r="C184" s="38"/>
      <c r="D184" s="208" t="s">
        <v>222</v>
      </c>
      <c r="E184" s="38"/>
      <c r="F184" s="209" t="s">
        <v>327</v>
      </c>
      <c r="G184" s="38"/>
      <c r="H184" s="38"/>
      <c r="I184" s="118"/>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222</v>
      </c>
      <c r="AU184" s="19" t="s">
        <v>83</v>
      </c>
    </row>
    <row r="185" spans="1:65" s="13" customFormat="1">
      <c r="B185" s="212"/>
      <c r="C185" s="213"/>
      <c r="D185" s="208" t="s">
        <v>233</v>
      </c>
      <c r="E185" s="214" t="s">
        <v>19</v>
      </c>
      <c r="F185" s="215" t="s">
        <v>505</v>
      </c>
      <c r="G185" s="213"/>
      <c r="H185" s="216">
        <v>6.4189999999999996</v>
      </c>
      <c r="I185" s="217"/>
      <c r="J185" s="213"/>
      <c r="K185" s="213"/>
      <c r="L185" s="218"/>
      <c r="M185" s="219"/>
      <c r="N185" s="220"/>
      <c r="O185" s="220"/>
      <c r="P185" s="220"/>
      <c r="Q185" s="220"/>
      <c r="R185" s="220"/>
      <c r="S185" s="220"/>
      <c r="T185" s="221"/>
      <c r="AT185" s="222" t="s">
        <v>233</v>
      </c>
      <c r="AU185" s="222" t="s">
        <v>83</v>
      </c>
      <c r="AV185" s="13" t="s">
        <v>83</v>
      </c>
      <c r="AW185" s="13" t="s">
        <v>35</v>
      </c>
      <c r="AX185" s="13" t="s">
        <v>74</v>
      </c>
      <c r="AY185" s="222" t="s">
        <v>213</v>
      </c>
    </row>
    <row r="186" spans="1:65" s="13" customFormat="1">
      <c r="B186" s="212"/>
      <c r="C186" s="213"/>
      <c r="D186" s="208" t="s">
        <v>233</v>
      </c>
      <c r="E186" s="214" t="s">
        <v>19</v>
      </c>
      <c r="F186" s="215" t="s">
        <v>1990</v>
      </c>
      <c r="G186" s="213"/>
      <c r="H186" s="216">
        <v>-4.8150000000000004</v>
      </c>
      <c r="I186" s="217"/>
      <c r="J186" s="213"/>
      <c r="K186" s="213"/>
      <c r="L186" s="218"/>
      <c r="M186" s="219"/>
      <c r="N186" s="220"/>
      <c r="O186" s="220"/>
      <c r="P186" s="220"/>
      <c r="Q186" s="220"/>
      <c r="R186" s="220"/>
      <c r="S186" s="220"/>
      <c r="T186" s="221"/>
      <c r="AT186" s="222" t="s">
        <v>233</v>
      </c>
      <c r="AU186" s="222" t="s">
        <v>83</v>
      </c>
      <c r="AV186" s="13" t="s">
        <v>83</v>
      </c>
      <c r="AW186" s="13" t="s">
        <v>35</v>
      </c>
      <c r="AX186" s="13" t="s">
        <v>74</v>
      </c>
      <c r="AY186" s="222" t="s">
        <v>213</v>
      </c>
    </row>
    <row r="187" spans="1:65" s="14" customFormat="1">
      <c r="B187" s="223"/>
      <c r="C187" s="224"/>
      <c r="D187" s="208" t="s">
        <v>233</v>
      </c>
      <c r="E187" s="225" t="s">
        <v>577</v>
      </c>
      <c r="F187" s="226" t="s">
        <v>234</v>
      </c>
      <c r="G187" s="224"/>
      <c r="H187" s="227">
        <v>1.6040000000000001</v>
      </c>
      <c r="I187" s="228"/>
      <c r="J187" s="224"/>
      <c r="K187" s="224"/>
      <c r="L187" s="229"/>
      <c r="M187" s="230"/>
      <c r="N187" s="231"/>
      <c r="O187" s="231"/>
      <c r="P187" s="231"/>
      <c r="Q187" s="231"/>
      <c r="R187" s="231"/>
      <c r="S187" s="231"/>
      <c r="T187" s="232"/>
      <c r="AT187" s="233" t="s">
        <v>233</v>
      </c>
      <c r="AU187" s="233" t="s">
        <v>83</v>
      </c>
      <c r="AV187" s="14" t="s">
        <v>220</v>
      </c>
      <c r="AW187" s="14" t="s">
        <v>35</v>
      </c>
      <c r="AX187" s="14" t="s">
        <v>81</v>
      </c>
      <c r="AY187" s="233" t="s">
        <v>213</v>
      </c>
    </row>
    <row r="188" spans="1:65" s="2" customFormat="1" ht="16.5" customHeight="1">
      <c r="A188" s="36"/>
      <c r="B188" s="37"/>
      <c r="C188" s="244" t="s">
        <v>328</v>
      </c>
      <c r="D188" s="244" t="s">
        <v>329</v>
      </c>
      <c r="E188" s="245" t="s">
        <v>809</v>
      </c>
      <c r="F188" s="246" t="s">
        <v>810</v>
      </c>
      <c r="G188" s="247" t="s">
        <v>166</v>
      </c>
      <c r="H188" s="248">
        <v>3.2240000000000002</v>
      </c>
      <c r="I188" s="249"/>
      <c r="J188" s="250">
        <f>ROUND(I188*H188,2)</f>
        <v>0</v>
      </c>
      <c r="K188" s="246" t="s">
        <v>219</v>
      </c>
      <c r="L188" s="251"/>
      <c r="M188" s="252" t="s">
        <v>19</v>
      </c>
      <c r="N188" s="253" t="s">
        <v>45</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257</v>
      </c>
      <c r="AT188" s="206" t="s">
        <v>329</v>
      </c>
      <c r="AU188" s="206" t="s">
        <v>83</v>
      </c>
      <c r="AY188" s="19" t="s">
        <v>213</v>
      </c>
      <c r="BE188" s="207">
        <f>IF(N188="základní",J188,0)</f>
        <v>0</v>
      </c>
      <c r="BF188" s="207">
        <f>IF(N188="snížená",J188,0)</f>
        <v>0</v>
      </c>
      <c r="BG188" s="207">
        <f>IF(N188="zákl. přenesená",J188,0)</f>
        <v>0</v>
      </c>
      <c r="BH188" s="207">
        <f>IF(N188="sníž. přenesená",J188,0)</f>
        <v>0</v>
      </c>
      <c r="BI188" s="207">
        <f>IF(N188="nulová",J188,0)</f>
        <v>0</v>
      </c>
      <c r="BJ188" s="19" t="s">
        <v>81</v>
      </c>
      <c r="BK188" s="207">
        <f>ROUND(I188*H188,2)</f>
        <v>0</v>
      </c>
      <c r="BL188" s="19" t="s">
        <v>220</v>
      </c>
      <c r="BM188" s="206" t="s">
        <v>1991</v>
      </c>
    </row>
    <row r="189" spans="1:65" s="13" customFormat="1">
      <c r="B189" s="212"/>
      <c r="C189" s="213"/>
      <c r="D189" s="208" t="s">
        <v>233</v>
      </c>
      <c r="E189" s="214" t="s">
        <v>19</v>
      </c>
      <c r="F189" s="215" t="s">
        <v>812</v>
      </c>
      <c r="G189" s="213"/>
      <c r="H189" s="216">
        <v>3.2240000000000002</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4" customFormat="1">
      <c r="B190" s="223"/>
      <c r="C190" s="224"/>
      <c r="D190" s="208" t="s">
        <v>233</v>
      </c>
      <c r="E190" s="225" t="s">
        <v>19</v>
      </c>
      <c r="F190" s="226" t="s">
        <v>234</v>
      </c>
      <c r="G190" s="224"/>
      <c r="H190" s="227">
        <v>3.2240000000000002</v>
      </c>
      <c r="I190" s="228"/>
      <c r="J190" s="224"/>
      <c r="K190" s="224"/>
      <c r="L190" s="229"/>
      <c r="M190" s="230"/>
      <c r="N190" s="231"/>
      <c r="O190" s="231"/>
      <c r="P190" s="231"/>
      <c r="Q190" s="231"/>
      <c r="R190" s="231"/>
      <c r="S190" s="231"/>
      <c r="T190" s="232"/>
      <c r="AT190" s="233" t="s">
        <v>233</v>
      </c>
      <c r="AU190" s="233" t="s">
        <v>83</v>
      </c>
      <c r="AV190" s="14" t="s">
        <v>220</v>
      </c>
      <c r="AW190" s="14" t="s">
        <v>35</v>
      </c>
      <c r="AX190" s="14" t="s">
        <v>81</v>
      </c>
      <c r="AY190" s="233" t="s">
        <v>213</v>
      </c>
    </row>
    <row r="191" spans="1:65" s="2" customFormat="1" ht="21.75" customHeight="1">
      <c r="A191" s="36"/>
      <c r="B191" s="37"/>
      <c r="C191" s="195" t="s">
        <v>333</v>
      </c>
      <c r="D191" s="195" t="s">
        <v>215</v>
      </c>
      <c r="E191" s="196" t="s">
        <v>813</v>
      </c>
      <c r="F191" s="197" t="s">
        <v>814</v>
      </c>
      <c r="G191" s="198" t="s">
        <v>253</v>
      </c>
      <c r="H191" s="199">
        <v>3.206</v>
      </c>
      <c r="I191" s="200"/>
      <c r="J191" s="201">
        <f>ROUND(I191*H191,2)</f>
        <v>0</v>
      </c>
      <c r="K191" s="197" t="s">
        <v>219</v>
      </c>
      <c r="L191" s="41"/>
      <c r="M191" s="202" t="s">
        <v>19</v>
      </c>
      <c r="N191" s="203" t="s">
        <v>45</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220</v>
      </c>
      <c r="AT191" s="206" t="s">
        <v>215</v>
      </c>
      <c r="AU191" s="206" t="s">
        <v>83</v>
      </c>
      <c r="AY191" s="19" t="s">
        <v>213</v>
      </c>
      <c r="BE191" s="207">
        <f>IF(N191="základní",J191,0)</f>
        <v>0</v>
      </c>
      <c r="BF191" s="207">
        <f>IF(N191="snížená",J191,0)</f>
        <v>0</v>
      </c>
      <c r="BG191" s="207">
        <f>IF(N191="zákl. přenesená",J191,0)</f>
        <v>0</v>
      </c>
      <c r="BH191" s="207">
        <f>IF(N191="sníž. přenesená",J191,0)</f>
        <v>0</v>
      </c>
      <c r="BI191" s="207">
        <f>IF(N191="nulová",J191,0)</f>
        <v>0</v>
      </c>
      <c r="BJ191" s="19" t="s">
        <v>81</v>
      </c>
      <c r="BK191" s="207">
        <f>ROUND(I191*H191,2)</f>
        <v>0</v>
      </c>
      <c r="BL191" s="19" t="s">
        <v>220</v>
      </c>
      <c r="BM191" s="206" t="s">
        <v>1992</v>
      </c>
    </row>
    <row r="192" spans="1:65" s="2" customFormat="1" ht="97.5">
      <c r="A192" s="36"/>
      <c r="B192" s="37"/>
      <c r="C192" s="38"/>
      <c r="D192" s="208" t="s">
        <v>222</v>
      </c>
      <c r="E192" s="38"/>
      <c r="F192" s="209" t="s">
        <v>816</v>
      </c>
      <c r="G192" s="38"/>
      <c r="H192" s="38"/>
      <c r="I192" s="118"/>
      <c r="J192" s="38"/>
      <c r="K192" s="38"/>
      <c r="L192" s="41"/>
      <c r="M192" s="210"/>
      <c r="N192" s="211"/>
      <c r="O192" s="66"/>
      <c r="P192" s="66"/>
      <c r="Q192" s="66"/>
      <c r="R192" s="66"/>
      <c r="S192" s="66"/>
      <c r="T192" s="67"/>
      <c r="U192" s="36"/>
      <c r="V192" s="36"/>
      <c r="W192" s="36"/>
      <c r="X192" s="36"/>
      <c r="Y192" s="36"/>
      <c r="Z192" s="36"/>
      <c r="AA192" s="36"/>
      <c r="AB192" s="36"/>
      <c r="AC192" s="36"/>
      <c r="AD192" s="36"/>
      <c r="AE192" s="36"/>
      <c r="AT192" s="19" t="s">
        <v>222</v>
      </c>
      <c r="AU192" s="19" t="s">
        <v>83</v>
      </c>
    </row>
    <row r="193" spans="1:65" s="13" customFormat="1">
      <c r="B193" s="212"/>
      <c r="C193" s="213"/>
      <c r="D193" s="208" t="s">
        <v>233</v>
      </c>
      <c r="E193" s="214" t="s">
        <v>19</v>
      </c>
      <c r="F193" s="215" t="s">
        <v>1993</v>
      </c>
      <c r="G193" s="213"/>
      <c r="H193" s="216">
        <v>2.82</v>
      </c>
      <c r="I193" s="217"/>
      <c r="J193" s="213"/>
      <c r="K193" s="213"/>
      <c r="L193" s="218"/>
      <c r="M193" s="219"/>
      <c r="N193" s="220"/>
      <c r="O193" s="220"/>
      <c r="P193" s="220"/>
      <c r="Q193" s="220"/>
      <c r="R193" s="220"/>
      <c r="S193" s="220"/>
      <c r="T193" s="221"/>
      <c r="AT193" s="222" t="s">
        <v>233</v>
      </c>
      <c r="AU193" s="222" t="s">
        <v>83</v>
      </c>
      <c r="AV193" s="13" t="s">
        <v>83</v>
      </c>
      <c r="AW193" s="13" t="s">
        <v>35</v>
      </c>
      <c r="AX193" s="13" t="s">
        <v>74</v>
      </c>
      <c r="AY193" s="222" t="s">
        <v>213</v>
      </c>
    </row>
    <row r="194" spans="1:65" s="13" customFormat="1">
      <c r="B194" s="212"/>
      <c r="C194" s="213"/>
      <c r="D194" s="208" t="s">
        <v>233</v>
      </c>
      <c r="E194" s="214" t="s">
        <v>19</v>
      </c>
      <c r="F194" s="215" t="s">
        <v>1994</v>
      </c>
      <c r="G194" s="213"/>
      <c r="H194" s="216">
        <v>0.39</v>
      </c>
      <c r="I194" s="217"/>
      <c r="J194" s="213"/>
      <c r="K194" s="213"/>
      <c r="L194" s="218"/>
      <c r="M194" s="219"/>
      <c r="N194" s="220"/>
      <c r="O194" s="220"/>
      <c r="P194" s="220"/>
      <c r="Q194" s="220"/>
      <c r="R194" s="220"/>
      <c r="S194" s="220"/>
      <c r="T194" s="221"/>
      <c r="AT194" s="222" t="s">
        <v>233</v>
      </c>
      <c r="AU194" s="222" t="s">
        <v>83</v>
      </c>
      <c r="AV194" s="13" t="s">
        <v>83</v>
      </c>
      <c r="AW194" s="13" t="s">
        <v>35</v>
      </c>
      <c r="AX194" s="13" t="s">
        <v>74</v>
      </c>
      <c r="AY194" s="222" t="s">
        <v>213</v>
      </c>
    </row>
    <row r="195" spans="1:65" s="13" customFormat="1">
      <c r="B195" s="212"/>
      <c r="C195" s="213"/>
      <c r="D195" s="208" t="s">
        <v>233</v>
      </c>
      <c r="E195" s="214" t="s">
        <v>19</v>
      </c>
      <c r="F195" s="215" t="s">
        <v>1995</v>
      </c>
      <c r="G195" s="213"/>
      <c r="H195" s="216">
        <v>-4.0000000000000001E-3</v>
      </c>
      <c r="I195" s="217"/>
      <c r="J195" s="213"/>
      <c r="K195" s="213"/>
      <c r="L195" s="218"/>
      <c r="M195" s="219"/>
      <c r="N195" s="220"/>
      <c r="O195" s="220"/>
      <c r="P195" s="220"/>
      <c r="Q195" s="220"/>
      <c r="R195" s="220"/>
      <c r="S195" s="220"/>
      <c r="T195" s="221"/>
      <c r="AT195" s="222" t="s">
        <v>233</v>
      </c>
      <c r="AU195" s="222" t="s">
        <v>83</v>
      </c>
      <c r="AV195" s="13" t="s">
        <v>83</v>
      </c>
      <c r="AW195" s="13" t="s">
        <v>35</v>
      </c>
      <c r="AX195" s="13" t="s">
        <v>74</v>
      </c>
      <c r="AY195" s="222" t="s">
        <v>213</v>
      </c>
    </row>
    <row r="196" spans="1:65" s="14" customFormat="1">
      <c r="B196" s="223"/>
      <c r="C196" s="224"/>
      <c r="D196" s="208" t="s">
        <v>233</v>
      </c>
      <c r="E196" s="225" t="s">
        <v>544</v>
      </c>
      <c r="F196" s="226" t="s">
        <v>234</v>
      </c>
      <c r="G196" s="224"/>
      <c r="H196" s="227">
        <v>3.206</v>
      </c>
      <c r="I196" s="228"/>
      <c r="J196" s="224"/>
      <c r="K196" s="224"/>
      <c r="L196" s="229"/>
      <c r="M196" s="230"/>
      <c r="N196" s="231"/>
      <c r="O196" s="231"/>
      <c r="P196" s="231"/>
      <c r="Q196" s="231"/>
      <c r="R196" s="231"/>
      <c r="S196" s="231"/>
      <c r="T196" s="232"/>
      <c r="AT196" s="233" t="s">
        <v>233</v>
      </c>
      <c r="AU196" s="233" t="s">
        <v>83</v>
      </c>
      <c r="AV196" s="14" t="s">
        <v>220</v>
      </c>
      <c r="AW196" s="14" t="s">
        <v>35</v>
      </c>
      <c r="AX196" s="14" t="s">
        <v>81</v>
      </c>
      <c r="AY196" s="233" t="s">
        <v>213</v>
      </c>
    </row>
    <row r="197" spans="1:65" s="2" customFormat="1" ht="16.5" customHeight="1">
      <c r="A197" s="36"/>
      <c r="B197" s="37"/>
      <c r="C197" s="244" t="s">
        <v>340</v>
      </c>
      <c r="D197" s="244" t="s">
        <v>329</v>
      </c>
      <c r="E197" s="245" t="s">
        <v>822</v>
      </c>
      <c r="F197" s="246" t="s">
        <v>823</v>
      </c>
      <c r="G197" s="247" t="s">
        <v>166</v>
      </c>
      <c r="H197" s="248">
        <v>6.444</v>
      </c>
      <c r="I197" s="249"/>
      <c r="J197" s="250">
        <f>ROUND(I197*H197,2)</f>
        <v>0</v>
      </c>
      <c r="K197" s="246" t="s">
        <v>19</v>
      </c>
      <c r="L197" s="251"/>
      <c r="M197" s="252" t="s">
        <v>19</v>
      </c>
      <c r="N197" s="253" t="s">
        <v>45</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257</v>
      </c>
      <c r="AT197" s="206" t="s">
        <v>329</v>
      </c>
      <c r="AU197" s="206" t="s">
        <v>83</v>
      </c>
      <c r="AY197" s="19" t="s">
        <v>213</v>
      </c>
      <c r="BE197" s="207">
        <f>IF(N197="základní",J197,0)</f>
        <v>0</v>
      </c>
      <c r="BF197" s="207">
        <f>IF(N197="snížená",J197,0)</f>
        <v>0</v>
      </c>
      <c r="BG197" s="207">
        <f>IF(N197="zákl. přenesená",J197,0)</f>
        <v>0</v>
      </c>
      <c r="BH197" s="207">
        <f>IF(N197="sníž. přenesená",J197,0)</f>
        <v>0</v>
      </c>
      <c r="BI197" s="207">
        <f>IF(N197="nulová",J197,0)</f>
        <v>0</v>
      </c>
      <c r="BJ197" s="19" t="s">
        <v>81</v>
      </c>
      <c r="BK197" s="207">
        <f>ROUND(I197*H197,2)</f>
        <v>0</v>
      </c>
      <c r="BL197" s="19" t="s">
        <v>220</v>
      </c>
      <c r="BM197" s="206" t="s">
        <v>1996</v>
      </c>
    </row>
    <row r="198" spans="1:65" s="13" customFormat="1">
      <c r="B198" s="212"/>
      <c r="C198" s="213"/>
      <c r="D198" s="208" t="s">
        <v>233</v>
      </c>
      <c r="E198" s="214" t="s">
        <v>19</v>
      </c>
      <c r="F198" s="215" t="s">
        <v>825</v>
      </c>
      <c r="G198" s="213"/>
      <c r="H198" s="216">
        <v>6.444</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4" customFormat="1">
      <c r="B199" s="223"/>
      <c r="C199" s="224"/>
      <c r="D199" s="208" t="s">
        <v>233</v>
      </c>
      <c r="E199" s="225" t="s">
        <v>19</v>
      </c>
      <c r="F199" s="226" t="s">
        <v>234</v>
      </c>
      <c r="G199" s="224"/>
      <c r="H199" s="227">
        <v>6.444</v>
      </c>
      <c r="I199" s="228"/>
      <c r="J199" s="224"/>
      <c r="K199" s="224"/>
      <c r="L199" s="229"/>
      <c r="M199" s="230"/>
      <c r="N199" s="231"/>
      <c r="O199" s="231"/>
      <c r="P199" s="231"/>
      <c r="Q199" s="231"/>
      <c r="R199" s="231"/>
      <c r="S199" s="231"/>
      <c r="T199" s="232"/>
      <c r="AT199" s="233" t="s">
        <v>233</v>
      </c>
      <c r="AU199" s="233" t="s">
        <v>83</v>
      </c>
      <c r="AV199" s="14" t="s">
        <v>220</v>
      </c>
      <c r="AW199" s="14" t="s">
        <v>35</v>
      </c>
      <c r="AX199" s="14" t="s">
        <v>81</v>
      </c>
      <c r="AY199" s="233" t="s">
        <v>213</v>
      </c>
    </row>
    <row r="200" spans="1:65" s="12" customFormat="1" ht="22.9" customHeight="1">
      <c r="B200" s="179"/>
      <c r="C200" s="180"/>
      <c r="D200" s="181" t="s">
        <v>73</v>
      </c>
      <c r="E200" s="193" t="s">
        <v>220</v>
      </c>
      <c r="F200" s="193" t="s">
        <v>841</v>
      </c>
      <c r="G200" s="180"/>
      <c r="H200" s="180"/>
      <c r="I200" s="183"/>
      <c r="J200" s="194">
        <f>BK200</f>
        <v>0</v>
      </c>
      <c r="K200" s="180"/>
      <c r="L200" s="185"/>
      <c r="M200" s="186"/>
      <c r="N200" s="187"/>
      <c r="O200" s="187"/>
      <c r="P200" s="188">
        <f>SUM(P201:P205)</f>
        <v>0</v>
      </c>
      <c r="Q200" s="187"/>
      <c r="R200" s="188">
        <f>SUM(R201:R205)</f>
        <v>0</v>
      </c>
      <c r="S200" s="187"/>
      <c r="T200" s="189">
        <f>SUM(T201:T205)</f>
        <v>0</v>
      </c>
      <c r="AR200" s="190" t="s">
        <v>81</v>
      </c>
      <c r="AT200" s="191" t="s">
        <v>73</v>
      </c>
      <c r="AU200" s="191" t="s">
        <v>81</v>
      </c>
      <c r="AY200" s="190" t="s">
        <v>213</v>
      </c>
      <c r="BK200" s="192">
        <f>SUM(BK201:BK205)</f>
        <v>0</v>
      </c>
    </row>
    <row r="201" spans="1:65" s="2" customFormat="1" ht="16.5" customHeight="1">
      <c r="A201" s="36"/>
      <c r="B201" s="37"/>
      <c r="C201" s="195" t="s">
        <v>346</v>
      </c>
      <c r="D201" s="195" t="s">
        <v>215</v>
      </c>
      <c r="E201" s="196" t="s">
        <v>1441</v>
      </c>
      <c r="F201" s="197" t="s">
        <v>1442</v>
      </c>
      <c r="G201" s="198" t="s">
        <v>253</v>
      </c>
      <c r="H201" s="199">
        <v>1.07</v>
      </c>
      <c r="I201" s="200"/>
      <c r="J201" s="201">
        <f>ROUND(I201*H201,2)</f>
        <v>0</v>
      </c>
      <c r="K201" s="197" t="s">
        <v>219</v>
      </c>
      <c r="L201" s="41"/>
      <c r="M201" s="202" t="s">
        <v>19</v>
      </c>
      <c r="N201" s="203" t="s">
        <v>45</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220</v>
      </c>
      <c r="AT201" s="206" t="s">
        <v>215</v>
      </c>
      <c r="AU201" s="206" t="s">
        <v>83</v>
      </c>
      <c r="AY201" s="19" t="s">
        <v>213</v>
      </c>
      <c r="BE201" s="207">
        <f>IF(N201="základní",J201,0)</f>
        <v>0</v>
      </c>
      <c r="BF201" s="207">
        <f>IF(N201="snížená",J201,0)</f>
        <v>0</v>
      </c>
      <c r="BG201" s="207">
        <f>IF(N201="zákl. přenesená",J201,0)</f>
        <v>0</v>
      </c>
      <c r="BH201" s="207">
        <f>IF(N201="sníž. přenesená",J201,0)</f>
        <v>0</v>
      </c>
      <c r="BI201" s="207">
        <f>IF(N201="nulová",J201,0)</f>
        <v>0</v>
      </c>
      <c r="BJ201" s="19" t="s">
        <v>81</v>
      </c>
      <c r="BK201" s="207">
        <f>ROUND(I201*H201,2)</f>
        <v>0</v>
      </c>
      <c r="BL201" s="19" t="s">
        <v>220</v>
      </c>
      <c r="BM201" s="206" t="s">
        <v>1997</v>
      </c>
    </row>
    <row r="202" spans="1:65" s="2" customFormat="1" ht="48.75">
      <c r="A202" s="36"/>
      <c r="B202" s="37"/>
      <c r="C202" s="38"/>
      <c r="D202" s="208" t="s">
        <v>222</v>
      </c>
      <c r="E202" s="38"/>
      <c r="F202" s="209" t="s">
        <v>845</v>
      </c>
      <c r="G202" s="38"/>
      <c r="H202" s="38"/>
      <c r="I202" s="118"/>
      <c r="J202" s="38"/>
      <c r="K202" s="38"/>
      <c r="L202" s="41"/>
      <c r="M202" s="210"/>
      <c r="N202" s="211"/>
      <c r="O202" s="66"/>
      <c r="P202" s="66"/>
      <c r="Q202" s="66"/>
      <c r="R202" s="66"/>
      <c r="S202" s="66"/>
      <c r="T202" s="67"/>
      <c r="U202" s="36"/>
      <c r="V202" s="36"/>
      <c r="W202" s="36"/>
      <c r="X202" s="36"/>
      <c r="Y202" s="36"/>
      <c r="Z202" s="36"/>
      <c r="AA202" s="36"/>
      <c r="AB202" s="36"/>
      <c r="AC202" s="36"/>
      <c r="AD202" s="36"/>
      <c r="AE202" s="36"/>
      <c r="AT202" s="19" t="s">
        <v>222</v>
      </c>
      <c r="AU202" s="19" t="s">
        <v>83</v>
      </c>
    </row>
    <row r="203" spans="1:65" s="13" customFormat="1">
      <c r="B203" s="212"/>
      <c r="C203" s="213"/>
      <c r="D203" s="208" t="s">
        <v>233</v>
      </c>
      <c r="E203" s="214" t="s">
        <v>19</v>
      </c>
      <c r="F203" s="215" t="s">
        <v>1998</v>
      </c>
      <c r="G203" s="213"/>
      <c r="H203" s="216">
        <v>0.94</v>
      </c>
      <c r="I203" s="217"/>
      <c r="J203" s="213"/>
      <c r="K203" s="213"/>
      <c r="L203" s="218"/>
      <c r="M203" s="219"/>
      <c r="N203" s="220"/>
      <c r="O203" s="220"/>
      <c r="P203" s="220"/>
      <c r="Q203" s="220"/>
      <c r="R203" s="220"/>
      <c r="S203" s="220"/>
      <c r="T203" s="221"/>
      <c r="AT203" s="222" t="s">
        <v>233</v>
      </c>
      <c r="AU203" s="222" t="s">
        <v>83</v>
      </c>
      <c r="AV203" s="13" t="s">
        <v>83</v>
      </c>
      <c r="AW203" s="13" t="s">
        <v>35</v>
      </c>
      <c r="AX203" s="13" t="s">
        <v>74</v>
      </c>
      <c r="AY203" s="222" t="s">
        <v>213</v>
      </c>
    </row>
    <row r="204" spans="1:65" s="13" customFormat="1">
      <c r="B204" s="212"/>
      <c r="C204" s="213"/>
      <c r="D204" s="208" t="s">
        <v>233</v>
      </c>
      <c r="E204" s="214" t="s">
        <v>19</v>
      </c>
      <c r="F204" s="215" t="s">
        <v>1999</v>
      </c>
      <c r="G204" s="213"/>
      <c r="H204" s="216">
        <v>0.13</v>
      </c>
      <c r="I204" s="217"/>
      <c r="J204" s="213"/>
      <c r="K204" s="213"/>
      <c r="L204" s="218"/>
      <c r="M204" s="219"/>
      <c r="N204" s="220"/>
      <c r="O204" s="220"/>
      <c r="P204" s="220"/>
      <c r="Q204" s="220"/>
      <c r="R204" s="220"/>
      <c r="S204" s="220"/>
      <c r="T204" s="221"/>
      <c r="AT204" s="222" t="s">
        <v>233</v>
      </c>
      <c r="AU204" s="222" t="s">
        <v>83</v>
      </c>
      <c r="AV204" s="13" t="s">
        <v>83</v>
      </c>
      <c r="AW204" s="13" t="s">
        <v>35</v>
      </c>
      <c r="AX204" s="13" t="s">
        <v>74</v>
      </c>
      <c r="AY204" s="222" t="s">
        <v>213</v>
      </c>
    </row>
    <row r="205" spans="1:65" s="14" customFormat="1">
      <c r="B205" s="223"/>
      <c r="C205" s="224"/>
      <c r="D205" s="208" t="s">
        <v>233</v>
      </c>
      <c r="E205" s="225" t="s">
        <v>538</v>
      </c>
      <c r="F205" s="226" t="s">
        <v>234</v>
      </c>
      <c r="G205" s="224"/>
      <c r="H205" s="227">
        <v>1.07</v>
      </c>
      <c r="I205" s="228"/>
      <c r="J205" s="224"/>
      <c r="K205" s="224"/>
      <c r="L205" s="229"/>
      <c r="M205" s="230"/>
      <c r="N205" s="231"/>
      <c r="O205" s="231"/>
      <c r="P205" s="231"/>
      <c r="Q205" s="231"/>
      <c r="R205" s="231"/>
      <c r="S205" s="231"/>
      <c r="T205" s="232"/>
      <c r="AT205" s="233" t="s">
        <v>233</v>
      </c>
      <c r="AU205" s="233" t="s">
        <v>83</v>
      </c>
      <c r="AV205" s="14" t="s">
        <v>220</v>
      </c>
      <c r="AW205" s="14" t="s">
        <v>35</v>
      </c>
      <c r="AX205" s="14" t="s">
        <v>81</v>
      </c>
      <c r="AY205" s="233" t="s">
        <v>213</v>
      </c>
    </row>
    <row r="206" spans="1:65" s="12" customFormat="1" ht="22.9" customHeight="1">
      <c r="B206" s="179"/>
      <c r="C206" s="180"/>
      <c r="D206" s="181" t="s">
        <v>73</v>
      </c>
      <c r="E206" s="193" t="s">
        <v>257</v>
      </c>
      <c r="F206" s="193" t="s">
        <v>866</v>
      </c>
      <c r="G206" s="180"/>
      <c r="H206" s="180"/>
      <c r="I206" s="183"/>
      <c r="J206" s="194">
        <f>BK206</f>
        <v>0</v>
      </c>
      <c r="K206" s="180"/>
      <c r="L206" s="185"/>
      <c r="M206" s="186"/>
      <c r="N206" s="187"/>
      <c r="O206" s="187"/>
      <c r="P206" s="188">
        <f>SUM(P207:P231)</f>
        <v>0</v>
      </c>
      <c r="Q206" s="187"/>
      <c r="R206" s="188">
        <f>SUM(R207:R231)</f>
        <v>7.0752000000000011E-3</v>
      </c>
      <c r="S206" s="187"/>
      <c r="T206" s="189">
        <f>SUM(T207:T231)</f>
        <v>0</v>
      </c>
      <c r="AR206" s="190" t="s">
        <v>81</v>
      </c>
      <c r="AT206" s="191" t="s">
        <v>73</v>
      </c>
      <c r="AU206" s="191" t="s">
        <v>81</v>
      </c>
      <c r="AY206" s="190" t="s">
        <v>213</v>
      </c>
      <c r="BK206" s="192">
        <f>SUM(BK207:BK231)</f>
        <v>0</v>
      </c>
    </row>
    <row r="207" spans="1:65" s="2" customFormat="1" ht="16.5" customHeight="1">
      <c r="A207" s="36"/>
      <c r="B207" s="37"/>
      <c r="C207" s="195" t="s">
        <v>351</v>
      </c>
      <c r="D207" s="195" t="s">
        <v>215</v>
      </c>
      <c r="E207" s="196" t="s">
        <v>2000</v>
      </c>
      <c r="F207" s="197" t="s">
        <v>2001</v>
      </c>
      <c r="G207" s="198" t="s">
        <v>218</v>
      </c>
      <c r="H207" s="199">
        <v>2</v>
      </c>
      <c r="I207" s="200"/>
      <c r="J207" s="201">
        <f>ROUND(I207*H207,2)</f>
        <v>0</v>
      </c>
      <c r="K207" s="197" t="s">
        <v>19</v>
      </c>
      <c r="L207" s="41"/>
      <c r="M207" s="202" t="s">
        <v>19</v>
      </c>
      <c r="N207" s="203" t="s">
        <v>45</v>
      </c>
      <c r="O207" s="66"/>
      <c r="P207" s="204">
        <f>O207*H207</f>
        <v>0</v>
      </c>
      <c r="Q207" s="204">
        <v>0</v>
      </c>
      <c r="R207" s="204">
        <f>Q207*H207</f>
        <v>0</v>
      </c>
      <c r="S207" s="204">
        <v>0</v>
      </c>
      <c r="T207" s="205">
        <f>S207*H207</f>
        <v>0</v>
      </c>
      <c r="U207" s="36"/>
      <c r="V207" s="36"/>
      <c r="W207" s="36"/>
      <c r="X207" s="36"/>
      <c r="Y207" s="36"/>
      <c r="Z207" s="36"/>
      <c r="AA207" s="36"/>
      <c r="AB207" s="36"/>
      <c r="AC207" s="36"/>
      <c r="AD207" s="36"/>
      <c r="AE207" s="36"/>
      <c r="AR207" s="206" t="s">
        <v>220</v>
      </c>
      <c r="AT207" s="206" t="s">
        <v>215</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220</v>
      </c>
      <c r="BM207" s="206" t="s">
        <v>2002</v>
      </c>
    </row>
    <row r="208" spans="1:65" s="2" customFormat="1" ht="16.5" customHeight="1">
      <c r="A208" s="36"/>
      <c r="B208" s="37"/>
      <c r="C208" s="195" t="s">
        <v>356</v>
      </c>
      <c r="D208" s="195" t="s">
        <v>215</v>
      </c>
      <c r="E208" s="196" t="s">
        <v>2003</v>
      </c>
      <c r="F208" s="197" t="s">
        <v>2004</v>
      </c>
      <c r="G208" s="198" t="s">
        <v>152</v>
      </c>
      <c r="H208" s="199">
        <v>8.23</v>
      </c>
      <c r="I208" s="200"/>
      <c r="J208" s="201">
        <f>ROUND(I208*H208,2)</f>
        <v>0</v>
      </c>
      <c r="K208" s="197" t="s">
        <v>19</v>
      </c>
      <c r="L208" s="41"/>
      <c r="M208" s="202" t="s">
        <v>19</v>
      </c>
      <c r="N208" s="203" t="s">
        <v>45</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220</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220</v>
      </c>
      <c r="BM208" s="206" t="s">
        <v>2005</v>
      </c>
    </row>
    <row r="209" spans="1:65" s="13" customFormat="1">
      <c r="B209" s="212"/>
      <c r="C209" s="213"/>
      <c r="D209" s="208" t="s">
        <v>233</v>
      </c>
      <c r="E209" s="214" t="s">
        <v>19</v>
      </c>
      <c r="F209" s="215" t="s">
        <v>2006</v>
      </c>
      <c r="G209" s="213"/>
      <c r="H209" s="216">
        <v>8.23</v>
      </c>
      <c r="I209" s="217"/>
      <c r="J209" s="213"/>
      <c r="K209" s="213"/>
      <c r="L209" s="218"/>
      <c r="M209" s="219"/>
      <c r="N209" s="220"/>
      <c r="O209" s="220"/>
      <c r="P209" s="220"/>
      <c r="Q209" s="220"/>
      <c r="R209" s="220"/>
      <c r="S209" s="220"/>
      <c r="T209" s="221"/>
      <c r="AT209" s="222" t="s">
        <v>233</v>
      </c>
      <c r="AU209" s="222" t="s">
        <v>83</v>
      </c>
      <c r="AV209" s="13" t="s">
        <v>83</v>
      </c>
      <c r="AW209" s="13" t="s">
        <v>35</v>
      </c>
      <c r="AX209" s="13" t="s">
        <v>74</v>
      </c>
      <c r="AY209" s="222" t="s">
        <v>213</v>
      </c>
    </row>
    <row r="210" spans="1:65" s="14" customFormat="1">
      <c r="B210" s="223"/>
      <c r="C210" s="224"/>
      <c r="D210" s="208" t="s">
        <v>233</v>
      </c>
      <c r="E210" s="225" t="s">
        <v>19</v>
      </c>
      <c r="F210" s="226" t="s">
        <v>234</v>
      </c>
      <c r="G210" s="224"/>
      <c r="H210" s="227">
        <v>8.23</v>
      </c>
      <c r="I210" s="228"/>
      <c r="J210" s="224"/>
      <c r="K210" s="224"/>
      <c r="L210" s="229"/>
      <c r="M210" s="230"/>
      <c r="N210" s="231"/>
      <c r="O210" s="231"/>
      <c r="P210" s="231"/>
      <c r="Q210" s="231"/>
      <c r="R210" s="231"/>
      <c r="S210" s="231"/>
      <c r="T210" s="232"/>
      <c r="AT210" s="233" t="s">
        <v>233</v>
      </c>
      <c r="AU210" s="233" t="s">
        <v>83</v>
      </c>
      <c r="AV210" s="14" t="s">
        <v>220</v>
      </c>
      <c r="AW210" s="14" t="s">
        <v>35</v>
      </c>
      <c r="AX210" s="14" t="s">
        <v>81</v>
      </c>
      <c r="AY210" s="233" t="s">
        <v>213</v>
      </c>
    </row>
    <row r="211" spans="1:65" s="2" customFormat="1" ht="16.5" customHeight="1">
      <c r="A211" s="36"/>
      <c r="B211" s="37"/>
      <c r="C211" s="244" t="s">
        <v>361</v>
      </c>
      <c r="D211" s="244" t="s">
        <v>329</v>
      </c>
      <c r="E211" s="245" t="s">
        <v>2007</v>
      </c>
      <c r="F211" s="246" t="s">
        <v>2008</v>
      </c>
      <c r="G211" s="247" t="s">
        <v>152</v>
      </c>
      <c r="H211" s="248">
        <v>8.23</v>
      </c>
      <c r="I211" s="249"/>
      <c r="J211" s="250">
        <f t="shared" ref="J211:J219" si="0">ROUND(I211*H211,2)</f>
        <v>0</v>
      </c>
      <c r="K211" s="246" t="s">
        <v>19</v>
      </c>
      <c r="L211" s="251"/>
      <c r="M211" s="252" t="s">
        <v>19</v>
      </c>
      <c r="N211" s="253" t="s">
        <v>45</v>
      </c>
      <c r="O211" s="66"/>
      <c r="P211" s="204">
        <f t="shared" ref="P211:P219" si="1">O211*H211</f>
        <v>0</v>
      </c>
      <c r="Q211" s="204">
        <v>2.7999999999999998E-4</v>
      </c>
      <c r="R211" s="204">
        <f t="shared" ref="R211:R219" si="2">Q211*H211</f>
        <v>2.3043999999999999E-3</v>
      </c>
      <c r="S211" s="204">
        <v>0</v>
      </c>
      <c r="T211" s="205">
        <f t="shared" ref="T211:T219" si="3">S211*H211</f>
        <v>0</v>
      </c>
      <c r="U211" s="36"/>
      <c r="V211" s="36"/>
      <c r="W211" s="36"/>
      <c r="X211" s="36"/>
      <c r="Y211" s="36"/>
      <c r="Z211" s="36"/>
      <c r="AA211" s="36"/>
      <c r="AB211" s="36"/>
      <c r="AC211" s="36"/>
      <c r="AD211" s="36"/>
      <c r="AE211" s="36"/>
      <c r="AR211" s="206" t="s">
        <v>257</v>
      </c>
      <c r="AT211" s="206" t="s">
        <v>329</v>
      </c>
      <c r="AU211" s="206" t="s">
        <v>83</v>
      </c>
      <c r="AY211" s="19" t="s">
        <v>213</v>
      </c>
      <c r="BE211" s="207">
        <f t="shared" ref="BE211:BE219" si="4">IF(N211="základní",J211,0)</f>
        <v>0</v>
      </c>
      <c r="BF211" s="207">
        <f t="shared" ref="BF211:BF219" si="5">IF(N211="snížená",J211,0)</f>
        <v>0</v>
      </c>
      <c r="BG211" s="207">
        <f t="shared" ref="BG211:BG219" si="6">IF(N211="zákl. přenesená",J211,0)</f>
        <v>0</v>
      </c>
      <c r="BH211" s="207">
        <f t="shared" ref="BH211:BH219" si="7">IF(N211="sníž. přenesená",J211,0)</f>
        <v>0</v>
      </c>
      <c r="BI211" s="207">
        <f t="shared" ref="BI211:BI219" si="8">IF(N211="nulová",J211,0)</f>
        <v>0</v>
      </c>
      <c r="BJ211" s="19" t="s">
        <v>81</v>
      </c>
      <c r="BK211" s="207">
        <f t="shared" ref="BK211:BK219" si="9">ROUND(I211*H211,2)</f>
        <v>0</v>
      </c>
      <c r="BL211" s="19" t="s">
        <v>220</v>
      </c>
      <c r="BM211" s="206" t="s">
        <v>2009</v>
      </c>
    </row>
    <row r="212" spans="1:65" s="2" customFormat="1" ht="16.5" customHeight="1">
      <c r="A212" s="36"/>
      <c r="B212" s="37"/>
      <c r="C212" s="195" t="s">
        <v>366</v>
      </c>
      <c r="D212" s="195" t="s">
        <v>215</v>
      </c>
      <c r="E212" s="196" t="s">
        <v>2010</v>
      </c>
      <c r="F212" s="197" t="s">
        <v>2011</v>
      </c>
      <c r="G212" s="198" t="s">
        <v>218</v>
      </c>
      <c r="H212" s="199">
        <v>6</v>
      </c>
      <c r="I212" s="200"/>
      <c r="J212" s="201">
        <f t="shared" si="0"/>
        <v>0</v>
      </c>
      <c r="K212" s="197" t="s">
        <v>19</v>
      </c>
      <c r="L212" s="41"/>
      <c r="M212" s="202" t="s">
        <v>19</v>
      </c>
      <c r="N212" s="203" t="s">
        <v>45</v>
      </c>
      <c r="O212" s="66"/>
      <c r="P212" s="204">
        <f t="shared" si="1"/>
        <v>0</v>
      </c>
      <c r="Q212" s="204">
        <v>0</v>
      </c>
      <c r="R212" s="204">
        <f t="shared" si="2"/>
        <v>0</v>
      </c>
      <c r="S212" s="204">
        <v>0</v>
      </c>
      <c r="T212" s="205">
        <f t="shared" si="3"/>
        <v>0</v>
      </c>
      <c r="U212" s="36"/>
      <c r="V212" s="36"/>
      <c r="W212" s="36"/>
      <c r="X212" s="36"/>
      <c r="Y212" s="36"/>
      <c r="Z212" s="36"/>
      <c r="AA212" s="36"/>
      <c r="AB212" s="36"/>
      <c r="AC212" s="36"/>
      <c r="AD212" s="36"/>
      <c r="AE212" s="36"/>
      <c r="AR212" s="206" t="s">
        <v>220</v>
      </c>
      <c r="AT212" s="206" t="s">
        <v>215</v>
      </c>
      <c r="AU212" s="206" t="s">
        <v>83</v>
      </c>
      <c r="AY212" s="19" t="s">
        <v>213</v>
      </c>
      <c r="BE212" s="207">
        <f t="shared" si="4"/>
        <v>0</v>
      </c>
      <c r="BF212" s="207">
        <f t="shared" si="5"/>
        <v>0</v>
      </c>
      <c r="BG212" s="207">
        <f t="shared" si="6"/>
        <v>0</v>
      </c>
      <c r="BH212" s="207">
        <f t="shared" si="7"/>
        <v>0</v>
      </c>
      <c r="BI212" s="207">
        <f t="shared" si="8"/>
        <v>0</v>
      </c>
      <c r="BJ212" s="19" t="s">
        <v>81</v>
      </c>
      <c r="BK212" s="207">
        <f t="shared" si="9"/>
        <v>0</v>
      </c>
      <c r="BL212" s="19" t="s">
        <v>220</v>
      </c>
      <c r="BM212" s="206" t="s">
        <v>2012</v>
      </c>
    </row>
    <row r="213" spans="1:65" s="2" customFormat="1" ht="16.5" customHeight="1">
      <c r="A213" s="36"/>
      <c r="B213" s="37"/>
      <c r="C213" s="244" t="s">
        <v>370</v>
      </c>
      <c r="D213" s="244" t="s">
        <v>329</v>
      </c>
      <c r="E213" s="245" t="s">
        <v>2013</v>
      </c>
      <c r="F213" s="246" t="s">
        <v>2014</v>
      </c>
      <c r="G213" s="247" t="s">
        <v>218</v>
      </c>
      <c r="H213" s="248">
        <v>3</v>
      </c>
      <c r="I213" s="249"/>
      <c r="J213" s="250">
        <f t="shared" si="0"/>
        <v>0</v>
      </c>
      <c r="K213" s="246" t="s">
        <v>19</v>
      </c>
      <c r="L213" s="251"/>
      <c r="M213" s="252" t="s">
        <v>19</v>
      </c>
      <c r="N213" s="253" t="s">
        <v>45</v>
      </c>
      <c r="O213" s="66"/>
      <c r="P213" s="204">
        <f t="shared" si="1"/>
        <v>0</v>
      </c>
      <c r="Q213" s="204">
        <v>8.0000000000000007E-5</v>
      </c>
      <c r="R213" s="204">
        <f t="shared" si="2"/>
        <v>2.4000000000000003E-4</v>
      </c>
      <c r="S213" s="204">
        <v>0</v>
      </c>
      <c r="T213" s="205">
        <f t="shared" si="3"/>
        <v>0</v>
      </c>
      <c r="U213" s="36"/>
      <c r="V213" s="36"/>
      <c r="W213" s="36"/>
      <c r="X213" s="36"/>
      <c r="Y213" s="36"/>
      <c r="Z213" s="36"/>
      <c r="AA213" s="36"/>
      <c r="AB213" s="36"/>
      <c r="AC213" s="36"/>
      <c r="AD213" s="36"/>
      <c r="AE213" s="36"/>
      <c r="AR213" s="206" t="s">
        <v>257</v>
      </c>
      <c r="AT213" s="206" t="s">
        <v>329</v>
      </c>
      <c r="AU213" s="206" t="s">
        <v>83</v>
      </c>
      <c r="AY213" s="19" t="s">
        <v>213</v>
      </c>
      <c r="BE213" s="207">
        <f t="shared" si="4"/>
        <v>0</v>
      </c>
      <c r="BF213" s="207">
        <f t="shared" si="5"/>
        <v>0</v>
      </c>
      <c r="BG213" s="207">
        <f t="shared" si="6"/>
        <v>0</v>
      </c>
      <c r="BH213" s="207">
        <f t="shared" si="7"/>
        <v>0</v>
      </c>
      <c r="BI213" s="207">
        <f t="shared" si="8"/>
        <v>0</v>
      </c>
      <c r="BJ213" s="19" t="s">
        <v>81</v>
      </c>
      <c r="BK213" s="207">
        <f t="shared" si="9"/>
        <v>0</v>
      </c>
      <c r="BL213" s="19" t="s">
        <v>220</v>
      </c>
      <c r="BM213" s="206" t="s">
        <v>2015</v>
      </c>
    </row>
    <row r="214" spans="1:65" s="2" customFormat="1" ht="16.5" customHeight="1">
      <c r="A214" s="36"/>
      <c r="B214" s="37"/>
      <c r="C214" s="244" t="s">
        <v>375</v>
      </c>
      <c r="D214" s="244" t="s">
        <v>329</v>
      </c>
      <c r="E214" s="245" t="s">
        <v>2016</v>
      </c>
      <c r="F214" s="246" t="s">
        <v>2017</v>
      </c>
      <c r="G214" s="247" t="s">
        <v>218</v>
      </c>
      <c r="H214" s="248">
        <v>3</v>
      </c>
      <c r="I214" s="249"/>
      <c r="J214" s="250">
        <f t="shared" si="0"/>
        <v>0</v>
      </c>
      <c r="K214" s="246" t="s">
        <v>19</v>
      </c>
      <c r="L214" s="251"/>
      <c r="M214" s="252" t="s">
        <v>19</v>
      </c>
      <c r="N214" s="253" t="s">
        <v>45</v>
      </c>
      <c r="O214" s="66"/>
      <c r="P214" s="204">
        <f t="shared" si="1"/>
        <v>0</v>
      </c>
      <c r="Q214" s="204">
        <v>9.0000000000000006E-5</v>
      </c>
      <c r="R214" s="204">
        <f t="shared" si="2"/>
        <v>2.7E-4</v>
      </c>
      <c r="S214" s="204">
        <v>0</v>
      </c>
      <c r="T214" s="205">
        <f t="shared" si="3"/>
        <v>0</v>
      </c>
      <c r="U214" s="36"/>
      <c r="V214" s="36"/>
      <c r="W214" s="36"/>
      <c r="X214" s="36"/>
      <c r="Y214" s="36"/>
      <c r="Z214" s="36"/>
      <c r="AA214" s="36"/>
      <c r="AB214" s="36"/>
      <c r="AC214" s="36"/>
      <c r="AD214" s="36"/>
      <c r="AE214" s="36"/>
      <c r="AR214" s="206" t="s">
        <v>257</v>
      </c>
      <c r="AT214" s="206" t="s">
        <v>329</v>
      </c>
      <c r="AU214" s="206" t="s">
        <v>83</v>
      </c>
      <c r="AY214" s="19" t="s">
        <v>213</v>
      </c>
      <c r="BE214" s="207">
        <f t="shared" si="4"/>
        <v>0</v>
      </c>
      <c r="BF214" s="207">
        <f t="shared" si="5"/>
        <v>0</v>
      </c>
      <c r="BG214" s="207">
        <f t="shared" si="6"/>
        <v>0</v>
      </c>
      <c r="BH214" s="207">
        <f t="shared" si="7"/>
        <v>0</v>
      </c>
      <c r="BI214" s="207">
        <f t="shared" si="8"/>
        <v>0</v>
      </c>
      <c r="BJ214" s="19" t="s">
        <v>81</v>
      </c>
      <c r="BK214" s="207">
        <f t="shared" si="9"/>
        <v>0</v>
      </c>
      <c r="BL214" s="19" t="s">
        <v>220</v>
      </c>
      <c r="BM214" s="206" t="s">
        <v>2018</v>
      </c>
    </row>
    <row r="215" spans="1:65" s="2" customFormat="1" ht="16.5" customHeight="1">
      <c r="A215" s="36"/>
      <c r="B215" s="37"/>
      <c r="C215" s="195" t="s">
        <v>380</v>
      </c>
      <c r="D215" s="195" t="s">
        <v>215</v>
      </c>
      <c r="E215" s="196" t="s">
        <v>2019</v>
      </c>
      <c r="F215" s="197" t="s">
        <v>2020</v>
      </c>
      <c r="G215" s="198" t="s">
        <v>218</v>
      </c>
      <c r="H215" s="199">
        <v>2</v>
      </c>
      <c r="I215" s="200"/>
      <c r="J215" s="201">
        <f t="shared" si="0"/>
        <v>0</v>
      </c>
      <c r="K215" s="197" t="s">
        <v>19</v>
      </c>
      <c r="L215" s="41"/>
      <c r="M215" s="202" t="s">
        <v>19</v>
      </c>
      <c r="N215" s="203" t="s">
        <v>45</v>
      </c>
      <c r="O215" s="66"/>
      <c r="P215" s="204">
        <f t="shared" si="1"/>
        <v>0</v>
      </c>
      <c r="Q215" s="204">
        <v>0</v>
      </c>
      <c r="R215" s="204">
        <f t="shared" si="2"/>
        <v>0</v>
      </c>
      <c r="S215" s="204">
        <v>0</v>
      </c>
      <c r="T215" s="205">
        <f t="shared" si="3"/>
        <v>0</v>
      </c>
      <c r="U215" s="36"/>
      <c r="V215" s="36"/>
      <c r="W215" s="36"/>
      <c r="X215" s="36"/>
      <c r="Y215" s="36"/>
      <c r="Z215" s="36"/>
      <c r="AA215" s="36"/>
      <c r="AB215" s="36"/>
      <c r="AC215" s="36"/>
      <c r="AD215" s="36"/>
      <c r="AE215" s="36"/>
      <c r="AR215" s="206" t="s">
        <v>220</v>
      </c>
      <c r="AT215" s="206" t="s">
        <v>215</v>
      </c>
      <c r="AU215" s="206" t="s">
        <v>83</v>
      </c>
      <c r="AY215" s="19" t="s">
        <v>213</v>
      </c>
      <c r="BE215" s="207">
        <f t="shared" si="4"/>
        <v>0</v>
      </c>
      <c r="BF215" s="207">
        <f t="shared" si="5"/>
        <v>0</v>
      </c>
      <c r="BG215" s="207">
        <f t="shared" si="6"/>
        <v>0</v>
      </c>
      <c r="BH215" s="207">
        <f t="shared" si="7"/>
        <v>0</v>
      </c>
      <c r="BI215" s="207">
        <f t="shared" si="8"/>
        <v>0</v>
      </c>
      <c r="BJ215" s="19" t="s">
        <v>81</v>
      </c>
      <c r="BK215" s="207">
        <f t="shared" si="9"/>
        <v>0</v>
      </c>
      <c r="BL215" s="19" t="s">
        <v>220</v>
      </c>
      <c r="BM215" s="206" t="s">
        <v>2021</v>
      </c>
    </row>
    <row r="216" spans="1:65" s="2" customFormat="1" ht="16.5" customHeight="1">
      <c r="A216" s="36"/>
      <c r="B216" s="37"/>
      <c r="C216" s="244" t="s">
        <v>384</v>
      </c>
      <c r="D216" s="244" t="s">
        <v>329</v>
      </c>
      <c r="E216" s="245" t="s">
        <v>2022</v>
      </c>
      <c r="F216" s="246" t="s">
        <v>2023</v>
      </c>
      <c r="G216" s="247" t="s">
        <v>218</v>
      </c>
      <c r="H216" s="248">
        <v>2</v>
      </c>
      <c r="I216" s="249"/>
      <c r="J216" s="250">
        <f t="shared" si="0"/>
        <v>0</v>
      </c>
      <c r="K216" s="246" t="s">
        <v>19</v>
      </c>
      <c r="L216" s="251"/>
      <c r="M216" s="252" t="s">
        <v>19</v>
      </c>
      <c r="N216" s="253" t="s">
        <v>45</v>
      </c>
      <c r="O216" s="66"/>
      <c r="P216" s="204">
        <f t="shared" si="1"/>
        <v>0</v>
      </c>
      <c r="Q216" s="204">
        <v>3.0000000000000001E-5</v>
      </c>
      <c r="R216" s="204">
        <f t="shared" si="2"/>
        <v>6.0000000000000002E-5</v>
      </c>
      <c r="S216" s="204">
        <v>0</v>
      </c>
      <c r="T216" s="205">
        <f t="shared" si="3"/>
        <v>0</v>
      </c>
      <c r="U216" s="36"/>
      <c r="V216" s="36"/>
      <c r="W216" s="36"/>
      <c r="X216" s="36"/>
      <c r="Y216" s="36"/>
      <c r="Z216" s="36"/>
      <c r="AA216" s="36"/>
      <c r="AB216" s="36"/>
      <c r="AC216" s="36"/>
      <c r="AD216" s="36"/>
      <c r="AE216" s="36"/>
      <c r="AR216" s="206" t="s">
        <v>257</v>
      </c>
      <c r="AT216" s="206" t="s">
        <v>329</v>
      </c>
      <c r="AU216" s="206" t="s">
        <v>83</v>
      </c>
      <c r="AY216" s="19" t="s">
        <v>213</v>
      </c>
      <c r="BE216" s="207">
        <f t="shared" si="4"/>
        <v>0</v>
      </c>
      <c r="BF216" s="207">
        <f t="shared" si="5"/>
        <v>0</v>
      </c>
      <c r="BG216" s="207">
        <f t="shared" si="6"/>
        <v>0</v>
      </c>
      <c r="BH216" s="207">
        <f t="shared" si="7"/>
        <v>0</v>
      </c>
      <c r="BI216" s="207">
        <f t="shared" si="8"/>
        <v>0</v>
      </c>
      <c r="BJ216" s="19" t="s">
        <v>81</v>
      </c>
      <c r="BK216" s="207">
        <f t="shared" si="9"/>
        <v>0</v>
      </c>
      <c r="BL216" s="19" t="s">
        <v>220</v>
      </c>
      <c r="BM216" s="206" t="s">
        <v>2024</v>
      </c>
    </row>
    <row r="217" spans="1:65" s="2" customFormat="1" ht="16.5" customHeight="1">
      <c r="A217" s="36"/>
      <c r="B217" s="37"/>
      <c r="C217" s="195" t="s">
        <v>389</v>
      </c>
      <c r="D217" s="195" t="s">
        <v>215</v>
      </c>
      <c r="E217" s="196" t="s">
        <v>2025</v>
      </c>
      <c r="F217" s="197" t="s">
        <v>2026</v>
      </c>
      <c r="G217" s="198" t="s">
        <v>218</v>
      </c>
      <c r="H217" s="199">
        <v>2</v>
      </c>
      <c r="I217" s="200"/>
      <c r="J217" s="201">
        <f t="shared" si="0"/>
        <v>0</v>
      </c>
      <c r="K217" s="197" t="s">
        <v>19</v>
      </c>
      <c r="L217" s="41"/>
      <c r="M217" s="202" t="s">
        <v>19</v>
      </c>
      <c r="N217" s="203" t="s">
        <v>45</v>
      </c>
      <c r="O217" s="66"/>
      <c r="P217" s="204">
        <f t="shared" si="1"/>
        <v>0</v>
      </c>
      <c r="Q217" s="204">
        <v>0</v>
      </c>
      <c r="R217" s="204">
        <f t="shared" si="2"/>
        <v>0</v>
      </c>
      <c r="S217" s="204">
        <v>0</v>
      </c>
      <c r="T217" s="205">
        <f t="shared" si="3"/>
        <v>0</v>
      </c>
      <c r="U217" s="36"/>
      <c r="V217" s="36"/>
      <c r="W217" s="36"/>
      <c r="X217" s="36"/>
      <c r="Y217" s="36"/>
      <c r="Z217" s="36"/>
      <c r="AA217" s="36"/>
      <c r="AB217" s="36"/>
      <c r="AC217" s="36"/>
      <c r="AD217" s="36"/>
      <c r="AE217" s="36"/>
      <c r="AR217" s="206" t="s">
        <v>220</v>
      </c>
      <c r="AT217" s="206" t="s">
        <v>215</v>
      </c>
      <c r="AU217" s="206" t="s">
        <v>83</v>
      </c>
      <c r="AY217" s="19" t="s">
        <v>213</v>
      </c>
      <c r="BE217" s="207">
        <f t="shared" si="4"/>
        <v>0</v>
      </c>
      <c r="BF217" s="207">
        <f t="shared" si="5"/>
        <v>0</v>
      </c>
      <c r="BG217" s="207">
        <f t="shared" si="6"/>
        <v>0</v>
      </c>
      <c r="BH217" s="207">
        <f t="shared" si="7"/>
        <v>0</v>
      </c>
      <c r="BI217" s="207">
        <f t="shared" si="8"/>
        <v>0</v>
      </c>
      <c r="BJ217" s="19" t="s">
        <v>81</v>
      </c>
      <c r="BK217" s="207">
        <f t="shared" si="9"/>
        <v>0</v>
      </c>
      <c r="BL217" s="19" t="s">
        <v>220</v>
      </c>
      <c r="BM217" s="206" t="s">
        <v>2027</v>
      </c>
    </row>
    <row r="218" spans="1:65" s="2" customFormat="1" ht="16.5" customHeight="1">
      <c r="A218" s="36"/>
      <c r="B218" s="37"/>
      <c r="C218" s="244" t="s">
        <v>393</v>
      </c>
      <c r="D218" s="244" t="s">
        <v>329</v>
      </c>
      <c r="E218" s="245" t="s">
        <v>2028</v>
      </c>
      <c r="F218" s="246" t="s">
        <v>2029</v>
      </c>
      <c r="G218" s="247" t="s">
        <v>218</v>
      </c>
      <c r="H218" s="248">
        <v>2</v>
      </c>
      <c r="I218" s="249"/>
      <c r="J218" s="250">
        <f t="shared" si="0"/>
        <v>0</v>
      </c>
      <c r="K218" s="246" t="s">
        <v>19</v>
      </c>
      <c r="L218" s="251"/>
      <c r="M218" s="252" t="s">
        <v>19</v>
      </c>
      <c r="N218" s="253" t="s">
        <v>45</v>
      </c>
      <c r="O218" s="66"/>
      <c r="P218" s="204">
        <f t="shared" si="1"/>
        <v>0</v>
      </c>
      <c r="Q218" s="204">
        <v>6.0000000000000002E-5</v>
      </c>
      <c r="R218" s="204">
        <f t="shared" si="2"/>
        <v>1.2E-4</v>
      </c>
      <c r="S218" s="204">
        <v>0</v>
      </c>
      <c r="T218" s="205">
        <f t="shared" si="3"/>
        <v>0</v>
      </c>
      <c r="U218" s="36"/>
      <c r="V218" s="36"/>
      <c r="W218" s="36"/>
      <c r="X218" s="36"/>
      <c r="Y218" s="36"/>
      <c r="Z218" s="36"/>
      <c r="AA218" s="36"/>
      <c r="AB218" s="36"/>
      <c r="AC218" s="36"/>
      <c r="AD218" s="36"/>
      <c r="AE218" s="36"/>
      <c r="AR218" s="206" t="s">
        <v>257</v>
      </c>
      <c r="AT218" s="206" t="s">
        <v>329</v>
      </c>
      <c r="AU218" s="206" t="s">
        <v>83</v>
      </c>
      <c r="AY218" s="19" t="s">
        <v>213</v>
      </c>
      <c r="BE218" s="207">
        <f t="shared" si="4"/>
        <v>0</v>
      </c>
      <c r="BF218" s="207">
        <f t="shared" si="5"/>
        <v>0</v>
      </c>
      <c r="BG218" s="207">
        <f t="shared" si="6"/>
        <v>0</v>
      </c>
      <c r="BH218" s="207">
        <f t="shared" si="7"/>
        <v>0</v>
      </c>
      <c r="BI218" s="207">
        <f t="shared" si="8"/>
        <v>0</v>
      </c>
      <c r="BJ218" s="19" t="s">
        <v>81</v>
      </c>
      <c r="BK218" s="207">
        <f t="shared" si="9"/>
        <v>0</v>
      </c>
      <c r="BL218" s="19" t="s">
        <v>220</v>
      </c>
      <c r="BM218" s="206" t="s">
        <v>2030</v>
      </c>
    </row>
    <row r="219" spans="1:65" s="2" customFormat="1" ht="21.75" customHeight="1">
      <c r="A219" s="36"/>
      <c r="B219" s="37"/>
      <c r="C219" s="195" t="s">
        <v>397</v>
      </c>
      <c r="D219" s="195" t="s">
        <v>215</v>
      </c>
      <c r="E219" s="196" t="s">
        <v>2031</v>
      </c>
      <c r="F219" s="197" t="s">
        <v>2032</v>
      </c>
      <c r="G219" s="198" t="s">
        <v>218</v>
      </c>
      <c r="H219" s="199">
        <v>2</v>
      </c>
      <c r="I219" s="200"/>
      <c r="J219" s="201">
        <f t="shared" si="0"/>
        <v>0</v>
      </c>
      <c r="K219" s="197" t="s">
        <v>219</v>
      </c>
      <c r="L219" s="41"/>
      <c r="M219" s="202" t="s">
        <v>19</v>
      </c>
      <c r="N219" s="203" t="s">
        <v>45</v>
      </c>
      <c r="O219" s="66"/>
      <c r="P219" s="204">
        <f t="shared" si="1"/>
        <v>0</v>
      </c>
      <c r="Q219" s="204">
        <v>0</v>
      </c>
      <c r="R219" s="204">
        <f t="shared" si="2"/>
        <v>0</v>
      </c>
      <c r="S219" s="204">
        <v>0</v>
      </c>
      <c r="T219" s="205">
        <f t="shared" si="3"/>
        <v>0</v>
      </c>
      <c r="U219" s="36"/>
      <c r="V219" s="36"/>
      <c r="W219" s="36"/>
      <c r="X219" s="36"/>
      <c r="Y219" s="36"/>
      <c r="Z219" s="36"/>
      <c r="AA219" s="36"/>
      <c r="AB219" s="36"/>
      <c r="AC219" s="36"/>
      <c r="AD219" s="36"/>
      <c r="AE219" s="36"/>
      <c r="AR219" s="206" t="s">
        <v>220</v>
      </c>
      <c r="AT219" s="206" t="s">
        <v>215</v>
      </c>
      <c r="AU219" s="206" t="s">
        <v>83</v>
      </c>
      <c r="AY219" s="19" t="s">
        <v>213</v>
      </c>
      <c r="BE219" s="207">
        <f t="shared" si="4"/>
        <v>0</v>
      </c>
      <c r="BF219" s="207">
        <f t="shared" si="5"/>
        <v>0</v>
      </c>
      <c r="BG219" s="207">
        <f t="shared" si="6"/>
        <v>0</v>
      </c>
      <c r="BH219" s="207">
        <f t="shared" si="7"/>
        <v>0</v>
      </c>
      <c r="BI219" s="207">
        <f t="shared" si="8"/>
        <v>0</v>
      </c>
      <c r="BJ219" s="19" t="s">
        <v>81</v>
      </c>
      <c r="BK219" s="207">
        <f t="shared" si="9"/>
        <v>0</v>
      </c>
      <c r="BL219" s="19" t="s">
        <v>220</v>
      </c>
      <c r="BM219" s="206" t="s">
        <v>2033</v>
      </c>
    </row>
    <row r="220" spans="1:65" s="2" customFormat="1" ht="39">
      <c r="A220" s="36"/>
      <c r="B220" s="37"/>
      <c r="C220" s="38"/>
      <c r="D220" s="208" t="s">
        <v>222</v>
      </c>
      <c r="E220" s="38"/>
      <c r="F220" s="209" t="s">
        <v>1849</v>
      </c>
      <c r="G220" s="38"/>
      <c r="H220" s="38"/>
      <c r="I220" s="118"/>
      <c r="J220" s="38"/>
      <c r="K220" s="38"/>
      <c r="L220" s="41"/>
      <c r="M220" s="210"/>
      <c r="N220" s="211"/>
      <c r="O220" s="66"/>
      <c r="P220" s="66"/>
      <c r="Q220" s="66"/>
      <c r="R220" s="66"/>
      <c r="S220" s="66"/>
      <c r="T220" s="67"/>
      <c r="U220" s="36"/>
      <c r="V220" s="36"/>
      <c r="W220" s="36"/>
      <c r="X220" s="36"/>
      <c r="Y220" s="36"/>
      <c r="Z220" s="36"/>
      <c r="AA220" s="36"/>
      <c r="AB220" s="36"/>
      <c r="AC220" s="36"/>
      <c r="AD220" s="36"/>
      <c r="AE220" s="36"/>
      <c r="AT220" s="19" t="s">
        <v>222</v>
      </c>
      <c r="AU220" s="19" t="s">
        <v>83</v>
      </c>
    </row>
    <row r="221" spans="1:65" s="2" customFormat="1" ht="16.5" customHeight="1">
      <c r="A221" s="36"/>
      <c r="B221" s="37"/>
      <c r="C221" s="244" t="s">
        <v>402</v>
      </c>
      <c r="D221" s="244" t="s">
        <v>329</v>
      </c>
      <c r="E221" s="245" t="s">
        <v>2034</v>
      </c>
      <c r="F221" s="246" t="s">
        <v>2035</v>
      </c>
      <c r="G221" s="247" t="s">
        <v>218</v>
      </c>
      <c r="H221" s="248">
        <v>2</v>
      </c>
      <c r="I221" s="249"/>
      <c r="J221" s="250">
        <f>ROUND(I221*H221,2)</f>
        <v>0</v>
      </c>
      <c r="K221" s="246" t="s">
        <v>219</v>
      </c>
      <c r="L221" s="251"/>
      <c r="M221" s="252" t="s">
        <v>19</v>
      </c>
      <c r="N221" s="253" t="s">
        <v>45</v>
      </c>
      <c r="O221" s="66"/>
      <c r="P221" s="204">
        <f>O221*H221</f>
        <v>0</v>
      </c>
      <c r="Q221" s="204">
        <v>7.9000000000000001E-4</v>
      </c>
      <c r="R221" s="204">
        <f>Q221*H221</f>
        <v>1.58E-3</v>
      </c>
      <c r="S221" s="204">
        <v>0</v>
      </c>
      <c r="T221" s="205">
        <f>S221*H221</f>
        <v>0</v>
      </c>
      <c r="U221" s="36"/>
      <c r="V221" s="36"/>
      <c r="W221" s="36"/>
      <c r="X221" s="36"/>
      <c r="Y221" s="36"/>
      <c r="Z221" s="36"/>
      <c r="AA221" s="36"/>
      <c r="AB221" s="36"/>
      <c r="AC221" s="36"/>
      <c r="AD221" s="36"/>
      <c r="AE221" s="36"/>
      <c r="AR221" s="206" t="s">
        <v>257</v>
      </c>
      <c r="AT221" s="206" t="s">
        <v>329</v>
      </c>
      <c r="AU221" s="206" t="s">
        <v>83</v>
      </c>
      <c r="AY221" s="19" t="s">
        <v>213</v>
      </c>
      <c r="BE221" s="207">
        <f>IF(N221="základní",J221,0)</f>
        <v>0</v>
      </c>
      <c r="BF221" s="207">
        <f>IF(N221="snížená",J221,0)</f>
        <v>0</v>
      </c>
      <c r="BG221" s="207">
        <f>IF(N221="zákl. přenesená",J221,0)</f>
        <v>0</v>
      </c>
      <c r="BH221" s="207">
        <f>IF(N221="sníž. přenesená",J221,0)</f>
        <v>0</v>
      </c>
      <c r="BI221" s="207">
        <f>IF(N221="nulová",J221,0)</f>
        <v>0</v>
      </c>
      <c r="BJ221" s="19" t="s">
        <v>81</v>
      </c>
      <c r="BK221" s="207">
        <f>ROUND(I221*H221,2)</f>
        <v>0</v>
      </c>
      <c r="BL221" s="19" t="s">
        <v>220</v>
      </c>
      <c r="BM221" s="206" t="s">
        <v>2036</v>
      </c>
    </row>
    <row r="222" spans="1:65" s="2" customFormat="1" ht="16.5" customHeight="1">
      <c r="A222" s="36"/>
      <c r="B222" s="37"/>
      <c r="C222" s="195" t="s">
        <v>407</v>
      </c>
      <c r="D222" s="195" t="s">
        <v>215</v>
      </c>
      <c r="E222" s="196" t="s">
        <v>1913</v>
      </c>
      <c r="F222" s="197" t="s">
        <v>1914</v>
      </c>
      <c r="G222" s="198" t="s">
        <v>926</v>
      </c>
      <c r="H222" s="199">
        <v>2</v>
      </c>
      <c r="I222" s="200"/>
      <c r="J222" s="201">
        <f>ROUND(I222*H222,2)</f>
        <v>0</v>
      </c>
      <c r="K222" s="197" t="s">
        <v>219</v>
      </c>
      <c r="L222" s="41"/>
      <c r="M222" s="202" t="s">
        <v>19</v>
      </c>
      <c r="N222" s="203" t="s">
        <v>45</v>
      </c>
      <c r="O222" s="66"/>
      <c r="P222" s="204">
        <f>O222*H222</f>
        <v>0</v>
      </c>
      <c r="Q222" s="204">
        <v>9.8200000000000002E-5</v>
      </c>
      <c r="R222" s="204">
        <f>Q222*H222</f>
        <v>1.964E-4</v>
      </c>
      <c r="S222" s="204">
        <v>0</v>
      </c>
      <c r="T222" s="205">
        <f>S222*H222</f>
        <v>0</v>
      </c>
      <c r="U222" s="36"/>
      <c r="V222" s="36"/>
      <c r="W222" s="36"/>
      <c r="X222" s="36"/>
      <c r="Y222" s="36"/>
      <c r="Z222" s="36"/>
      <c r="AA222" s="36"/>
      <c r="AB222" s="36"/>
      <c r="AC222" s="36"/>
      <c r="AD222" s="36"/>
      <c r="AE222" s="36"/>
      <c r="AR222" s="206" t="s">
        <v>220</v>
      </c>
      <c r="AT222" s="206" t="s">
        <v>215</v>
      </c>
      <c r="AU222" s="206" t="s">
        <v>83</v>
      </c>
      <c r="AY222" s="19" t="s">
        <v>213</v>
      </c>
      <c r="BE222" s="207">
        <f>IF(N222="základní",J222,0)</f>
        <v>0</v>
      </c>
      <c r="BF222" s="207">
        <f>IF(N222="snížená",J222,0)</f>
        <v>0</v>
      </c>
      <c r="BG222" s="207">
        <f>IF(N222="zákl. přenesená",J222,0)</f>
        <v>0</v>
      </c>
      <c r="BH222" s="207">
        <f>IF(N222="sníž. přenesená",J222,0)</f>
        <v>0</v>
      </c>
      <c r="BI222" s="207">
        <f>IF(N222="nulová",J222,0)</f>
        <v>0</v>
      </c>
      <c r="BJ222" s="19" t="s">
        <v>81</v>
      </c>
      <c r="BK222" s="207">
        <f>ROUND(I222*H222,2)</f>
        <v>0</v>
      </c>
      <c r="BL222" s="19" t="s">
        <v>220</v>
      </c>
      <c r="BM222" s="206" t="s">
        <v>2037</v>
      </c>
    </row>
    <row r="223" spans="1:65" s="2" customFormat="1" ht="97.5">
      <c r="A223" s="36"/>
      <c r="B223" s="37"/>
      <c r="C223" s="38"/>
      <c r="D223" s="208" t="s">
        <v>222</v>
      </c>
      <c r="E223" s="38"/>
      <c r="F223" s="209" t="s">
        <v>928</v>
      </c>
      <c r="G223" s="38"/>
      <c r="H223" s="38"/>
      <c r="I223" s="118"/>
      <c r="J223" s="38"/>
      <c r="K223" s="38"/>
      <c r="L223" s="41"/>
      <c r="M223" s="210"/>
      <c r="N223" s="211"/>
      <c r="O223" s="66"/>
      <c r="P223" s="66"/>
      <c r="Q223" s="66"/>
      <c r="R223" s="66"/>
      <c r="S223" s="66"/>
      <c r="T223" s="67"/>
      <c r="U223" s="36"/>
      <c r="V223" s="36"/>
      <c r="W223" s="36"/>
      <c r="X223" s="36"/>
      <c r="Y223" s="36"/>
      <c r="Z223" s="36"/>
      <c r="AA223" s="36"/>
      <c r="AB223" s="36"/>
      <c r="AC223" s="36"/>
      <c r="AD223" s="36"/>
      <c r="AE223" s="36"/>
      <c r="AT223" s="19" t="s">
        <v>222</v>
      </c>
      <c r="AU223" s="19" t="s">
        <v>83</v>
      </c>
    </row>
    <row r="224" spans="1:65" s="13" customFormat="1">
      <c r="B224" s="212"/>
      <c r="C224" s="213"/>
      <c r="D224" s="208" t="s">
        <v>233</v>
      </c>
      <c r="E224" s="214" t="s">
        <v>19</v>
      </c>
      <c r="F224" s="215" t="s">
        <v>2038</v>
      </c>
      <c r="G224" s="213"/>
      <c r="H224" s="216">
        <v>2</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4" customFormat="1">
      <c r="B225" s="223"/>
      <c r="C225" s="224"/>
      <c r="D225" s="208" t="s">
        <v>233</v>
      </c>
      <c r="E225" s="225" t="s">
        <v>19</v>
      </c>
      <c r="F225" s="226" t="s">
        <v>234</v>
      </c>
      <c r="G225" s="224"/>
      <c r="H225" s="227">
        <v>2</v>
      </c>
      <c r="I225" s="228"/>
      <c r="J225" s="224"/>
      <c r="K225" s="224"/>
      <c r="L225" s="229"/>
      <c r="M225" s="230"/>
      <c r="N225" s="231"/>
      <c r="O225" s="231"/>
      <c r="P225" s="231"/>
      <c r="Q225" s="231"/>
      <c r="R225" s="231"/>
      <c r="S225" s="231"/>
      <c r="T225" s="232"/>
      <c r="AT225" s="233" t="s">
        <v>233</v>
      </c>
      <c r="AU225" s="233" t="s">
        <v>83</v>
      </c>
      <c r="AV225" s="14" t="s">
        <v>220</v>
      </c>
      <c r="AW225" s="14" t="s">
        <v>35</v>
      </c>
      <c r="AX225" s="14" t="s">
        <v>81</v>
      </c>
      <c r="AY225" s="233" t="s">
        <v>213</v>
      </c>
    </row>
    <row r="226" spans="1:65" s="2" customFormat="1" ht="16.5" customHeight="1">
      <c r="A226" s="36"/>
      <c r="B226" s="37"/>
      <c r="C226" s="195" t="s">
        <v>414</v>
      </c>
      <c r="D226" s="195" t="s">
        <v>215</v>
      </c>
      <c r="E226" s="196" t="s">
        <v>1629</v>
      </c>
      <c r="F226" s="197" t="s">
        <v>1630</v>
      </c>
      <c r="G226" s="198" t="s">
        <v>152</v>
      </c>
      <c r="H226" s="199">
        <v>8.23</v>
      </c>
      <c r="I226" s="200"/>
      <c r="J226" s="201">
        <f>ROUND(I226*H226,2)</f>
        <v>0</v>
      </c>
      <c r="K226" s="197" t="s">
        <v>19</v>
      </c>
      <c r="L226" s="41"/>
      <c r="M226" s="202" t="s">
        <v>19</v>
      </c>
      <c r="N226" s="203" t="s">
        <v>45</v>
      </c>
      <c r="O226" s="66"/>
      <c r="P226" s="204">
        <f>O226*H226</f>
        <v>0</v>
      </c>
      <c r="Q226" s="204">
        <v>1.9000000000000001E-4</v>
      </c>
      <c r="R226" s="204">
        <f>Q226*H226</f>
        <v>1.5637000000000001E-3</v>
      </c>
      <c r="S226" s="204">
        <v>0</v>
      </c>
      <c r="T226" s="205">
        <f>S226*H226</f>
        <v>0</v>
      </c>
      <c r="U226" s="36"/>
      <c r="V226" s="36"/>
      <c r="W226" s="36"/>
      <c r="X226" s="36"/>
      <c r="Y226" s="36"/>
      <c r="Z226" s="36"/>
      <c r="AA226" s="36"/>
      <c r="AB226" s="36"/>
      <c r="AC226" s="36"/>
      <c r="AD226" s="36"/>
      <c r="AE226" s="36"/>
      <c r="AR226" s="206" t="s">
        <v>220</v>
      </c>
      <c r="AT226" s="206" t="s">
        <v>215</v>
      </c>
      <c r="AU226" s="206" t="s">
        <v>83</v>
      </c>
      <c r="AY226" s="19" t="s">
        <v>213</v>
      </c>
      <c r="BE226" s="207">
        <f>IF(N226="základní",J226,0)</f>
        <v>0</v>
      </c>
      <c r="BF226" s="207">
        <f>IF(N226="snížená",J226,0)</f>
        <v>0</v>
      </c>
      <c r="BG226" s="207">
        <f>IF(N226="zákl. přenesená",J226,0)</f>
        <v>0</v>
      </c>
      <c r="BH226" s="207">
        <f>IF(N226="sníž. přenesená",J226,0)</f>
        <v>0</v>
      </c>
      <c r="BI226" s="207">
        <f>IF(N226="nulová",J226,0)</f>
        <v>0</v>
      </c>
      <c r="BJ226" s="19" t="s">
        <v>81</v>
      </c>
      <c r="BK226" s="207">
        <f>ROUND(I226*H226,2)</f>
        <v>0</v>
      </c>
      <c r="BL226" s="19" t="s">
        <v>220</v>
      </c>
      <c r="BM226" s="206" t="s">
        <v>2039</v>
      </c>
    </row>
    <row r="227" spans="1:65" s="13" customFormat="1">
      <c r="B227" s="212"/>
      <c r="C227" s="213"/>
      <c r="D227" s="208" t="s">
        <v>233</v>
      </c>
      <c r="E227" s="214" t="s">
        <v>19</v>
      </c>
      <c r="F227" s="215" t="s">
        <v>2006</v>
      </c>
      <c r="G227" s="213"/>
      <c r="H227" s="216">
        <v>8.23</v>
      </c>
      <c r="I227" s="217"/>
      <c r="J227" s="213"/>
      <c r="K227" s="213"/>
      <c r="L227" s="218"/>
      <c r="M227" s="219"/>
      <c r="N227" s="220"/>
      <c r="O227" s="220"/>
      <c r="P227" s="220"/>
      <c r="Q227" s="220"/>
      <c r="R227" s="220"/>
      <c r="S227" s="220"/>
      <c r="T227" s="221"/>
      <c r="AT227" s="222" t="s">
        <v>233</v>
      </c>
      <c r="AU227" s="222" t="s">
        <v>83</v>
      </c>
      <c r="AV227" s="13" t="s">
        <v>83</v>
      </c>
      <c r="AW227" s="13" t="s">
        <v>35</v>
      </c>
      <c r="AX227" s="13" t="s">
        <v>74</v>
      </c>
      <c r="AY227" s="222" t="s">
        <v>213</v>
      </c>
    </row>
    <row r="228" spans="1:65" s="14" customFormat="1">
      <c r="B228" s="223"/>
      <c r="C228" s="224"/>
      <c r="D228" s="208" t="s">
        <v>233</v>
      </c>
      <c r="E228" s="225" t="s">
        <v>19</v>
      </c>
      <c r="F228" s="226" t="s">
        <v>234</v>
      </c>
      <c r="G228" s="224"/>
      <c r="H228" s="227">
        <v>8.23</v>
      </c>
      <c r="I228" s="228"/>
      <c r="J228" s="224"/>
      <c r="K228" s="224"/>
      <c r="L228" s="229"/>
      <c r="M228" s="230"/>
      <c r="N228" s="231"/>
      <c r="O228" s="231"/>
      <c r="P228" s="231"/>
      <c r="Q228" s="231"/>
      <c r="R228" s="231"/>
      <c r="S228" s="231"/>
      <c r="T228" s="232"/>
      <c r="AT228" s="233" t="s">
        <v>233</v>
      </c>
      <c r="AU228" s="233" t="s">
        <v>83</v>
      </c>
      <c r="AV228" s="14" t="s">
        <v>220</v>
      </c>
      <c r="AW228" s="14" t="s">
        <v>35</v>
      </c>
      <c r="AX228" s="14" t="s">
        <v>81</v>
      </c>
      <c r="AY228" s="233" t="s">
        <v>213</v>
      </c>
    </row>
    <row r="229" spans="1:65" s="2" customFormat="1" ht="16.5" customHeight="1">
      <c r="A229" s="36"/>
      <c r="B229" s="37"/>
      <c r="C229" s="195" t="s">
        <v>419</v>
      </c>
      <c r="D229" s="195" t="s">
        <v>215</v>
      </c>
      <c r="E229" s="196" t="s">
        <v>1633</v>
      </c>
      <c r="F229" s="197" t="s">
        <v>1634</v>
      </c>
      <c r="G229" s="198" t="s">
        <v>152</v>
      </c>
      <c r="H229" s="199">
        <v>8.23</v>
      </c>
      <c r="I229" s="200"/>
      <c r="J229" s="201">
        <f>ROUND(I229*H229,2)</f>
        <v>0</v>
      </c>
      <c r="K229" s="197" t="s">
        <v>19</v>
      </c>
      <c r="L229" s="41"/>
      <c r="M229" s="202" t="s">
        <v>19</v>
      </c>
      <c r="N229" s="203" t="s">
        <v>45</v>
      </c>
      <c r="O229" s="66"/>
      <c r="P229" s="204">
        <f>O229*H229</f>
        <v>0</v>
      </c>
      <c r="Q229" s="204">
        <v>9.0000000000000006E-5</v>
      </c>
      <c r="R229" s="204">
        <f>Q229*H229</f>
        <v>7.4070000000000006E-4</v>
      </c>
      <c r="S229" s="204">
        <v>0</v>
      </c>
      <c r="T229" s="205">
        <f>S229*H229</f>
        <v>0</v>
      </c>
      <c r="U229" s="36"/>
      <c r="V229" s="36"/>
      <c r="W229" s="36"/>
      <c r="X229" s="36"/>
      <c r="Y229" s="36"/>
      <c r="Z229" s="36"/>
      <c r="AA229" s="36"/>
      <c r="AB229" s="36"/>
      <c r="AC229" s="36"/>
      <c r="AD229" s="36"/>
      <c r="AE229" s="36"/>
      <c r="AR229" s="206" t="s">
        <v>220</v>
      </c>
      <c r="AT229" s="206" t="s">
        <v>215</v>
      </c>
      <c r="AU229" s="206" t="s">
        <v>83</v>
      </c>
      <c r="AY229" s="19" t="s">
        <v>213</v>
      </c>
      <c r="BE229" s="207">
        <f>IF(N229="základní",J229,0)</f>
        <v>0</v>
      </c>
      <c r="BF229" s="207">
        <f>IF(N229="snížená",J229,0)</f>
        <v>0</v>
      </c>
      <c r="BG229" s="207">
        <f>IF(N229="zákl. přenesená",J229,0)</f>
        <v>0</v>
      </c>
      <c r="BH229" s="207">
        <f>IF(N229="sníž. přenesená",J229,0)</f>
        <v>0</v>
      </c>
      <c r="BI229" s="207">
        <f>IF(N229="nulová",J229,0)</f>
        <v>0</v>
      </c>
      <c r="BJ229" s="19" t="s">
        <v>81</v>
      </c>
      <c r="BK229" s="207">
        <f>ROUND(I229*H229,2)</f>
        <v>0</v>
      </c>
      <c r="BL229" s="19" t="s">
        <v>220</v>
      </c>
      <c r="BM229" s="206" t="s">
        <v>2040</v>
      </c>
    </row>
    <row r="230" spans="1:65" s="13" customFormat="1">
      <c r="B230" s="212"/>
      <c r="C230" s="213"/>
      <c r="D230" s="208" t="s">
        <v>233</v>
      </c>
      <c r="E230" s="214" t="s">
        <v>19</v>
      </c>
      <c r="F230" s="215" t="s">
        <v>2006</v>
      </c>
      <c r="G230" s="213"/>
      <c r="H230" s="216">
        <v>8.23</v>
      </c>
      <c r="I230" s="217"/>
      <c r="J230" s="213"/>
      <c r="K230" s="213"/>
      <c r="L230" s="218"/>
      <c r="M230" s="219"/>
      <c r="N230" s="220"/>
      <c r="O230" s="220"/>
      <c r="P230" s="220"/>
      <c r="Q230" s="220"/>
      <c r="R230" s="220"/>
      <c r="S230" s="220"/>
      <c r="T230" s="221"/>
      <c r="AT230" s="222" t="s">
        <v>233</v>
      </c>
      <c r="AU230" s="222" t="s">
        <v>83</v>
      </c>
      <c r="AV230" s="13" t="s">
        <v>83</v>
      </c>
      <c r="AW230" s="13" t="s">
        <v>35</v>
      </c>
      <c r="AX230" s="13" t="s">
        <v>74</v>
      </c>
      <c r="AY230" s="222" t="s">
        <v>213</v>
      </c>
    </row>
    <row r="231" spans="1:65" s="14" customFormat="1">
      <c r="B231" s="223"/>
      <c r="C231" s="224"/>
      <c r="D231" s="208" t="s">
        <v>233</v>
      </c>
      <c r="E231" s="225" t="s">
        <v>19</v>
      </c>
      <c r="F231" s="226" t="s">
        <v>234</v>
      </c>
      <c r="G231" s="224"/>
      <c r="H231" s="227">
        <v>8.23</v>
      </c>
      <c r="I231" s="228"/>
      <c r="J231" s="224"/>
      <c r="K231" s="224"/>
      <c r="L231" s="229"/>
      <c r="M231" s="230"/>
      <c r="N231" s="231"/>
      <c r="O231" s="231"/>
      <c r="P231" s="231"/>
      <c r="Q231" s="231"/>
      <c r="R231" s="231"/>
      <c r="S231" s="231"/>
      <c r="T231" s="232"/>
      <c r="AT231" s="233" t="s">
        <v>233</v>
      </c>
      <c r="AU231" s="233" t="s">
        <v>83</v>
      </c>
      <c r="AV231" s="14" t="s">
        <v>220</v>
      </c>
      <c r="AW231" s="14" t="s">
        <v>35</v>
      </c>
      <c r="AX231" s="14" t="s">
        <v>81</v>
      </c>
      <c r="AY231" s="233" t="s">
        <v>213</v>
      </c>
    </row>
    <row r="232" spans="1:65" s="12" customFormat="1" ht="22.9" customHeight="1">
      <c r="B232" s="179"/>
      <c r="C232" s="180"/>
      <c r="D232" s="181" t="s">
        <v>73</v>
      </c>
      <c r="E232" s="193" t="s">
        <v>262</v>
      </c>
      <c r="F232" s="193" t="s">
        <v>424</v>
      </c>
      <c r="G232" s="180"/>
      <c r="H232" s="180"/>
      <c r="I232" s="183"/>
      <c r="J232" s="194">
        <f>BK232</f>
        <v>0</v>
      </c>
      <c r="K232" s="180"/>
      <c r="L232" s="185"/>
      <c r="M232" s="186"/>
      <c r="N232" s="187"/>
      <c r="O232" s="187"/>
      <c r="P232" s="188">
        <f>P233</f>
        <v>0</v>
      </c>
      <c r="Q232" s="187"/>
      <c r="R232" s="188">
        <f>R233</f>
        <v>0</v>
      </c>
      <c r="S232" s="187"/>
      <c r="T232" s="189">
        <f>T233</f>
        <v>0</v>
      </c>
      <c r="AR232" s="190" t="s">
        <v>81</v>
      </c>
      <c r="AT232" s="191" t="s">
        <v>73</v>
      </c>
      <c r="AU232" s="191" t="s">
        <v>81</v>
      </c>
      <c r="AY232" s="190" t="s">
        <v>213</v>
      </c>
      <c r="BK232" s="192">
        <f>BK233</f>
        <v>0</v>
      </c>
    </row>
    <row r="233" spans="1:65" s="2" customFormat="1" ht="16.5" customHeight="1">
      <c r="A233" s="36"/>
      <c r="B233" s="37"/>
      <c r="C233" s="195" t="s">
        <v>425</v>
      </c>
      <c r="D233" s="195" t="s">
        <v>215</v>
      </c>
      <c r="E233" s="196" t="s">
        <v>2041</v>
      </c>
      <c r="F233" s="197" t="s">
        <v>2042</v>
      </c>
      <c r="G233" s="198" t="s">
        <v>417</v>
      </c>
      <c r="H233" s="199">
        <v>1</v>
      </c>
      <c r="I233" s="200"/>
      <c r="J233" s="201">
        <f>ROUND(I233*H233,2)</f>
        <v>0</v>
      </c>
      <c r="K233" s="197" t="s">
        <v>19</v>
      </c>
      <c r="L233" s="41"/>
      <c r="M233" s="202" t="s">
        <v>19</v>
      </c>
      <c r="N233" s="203" t="s">
        <v>45</v>
      </c>
      <c r="O233" s="66"/>
      <c r="P233" s="204">
        <f>O233*H233</f>
        <v>0</v>
      </c>
      <c r="Q233" s="204">
        <v>0</v>
      </c>
      <c r="R233" s="204">
        <f>Q233*H233</f>
        <v>0</v>
      </c>
      <c r="S233" s="204">
        <v>0</v>
      </c>
      <c r="T233" s="205">
        <f>S233*H233</f>
        <v>0</v>
      </c>
      <c r="U233" s="36"/>
      <c r="V233" s="36"/>
      <c r="W233" s="36"/>
      <c r="X233" s="36"/>
      <c r="Y233" s="36"/>
      <c r="Z233" s="36"/>
      <c r="AA233" s="36"/>
      <c r="AB233" s="36"/>
      <c r="AC233" s="36"/>
      <c r="AD233" s="36"/>
      <c r="AE233" s="36"/>
      <c r="AR233" s="206" t="s">
        <v>220</v>
      </c>
      <c r="AT233" s="206" t="s">
        <v>215</v>
      </c>
      <c r="AU233" s="206" t="s">
        <v>83</v>
      </c>
      <c r="AY233" s="19" t="s">
        <v>213</v>
      </c>
      <c r="BE233" s="207">
        <f>IF(N233="základní",J233,0)</f>
        <v>0</v>
      </c>
      <c r="BF233" s="207">
        <f>IF(N233="snížená",J233,0)</f>
        <v>0</v>
      </c>
      <c r="BG233" s="207">
        <f>IF(N233="zákl. přenesená",J233,0)</f>
        <v>0</v>
      </c>
      <c r="BH233" s="207">
        <f>IF(N233="sníž. přenesená",J233,0)</f>
        <v>0</v>
      </c>
      <c r="BI233" s="207">
        <f>IF(N233="nulová",J233,0)</f>
        <v>0</v>
      </c>
      <c r="BJ233" s="19" t="s">
        <v>81</v>
      </c>
      <c r="BK233" s="207">
        <f>ROUND(I233*H233,2)</f>
        <v>0</v>
      </c>
      <c r="BL233" s="19" t="s">
        <v>220</v>
      </c>
      <c r="BM233" s="206" t="s">
        <v>2043</v>
      </c>
    </row>
    <row r="234" spans="1:65" s="12" customFormat="1" ht="22.9" customHeight="1">
      <c r="B234" s="179"/>
      <c r="C234" s="180"/>
      <c r="D234" s="181" t="s">
        <v>73</v>
      </c>
      <c r="E234" s="193" t="s">
        <v>490</v>
      </c>
      <c r="F234" s="193" t="s">
        <v>491</v>
      </c>
      <c r="G234" s="180"/>
      <c r="H234" s="180"/>
      <c r="I234" s="183"/>
      <c r="J234" s="194">
        <f>BK234</f>
        <v>0</v>
      </c>
      <c r="K234" s="180"/>
      <c r="L234" s="185"/>
      <c r="M234" s="186"/>
      <c r="N234" s="187"/>
      <c r="O234" s="187"/>
      <c r="P234" s="188">
        <f>SUM(P235:P238)</f>
        <v>0</v>
      </c>
      <c r="Q234" s="187"/>
      <c r="R234" s="188">
        <f>SUM(R235:R238)</f>
        <v>0</v>
      </c>
      <c r="S234" s="187"/>
      <c r="T234" s="189">
        <f>SUM(T235:T238)</f>
        <v>0</v>
      </c>
      <c r="AR234" s="190" t="s">
        <v>81</v>
      </c>
      <c r="AT234" s="191" t="s">
        <v>73</v>
      </c>
      <c r="AU234" s="191" t="s">
        <v>81</v>
      </c>
      <c r="AY234" s="190" t="s">
        <v>213</v>
      </c>
      <c r="BK234" s="192">
        <f>SUM(BK235:BK238)</f>
        <v>0</v>
      </c>
    </row>
    <row r="235" spans="1:65" s="2" customFormat="1" ht="21.75" customHeight="1">
      <c r="A235" s="36"/>
      <c r="B235" s="37"/>
      <c r="C235" s="195" t="s">
        <v>430</v>
      </c>
      <c r="D235" s="195" t="s">
        <v>215</v>
      </c>
      <c r="E235" s="196" t="s">
        <v>1742</v>
      </c>
      <c r="F235" s="197" t="s">
        <v>1743</v>
      </c>
      <c r="G235" s="198" t="s">
        <v>166</v>
      </c>
      <c r="H235" s="199">
        <v>0.17</v>
      </c>
      <c r="I235" s="200"/>
      <c r="J235" s="201">
        <f>ROUND(I235*H235,2)</f>
        <v>0</v>
      </c>
      <c r="K235" s="197" t="s">
        <v>219</v>
      </c>
      <c r="L235" s="41"/>
      <c r="M235" s="202" t="s">
        <v>19</v>
      </c>
      <c r="N235" s="203" t="s">
        <v>45</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220</v>
      </c>
      <c r="AT235" s="206" t="s">
        <v>215</v>
      </c>
      <c r="AU235" s="206" t="s">
        <v>83</v>
      </c>
      <c r="AY235" s="19" t="s">
        <v>213</v>
      </c>
      <c r="BE235" s="207">
        <f>IF(N235="základní",J235,0)</f>
        <v>0</v>
      </c>
      <c r="BF235" s="207">
        <f>IF(N235="snížená",J235,0)</f>
        <v>0</v>
      </c>
      <c r="BG235" s="207">
        <f>IF(N235="zákl. přenesená",J235,0)</f>
        <v>0</v>
      </c>
      <c r="BH235" s="207">
        <f>IF(N235="sníž. přenesená",J235,0)</f>
        <v>0</v>
      </c>
      <c r="BI235" s="207">
        <f>IF(N235="nulová",J235,0)</f>
        <v>0</v>
      </c>
      <c r="BJ235" s="19" t="s">
        <v>81</v>
      </c>
      <c r="BK235" s="207">
        <f>ROUND(I235*H235,2)</f>
        <v>0</v>
      </c>
      <c r="BL235" s="19" t="s">
        <v>220</v>
      </c>
      <c r="BM235" s="206" t="s">
        <v>2044</v>
      </c>
    </row>
    <row r="236" spans="1:65" s="2" customFormat="1" ht="48.75">
      <c r="A236" s="36"/>
      <c r="B236" s="37"/>
      <c r="C236" s="38"/>
      <c r="D236" s="208" t="s">
        <v>222</v>
      </c>
      <c r="E236" s="38"/>
      <c r="F236" s="209" t="s">
        <v>1000</v>
      </c>
      <c r="G236" s="38"/>
      <c r="H236" s="38"/>
      <c r="I236" s="118"/>
      <c r="J236" s="38"/>
      <c r="K236" s="38"/>
      <c r="L236" s="41"/>
      <c r="M236" s="210"/>
      <c r="N236" s="211"/>
      <c r="O236" s="66"/>
      <c r="P236" s="66"/>
      <c r="Q236" s="66"/>
      <c r="R236" s="66"/>
      <c r="S236" s="66"/>
      <c r="T236" s="67"/>
      <c r="U236" s="36"/>
      <c r="V236" s="36"/>
      <c r="W236" s="36"/>
      <c r="X236" s="36"/>
      <c r="Y236" s="36"/>
      <c r="Z236" s="36"/>
      <c r="AA236" s="36"/>
      <c r="AB236" s="36"/>
      <c r="AC236" s="36"/>
      <c r="AD236" s="36"/>
      <c r="AE236" s="36"/>
      <c r="AT236" s="19" t="s">
        <v>222</v>
      </c>
      <c r="AU236" s="19" t="s">
        <v>83</v>
      </c>
    </row>
    <row r="237" spans="1:65" s="2" customFormat="1" ht="21.75" customHeight="1">
      <c r="A237" s="36"/>
      <c r="B237" s="37"/>
      <c r="C237" s="195" t="s">
        <v>435</v>
      </c>
      <c r="D237" s="195" t="s">
        <v>215</v>
      </c>
      <c r="E237" s="196" t="s">
        <v>1745</v>
      </c>
      <c r="F237" s="197" t="s">
        <v>1746</v>
      </c>
      <c r="G237" s="198" t="s">
        <v>166</v>
      </c>
      <c r="H237" s="199">
        <v>0.17</v>
      </c>
      <c r="I237" s="200"/>
      <c r="J237" s="201">
        <f>ROUND(I237*H237,2)</f>
        <v>0</v>
      </c>
      <c r="K237" s="197" t="s">
        <v>219</v>
      </c>
      <c r="L237" s="41"/>
      <c r="M237" s="202" t="s">
        <v>19</v>
      </c>
      <c r="N237" s="203" t="s">
        <v>45</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220</v>
      </c>
      <c r="AT237" s="206" t="s">
        <v>215</v>
      </c>
      <c r="AU237" s="206" t="s">
        <v>83</v>
      </c>
      <c r="AY237" s="19" t="s">
        <v>213</v>
      </c>
      <c r="BE237" s="207">
        <f>IF(N237="základní",J237,0)</f>
        <v>0</v>
      </c>
      <c r="BF237" s="207">
        <f>IF(N237="snížená",J237,0)</f>
        <v>0</v>
      </c>
      <c r="BG237" s="207">
        <f>IF(N237="zákl. přenesená",J237,0)</f>
        <v>0</v>
      </c>
      <c r="BH237" s="207">
        <f>IF(N237="sníž. přenesená",J237,0)</f>
        <v>0</v>
      </c>
      <c r="BI237" s="207">
        <f>IF(N237="nulová",J237,0)</f>
        <v>0</v>
      </c>
      <c r="BJ237" s="19" t="s">
        <v>81</v>
      </c>
      <c r="BK237" s="207">
        <f>ROUND(I237*H237,2)</f>
        <v>0</v>
      </c>
      <c r="BL237" s="19" t="s">
        <v>220</v>
      </c>
      <c r="BM237" s="206" t="s">
        <v>2045</v>
      </c>
    </row>
    <row r="238" spans="1:65" s="2" customFormat="1" ht="39">
      <c r="A238" s="36"/>
      <c r="B238" s="37"/>
      <c r="C238" s="38"/>
      <c r="D238" s="208" t="s">
        <v>222</v>
      </c>
      <c r="E238" s="38"/>
      <c r="F238" s="209" t="s">
        <v>1005</v>
      </c>
      <c r="G238" s="38"/>
      <c r="H238" s="38"/>
      <c r="I238" s="118"/>
      <c r="J238" s="38"/>
      <c r="K238" s="38"/>
      <c r="L238" s="41"/>
      <c r="M238" s="254"/>
      <c r="N238" s="255"/>
      <c r="O238" s="256"/>
      <c r="P238" s="256"/>
      <c r="Q238" s="256"/>
      <c r="R238" s="256"/>
      <c r="S238" s="256"/>
      <c r="T238" s="257"/>
      <c r="U238" s="36"/>
      <c r="V238" s="36"/>
      <c r="W238" s="36"/>
      <c r="X238" s="36"/>
      <c r="Y238" s="36"/>
      <c r="Z238" s="36"/>
      <c r="AA238" s="36"/>
      <c r="AB238" s="36"/>
      <c r="AC238" s="36"/>
      <c r="AD238" s="36"/>
      <c r="AE238" s="36"/>
      <c r="AT238" s="19" t="s">
        <v>222</v>
      </c>
      <c r="AU238" s="19" t="s">
        <v>83</v>
      </c>
    </row>
    <row r="239" spans="1:65" s="2" customFormat="1" ht="6.95" customHeight="1">
      <c r="A239" s="36"/>
      <c r="B239" s="49"/>
      <c r="C239" s="50"/>
      <c r="D239" s="50"/>
      <c r="E239" s="50"/>
      <c r="F239" s="50"/>
      <c r="G239" s="50"/>
      <c r="H239" s="50"/>
      <c r="I239" s="145"/>
      <c r="J239" s="50"/>
      <c r="K239" s="50"/>
      <c r="L239" s="41"/>
      <c r="M239" s="36"/>
      <c r="O239" s="36"/>
      <c r="P239" s="36"/>
      <c r="Q239" s="36"/>
      <c r="R239" s="36"/>
      <c r="S239" s="36"/>
      <c r="T239" s="36"/>
      <c r="U239" s="36"/>
      <c r="V239" s="36"/>
      <c r="W239" s="36"/>
      <c r="X239" s="36"/>
      <c r="Y239" s="36"/>
      <c r="Z239" s="36"/>
      <c r="AA239" s="36"/>
      <c r="AB239" s="36"/>
      <c r="AC239" s="36"/>
      <c r="AD239" s="36"/>
      <c r="AE239" s="36"/>
    </row>
  </sheetData>
  <sheetProtection password="CC3F" sheet="1" objects="1" scenarios="1" formatColumns="0" formatRows="0" autoFilter="0"/>
  <autoFilter ref="C90:K238"/>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79"/>
      <c r="M2" s="379"/>
      <c r="N2" s="379"/>
      <c r="O2" s="379"/>
      <c r="P2" s="379"/>
      <c r="Q2" s="379"/>
      <c r="R2" s="379"/>
      <c r="S2" s="379"/>
      <c r="T2" s="379"/>
      <c r="U2" s="379"/>
      <c r="V2" s="379"/>
      <c r="AT2" s="19" t="s">
        <v>115</v>
      </c>
    </row>
    <row r="3" spans="1:46" s="1" customFormat="1" ht="6.95" customHeight="1">
      <c r="B3" s="112"/>
      <c r="C3" s="113"/>
      <c r="D3" s="113"/>
      <c r="E3" s="113"/>
      <c r="F3" s="113"/>
      <c r="G3" s="113"/>
      <c r="H3" s="113"/>
      <c r="I3" s="114"/>
      <c r="J3" s="113"/>
      <c r="K3" s="113"/>
      <c r="L3" s="22"/>
      <c r="AT3" s="19" t="s">
        <v>83</v>
      </c>
    </row>
    <row r="4" spans="1:46" s="1" customFormat="1" ht="24.95" customHeight="1">
      <c r="B4" s="22"/>
      <c r="D4" s="115" t="s">
        <v>158</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2" t="str">
        <f>'Rekapitulace stavby'!K6</f>
        <v>PROJEKT REKONSTRUKCE I.S. A BUĎÁNKA II. ETAPA</v>
      </c>
      <c r="F7" s="413"/>
      <c r="G7" s="413"/>
      <c r="H7" s="413"/>
      <c r="I7" s="110"/>
      <c r="L7" s="22"/>
    </row>
    <row r="8" spans="1:46" s="1" customFormat="1" ht="12" customHeight="1">
      <c r="B8" s="22"/>
      <c r="D8" s="117" t="s">
        <v>171</v>
      </c>
      <c r="I8" s="110"/>
      <c r="L8" s="22"/>
    </row>
    <row r="9" spans="1:4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5" t="s">
        <v>2046</v>
      </c>
      <c r="F11" s="414"/>
      <c r="G11" s="414"/>
      <c r="H11" s="414"/>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c r="A29" s="122"/>
      <c r="B29" s="123"/>
      <c r="C29" s="122"/>
      <c r="D29" s="122"/>
      <c r="E29" s="418" t="s">
        <v>19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ROUND((SUM(BE91:BE132)),  2)</f>
        <v>0</v>
      </c>
      <c r="G35" s="36"/>
      <c r="H35" s="36"/>
      <c r="I35" s="134">
        <v>0.21</v>
      </c>
      <c r="J35" s="133">
        <f>ROUND(((SUM(BE91:BE132))*I35),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ROUND((SUM(BF91:BF132)),  2)</f>
        <v>0</v>
      </c>
      <c r="G36" s="36"/>
      <c r="H36" s="36"/>
      <c r="I36" s="134">
        <v>0.15</v>
      </c>
      <c r="J36" s="133">
        <f>ROUND(((SUM(BF91:BF132))*I36),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ROUND((SUM(BG91:BG132)),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ROUND((SUM(BH91:BH132)),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ROUND((SUM(BI91:BI132)),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D.4 - Silnoproud</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196</v>
      </c>
      <c r="E65" s="163"/>
      <c r="F65" s="163"/>
      <c r="G65" s="163"/>
      <c r="H65" s="163"/>
      <c r="I65" s="164"/>
      <c r="J65" s="165">
        <f>J93</f>
        <v>0</v>
      </c>
      <c r="K65" s="99"/>
      <c r="L65" s="166"/>
    </row>
    <row r="66" spans="1:31" s="9" customFormat="1" ht="24.95" customHeight="1">
      <c r="B66" s="154"/>
      <c r="C66" s="155"/>
      <c r="D66" s="156" t="s">
        <v>2047</v>
      </c>
      <c r="E66" s="157"/>
      <c r="F66" s="157"/>
      <c r="G66" s="157"/>
      <c r="H66" s="157"/>
      <c r="I66" s="158"/>
      <c r="J66" s="159">
        <f>J106</f>
        <v>0</v>
      </c>
      <c r="K66" s="155"/>
      <c r="L66" s="160"/>
    </row>
    <row r="67" spans="1:31" s="10" customFormat="1" ht="19.899999999999999" customHeight="1">
      <c r="B67" s="161"/>
      <c r="C67" s="99"/>
      <c r="D67" s="162" t="s">
        <v>2048</v>
      </c>
      <c r="E67" s="163"/>
      <c r="F67" s="163"/>
      <c r="G67" s="163"/>
      <c r="H67" s="163"/>
      <c r="I67" s="164"/>
      <c r="J67" s="165">
        <f>J107</f>
        <v>0</v>
      </c>
      <c r="K67" s="99"/>
      <c r="L67" s="166"/>
    </row>
    <row r="68" spans="1:31" s="9" customFormat="1" ht="24.95" customHeight="1">
      <c r="B68" s="154"/>
      <c r="C68" s="155"/>
      <c r="D68" s="156" t="s">
        <v>2049</v>
      </c>
      <c r="E68" s="157"/>
      <c r="F68" s="157"/>
      <c r="G68" s="157"/>
      <c r="H68" s="157"/>
      <c r="I68" s="158"/>
      <c r="J68" s="159">
        <f>J130</f>
        <v>0</v>
      </c>
      <c r="K68" s="155"/>
      <c r="L68" s="160"/>
    </row>
    <row r="69" spans="1:31" s="10" customFormat="1" ht="19.899999999999999" customHeight="1">
      <c r="B69" s="161"/>
      <c r="C69" s="99"/>
      <c r="D69" s="162" t="s">
        <v>2050</v>
      </c>
      <c r="E69" s="163"/>
      <c r="F69" s="163"/>
      <c r="G69" s="163"/>
      <c r="H69" s="163"/>
      <c r="I69" s="164"/>
      <c r="J69" s="165">
        <f>J131</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D.4 - Silnoproud</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P92+P106+P130</f>
        <v>0</v>
      </c>
      <c r="Q91" s="74"/>
      <c r="R91" s="176">
        <f>R92+R106+R130</f>
        <v>88.867055000000008</v>
      </c>
      <c r="S91" s="74"/>
      <c r="T91" s="177">
        <f>T92+T106+T130</f>
        <v>0</v>
      </c>
      <c r="U91" s="36"/>
      <c r="V91" s="36"/>
      <c r="W91" s="36"/>
      <c r="X91" s="36"/>
      <c r="Y91" s="36"/>
      <c r="Z91" s="36"/>
      <c r="AA91" s="36"/>
      <c r="AB91" s="36"/>
      <c r="AC91" s="36"/>
      <c r="AD91" s="36"/>
      <c r="AE91" s="36"/>
      <c r="AT91" s="19" t="s">
        <v>73</v>
      </c>
      <c r="AU91" s="19" t="s">
        <v>191</v>
      </c>
      <c r="BK91" s="178">
        <f>BK92+BK106+BK130</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f>
        <v>0</v>
      </c>
      <c r="Q92" s="187"/>
      <c r="R92" s="188">
        <f>R93</f>
        <v>0</v>
      </c>
      <c r="S92" s="187"/>
      <c r="T92" s="189">
        <f>T93</f>
        <v>0</v>
      </c>
      <c r="AR92" s="190" t="s">
        <v>81</v>
      </c>
      <c r="AT92" s="191" t="s">
        <v>73</v>
      </c>
      <c r="AU92" s="191" t="s">
        <v>74</v>
      </c>
      <c r="AY92" s="190" t="s">
        <v>213</v>
      </c>
      <c r="BK92" s="192">
        <f>BK93</f>
        <v>0</v>
      </c>
    </row>
    <row r="93" spans="1:65" s="12" customFormat="1" ht="22.9" customHeight="1">
      <c r="B93" s="179"/>
      <c r="C93" s="180"/>
      <c r="D93" s="181" t="s">
        <v>73</v>
      </c>
      <c r="E93" s="193" t="s">
        <v>451</v>
      </c>
      <c r="F93" s="193" t="s">
        <v>452</v>
      </c>
      <c r="G93" s="180"/>
      <c r="H93" s="180"/>
      <c r="I93" s="183"/>
      <c r="J93" s="194">
        <f>BK93</f>
        <v>0</v>
      </c>
      <c r="K93" s="180"/>
      <c r="L93" s="185"/>
      <c r="M93" s="186"/>
      <c r="N93" s="187"/>
      <c r="O93" s="187"/>
      <c r="P93" s="188">
        <f>SUM(P94:P105)</f>
        <v>0</v>
      </c>
      <c r="Q93" s="187"/>
      <c r="R93" s="188">
        <f>SUM(R94:R105)</f>
        <v>0</v>
      </c>
      <c r="S93" s="187"/>
      <c r="T93" s="189">
        <f>SUM(T94:T105)</f>
        <v>0</v>
      </c>
      <c r="AR93" s="190" t="s">
        <v>81</v>
      </c>
      <c r="AT93" s="191" t="s">
        <v>73</v>
      </c>
      <c r="AU93" s="191" t="s">
        <v>81</v>
      </c>
      <c r="AY93" s="190" t="s">
        <v>213</v>
      </c>
      <c r="BK93" s="192">
        <f>SUM(BK94:BK105)</f>
        <v>0</v>
      </c>
    </row>
    <row r="94" spans="1:65" s="2" customFormat="1" ht="21.75" customHeight="1">
      <c r="A94" s="36"/>
      <c r="B94" s="37"/>
      <c r="C94" s="195" t="s">
        <v>81</v>
      </c>
      <c r="D94" s="195" t="s">
        <v>215</v>
      </c>
      <c r="E94" s="196" t="s">
        <v>2051</v>
      </c>
      <c r="F94" s="197" t="s">
        <v>2052</v>
      </c>
      <c r="G94" s="198" t="s">
        <v>166</v>
      </c>
      <c r="H94" s="199">
        <v>90.441999999999993</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2053</v>
      </c>
    </row>
    <row r="95" spans="1:65" s="2" customFormat="1" ht="68.25">
      <c r="A95" s="36"/>
      <c r="B95" s="37"/>
      <c r="C95" s="38"/>
      <c r="D95" s="208" t="s">
        <v>222</v>
      </c>
      <c r="E95" s="38"/>
      <c r="F95" s="209" t="s">
        <v>2054</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2" customFormat="1" ht="21.75" customHeight="1">
      <c r="A96" s="36"/>
      <c r="B96" s="37"/>
      <c r="C96" s="195" t="s">
        <v>83</v>
      </c>
      <c r="D96" s="195" t="s">
        <v>215</v>
      </c>
      <c r="E96" s="196" t="s">
        <v>2055</v>
      </c>
      <c r="F96" s="197" t="s">
        <v>2056</v>
      </c>
      <c r="G96" s="198" t="s">
        <v>166</v>
      </c>
      <c r="H96" s="199">
        <v>1718.3979999999999</v>
      </c>
      <c r="I96" s="200"/>
      <c r="J96" s="201">
        <f>ROUND(I96*H96,2)</f>
        <v>0</v>
      </c>
      <c r="K96" s="197" t="s">
        <v>219</v>
      </c>
      <c r="L96" s="41"/>
      <c r="M96" s="202" t="s">
        <v>19</v>
      </c>
      <c r="N96" s="203" t="s">
        <v>45</v>
      </c>
      <c r="O96" s="66"/>
      <c r="P96" s="204">
        <f>O96*H96</f>
        <v>0</v>
      </c>
      <c r="Q96" s="204">
        <v>0</v>
      </c>
      <c r="R96" s="204">
        <f>Q96*H96</f>
        <v>0</v>
      </c>
      <c r="S96" s="204">
        <v>0</v>
      </c>
      <c r="T96" s="205">
        <f>S96*H96</f>
        <v>0</v>
      </c>
      <c r="U96" s="36"/>
      <c r="V96" s="36"/>
      <c r="W96" s="36"/>
      <c r="X96" s="36"/>
      <c r="Y96" s="36"/>
      <c r="Z96" s="36"/>
      <c r="AA96" s="36"/>
      <c r="AB96" s="36"/>
      <c r="AC96" s="36"/>
      <c r="AD96" s="36"/>
      <c r="AE96" s="36"/>
      <c r="AR96" s="206" t="s">
        <v>220</v>
      </c>
      <c r="AT96" s="206" t="s">
        <v>215</v>
      </c>
      <c r="AU96" s="206" t="s">
        <v>83</v>
      </c>
      <c r="AY96" s="19" t="s">
        <v>213</v>
      </c>
      <c r="BE96" s="207">
        <f>IF(N96="základní",J96,0)</f>
        <v>0</v>
      </c>
      <c r="BF96" s="207">
        <f>IF(N96="snížená",J96,0)</f>
        <v>0</v>
      </c>
      <c r="BG96" s="207">
        <f>IF(N96="zákl. přenesená",J96,0)</f>
        <v>0</v>
      </c>
      <c r="BH96" s="207">
        <f>IF(N96="sníž. přenesená",J96,0)</f>
        <v>0</v>
      </c>
      <c r="BI96" s="207">
        <f>IF(N96="nulová",J96,0)</f>
        <v>0</v>
      </c>
      <c r="BJ96" s="19" t="s">
        <v>81</v>
      </c>
      <c r="BK96" s="207">
        <f>ROUND(I96*H96,2)</f>
        <v>0</v>
      </c>
      <c r="BL96" s="19" t="s">
        <v>220</v>
      </c>
      <c r="BM96" s="206" t="s">
        <v>2057</v>
      </c>
    </row>
    <row r="97" spans="1:65" s="2" customFormat="1" ht="68.25">
      <c r="A97" s="36"/>
      <c r="B97" s="37"/>
      <c r="C97" s="38"/>
      <c r="D97" s="208" t="s">
        <v>222</v>
      </c>
      <c r="E97" s="38"/>
      <c r="F97" s="209" t="s">
        <v>2054</v>
      </c>
      <c r="G97" s="38"/>
      <c r="H97" s="38"/>
      <c r="I97" s="118"/>
      <c r="J97" s="38"/>
      <c r="K97" s="38"/>
      <c r="L97" s="41"/>
      <c r="M97" s="210"/>
      <c r="N97" s="211"/>
      <c r="O97" s="66"/>
      <c r="P97" s="66"/>
      <c r="Q97" s="66"/>
      <c r="R97" s="66"/>
      <c r="S97" s="66"/>
      <c r="T97" s="67"/>
      <c r="U97" s="36"/>
      <c r="V97" s="36"/>
      <c r="W97" s="36"/>
      <c r="X97" s="36"/>
      <c r="Y97" s="36"/>
      <c r="Z97" s="36"/>
      <c r="AA97" s="36"/>
      <c r="AB97" s="36"/>
      <c r="AC97" s="36"/>
      <c r="AD97" s="36"/>
      <c r="AE97" s="36"/>
      <c r="AT97" s="19" t="s">
        <v>222</v>
      </c>
      <c r="AU97" s="19" t="s">
        <v>83</v>
      </c>
    </row>
    <row r="98" spans="1:65" s="13" customFormat="1">
      <c r="B98" s="212"/>
      <c r="C98" s="213"/>
      <c r="D98" s="208" t="s">
        <v>233</v>
      </c>
      <c r="E98" s="214" t="s">
        <v>19</v>
      </c>
      <c r="F98" s="215" t="s">
        <v>2058</v>
      </c>
      <c r="G98" s="213"/>
      <c r="H98" s="216">
        <v>1718.3979999999999</v>
      </c>
      <c r="I98" s="217"/>
      <c r="J98" s="213"/>
      <c r="K98" s="213"/>
      <c r="L98" s="218"/>
      <c r="M98" s="219"/>
      <c r="N98" s="220"/>
      <c r="O98" s="220"/>
      <c r="P98" s="220"/>
      <c r="Q98" s="220"/>
      <c r="R98" s="220"/>
      <c r="S98" s="220"/>
      <c r="T98" s="221"/>
      <c r="AT98" s="222" t="s">
        <v>233</v>
      </c>
      <c r="AU98" s="222" t="s">
        <v>83</v>
      </c>
      <c r="AV98" s="13" t="s">
        <v>83</v>
      </c>
      <c r="AW98" s="13" t="s">
        <v>35</v>
      </c>
      <c r="AX98" s="13" t="s">
        <v>74</v>
      </c>
      <c r="AY98" s="222" t="s">
        <v>213</v>
      </c>
    </row>
    <row r="99" spans="1:65" s="14" customFormat="1">
      <c r="B99" s="223"/>
      <c r="C99" s="224"/>
      <c r="D99" s="208" t="s">
        <v>233</v>
      </c>
      <c r="E99" s="225" t="s">
        <v>19</v>
      </c>
      <c r="F99" s="226" t="s">
        <v>234</v>
      </c>
      <c r="G99" s="224"/>
      <c r="H99" s="227">
        <v>1718.3979999999999</v>
      </c>
      <c r="I99" s="228"/>
      <c r="J99" s="224"/>
      <c r="K99" s="224"/>
      <c r="L99" s="229"/>
      <c r="M99" s="230"/>
      <c r="N99" s="231"/>
      <c r="O99" s="231"/>
      <c r="P99" s="231"/>
      <c r="Q99" s="231"/>
      <c r="R99" s="231"/>
      <c r="S99" s="231"/>
      <c r="T99" s="232"/>
      <c r="AT99" s="233" t="s">
        <v>233</v>
      </c>
      <c r="AU99" s="233" t="s">
        <v>83</v>
      </c>
      <c r="AV99" s="14" t="s">
        <v>220</v>
      </c>
      <c r="AW99" s="14" t="s">
        <v>35</v>
      </c>
      <c r="AX99" s="14" t="s">
        <v>81</v>
      </c>
      <c r="AY99" s="233" t="s">
        <v>213</v>
      </c>
    </row>
    <row r="100" spans="1:65" s="2" customFormat="1" ht="16.5" customHeight="1">
      <c r="A100" s="36"/>
      <c r="B100" s="37"/>
      <c r="C100" s="195" t="s">
        <v>228</v>
      </c>
      <c r="D100" s="195" t="s">
        <v>215</v>
      </c>
      <c r="E100" s="196" t="s">
        <v>464</v>
      </c>
      <c r="F100" s="197" t="s">
        <v>465</v>
      </c>
      <c r="G100" s="198" t="s">
        <v>166</v>
      </c>
      <c r="H100" s="199">
        <v>90.441999999999993</v>
      </c>
      <c r="I100" s="200"/>
      <c r="J100" s="201">
        <f>ROUND(I100*H100,2)</f>
        <v>0</v>
      </c>
      <c r="K100" s="197" t="s">
        <v>219</v>
      </c>
      <c r="L100" s="41"/>
      <c r="M100" s="202" t="s">
        <v>19</v>
      </c>
      <c r="N100" s="203" t="s">
        <v>45</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220</v>
      </c>
      <c r="AT100" s="206" t="s">
        <v>215</v>
      </c>
      <c r="AU100" s="206" t="s">
        <v>83</v>
      </c>
      <c r="AY100" s="19" t="s">
        <v>213</v>
      </c>
      <c r="BE100" s="207">
        <f>IF(N100="základní",J100,0)</f>
        <v>0</v>
      </c>
      <c r="BF100" s="207">
        <f>IF(N100="snížená",J100,0)</f>
        <v>0</v>
      </c>
      <c r="BG100" s="207">
        <f>IF(N100="zákl. přenesená",J100,0)</f>
        <v>0</v>
      </c>
      <c r="BH100" s="207">
        <f>IF(N100="sníž. přenesená",J100,0)</f>
        <v>0</v>
      </c>
      <c r="BI100" s="207">
        <f>IF(N100="nulová",J100,0)</f>
        <v>0</v>
      </c>
      <c r="BJ100" s="19" t="s">
        <v>81</v>
      </c>
      <c r="BK100" s="207">
        <f>ROUND(I100*H100,2)</f>
        <v>0</v>
      </c>
      <c r="BL100" s="19" t="s">
        <v>220</v>
      </c>
      <c r="BM100" s="206" t="s">
        <v>2059</v>
      </c>
    </row>
    <row r="101" spans="1:65" s="2" customFormat="1" ht="39">
      <c r="A101" s="36"/>
      <c r="B101" s="37"/>
      <c r="C101" s="38"/>
      <c r="D101" s="208" t="s">
        <v>222</v>
      </c>
      <c r="E101" s="38"/>
      <c r="F101" s="209" t="s">
        <v>467</v>
      </c>
      <c r="G101" s="38"/>
      <c r="H101" s="38"/>
      <c r="I101" s="118"/>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222</v>
      </c>
      <c r="AU101" s="19" t="s">
        <v>83</v>
      </c>
    </row>
    <row r="102" spans="1:65" s="2" customFormat="1" ht="21.75" customHeight="1">
      <c r="A102" s="36"/>
      <c r="B102" s="37"/>
      <c r="C102" s="195" t="s">
        <v>220</v>
      </c>
      <c r="D102" s="195" t="s">
        <v>215</v>
      </c>
      <c r="E102" s="196" t="s">
        <v>2060</v>
      </c>
      <c r="F102" s="197" t="s">
        <v>2061</v>
      </c>
      <c r="G102" s="198" t="s">
        <v>166</v>
      </c>
      <c r="H102" s="199">
        <v>69.099999999999994</v>
      </c>
      <c r="I102" s="200"/>
      <c r="J102" s="201">
        <f>ROUND(I102*H102,2)</f>
        <v>0</v>
      </c>
      <c r="K102" s="197" t="s">
        <v>219</v>
      </c>
      <c r="L102" s="41"/>
      <c r="M102" s="202" t="s">
        <v>19</v>
      </c>
      <c r="N102" s="203" t="s">
        <v>45</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2062</v>
      </c>
    </row>
    <row r="103" spans="1:65" s="2" customFormat="1" ht="68.25">
      <c r="A103" s="36"/>
      <c r="B103" s="37"/>
      <c r="C103" s="38"/>
      <c r="D103" s="208" t="s">
        <v>222</v>
      </c>
      <c r="E103" s="38"/>
      <c r="F103" s="209" t="s">
        <v>2063</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2" customFormat="1" ht="21.75" customHeight="1">
      <c r="A104" s="36"/>
      <c r="B104" s="37"/>
      <c r="C104" s="195" t="s">
        <v>238</v>
      </c>
      <c r="D104" s="195" t="s">
        <v>215</v>
      </c>
      <c r="E104" s="196" t="s">
        <v>469</v>
      </c>
      <c r="F104" s="197" t="s">
        <v>2064</v>
      </c>
      <c r="G104" s="198" t="s">
        <v>166</v>
      </c>
      <c r="H104" s="199">
        <v>27.5</v>
      </c>
      <c r="I104" s="200"/>
      <c r="J104" s="201">
        <f>ROUND(I104*H104,2)</f>
        <v>0</v>
      </c>
      <c r="K104" s="197" t="s">
        <v>219</v>
      </c>
      <c r="L104" s="41"/>
      <c r="M104" s="202" t="s">
        <v>19</v>
      </c>
      <c r="N104" s="203" t="s">
        <v>45</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220</v>
      </c>
      <c r="AT104" s="206" t="s">
        <v>215</v>
      </c>
      <c r="AU104" s="206" t="s">
        <v>83</v>
      </c>
      <c r="AY104" s="19" t="s">
        <v>213</v>
      </c>
      <c r="BE104" s="207">
        <f>IF(N104="základní",J104,0)</f>
        <v>0</v>
      </c>
      <c r="BF104" s="207">
        <f>IF(N104="snížená",J104,0)</f>
        <v>0</v>
      </c>
      <c r="BG104" s="207">
        <f>IF(N104="zákl. přenesená",J104,0)</f>
        <v>0</v>
      </c>
      <c r="BH104" s="207">
        <f>IF(N104="sníž. přenesená",J104,0)</f>
        <v>0</v>
      </c>
      <c r="BI104" s="207">
        <f>IF(N104="nulová",J104,0)</f>
        <v>0</v>
      </c>
      <c r="BJ104" s="19" t="s">
        <v>81</v>
      </c>
      <c r="BK104" s="207">
        <f>ROUND(I104*H104,2)</f>
        <v>0</v>
      </c>
      <c r="BL104" s="19" t="s">
        <v>220</v>
      </c>
      <c r="BM104" s="206" t="s">
        <v>2065</v>
      </c>
    </row>
    <row r="105" spans="1:65" s="2" customFormat="1" ht="68.25">
      <c r="A105" s="36"/>
      <c r="B105" s="37"/>
      <c r="C105" s="38"/>
      <c r="D105" s="208" t="s">
        <v>222</v>
      </c>
      <c r="E105" s="38"/>
      <c r="F105" s="209" t="s">
        <v>2063</v>
      </c>
      <c r="G105" s="38"/>
      <c r="H105" s="38"/>
      <c r="I105" s="118"/>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222</v>
      </c>
      <c r="AU105" s="19" t="s">
        <v>83</v>
      </c>
    </row>
    <row r="106" spans="1:65" s="12" customFormat="1" ht="25.9" customHeight="1">
      <c r="B106" s="179"/>
      <c r="C106" s="180"/>
      <c r="D106" s="181" t="s">
        <v>73</v>
      </c>
      <c r="E106" s="182" t="s">
        <v>329</v>
      </c>
      <c r="F106" s="182" t="s">
        <v>2066</v>
      </c>
      <c r="G106" s="180"/>
      <c r="H106" s="180"/>
      <c r="I106" s="183"/>
      <c r="J106" s="184">
        <f>BK106</f>
        <v>0</v>
      </c>
      <c r="K106" s="180"/>
      <c r="L106" s="185"/>
      <c r="M106" s="186"/>
      <c r="N106" s="187"/>
      <c r="O106" s="187"/>
      <c r="P106" s="188">
        <f>P107</f>
        <v>0</v>
      </c>
      <c r="Q106" s="187"/>
      <c r="R106" s="188">
        <f>R107</f>
        <v>88.867055000000008</v>
      </c>
      <c r="S106" s="187"/>
      <c r="T106" s="189">
        <f>T107</f>
        <v>0</v>
      </c>
      <c r="AR106" s="190" t="s">
        <v>228</v>
      </c>
      <c r="AT106" s="191" t="s">
        <v>73</v>
      </c>
      <c r="AU106" s="191" t="s">
        <v>74</v>
      </c>
      <c r="AY106" s="190" t="s">
        <v>213</v>
      </c>
      <c r="BK106" s="192">
        <f>BK107</f>
        <v>0</v>
      </c>
    </row>
    <row r="107" spans="1:65" s="12" customFormat="1" ht="22.9" customHeight="1">
      <c r="B107" s="179"/>
      <c r="C107" s="180"/>
      <c r="D107" s="181" t="s">
        <v>73</v>
      </c>
      <c r="E107" s="193" t="s">
        <v>2067</v>
      </c>
      <c r="F107" s="193" t="s">
        <v>2068</v>
      </c>
      <c r="G107" s="180"/>
      <c r="H107" s="180"/>
      <c r="I107" s="183"/>
      <c r="J107" s="194">
        <f>BK107</f>
        <v>0</v>
      </c>
      <c r="K107" s="180"/>
      <c r="L107" s="185"/>
      <c r="M107" s="186"/>
      <c r="N107" s="187"/>
      <c r="O107" s="187"/>
      <c r="P107" s="188">
        <f>SUM(P108:P129)</f>
        <v>0</v>
      </c>
      <c r="Q107" s="187"/>
      <c r="R107" s="188">
        <f>SUM(R108:R129)</f>
        <v>88.867055000000008</v>
      </c>
      <c r="S107" s="187"/>
      <c r="T107" s="189">
        <f>SUM(T108:T129)</f>
        <v>0</v>
      </c>
      <c r="AR107" s="190" t="s">
        <v>228</v>
      </c>
      <c r="AT107" s="191" t="s">
        <v>73</v>
      </c>
      <c r="AU107" s="191" t="s">
        <v>81</v>
      </c>
      <c r="AY107" s="190" t="s">
        <v>213</v>
      </c>
      <c r="BK107" s="192">
        <f>SUM(BK108:BK129)</f>
        <v>0</v>
      </c>
    </row>
    <row r="108" spans="1:65" s="2" customFormat="1" ht="16.5" customHeight="1">
      <c r="A108" s="36"/>
      <c r="B108" s="37"/>
      <c r="C108" s="195" t="s">
        <v>244</v>
      </c>
      <c r="D108" s="195" t="s">
        <v>215</v>
      </c>
      <c r="E108" s="196" t="s">
        <v>2069</v>
      </c>
      <c r="F108" s="197" t="s">
        <v>2070</v>
      </c>
      <c r="G108" s="198" t="s">
        <v>2071</v>
      </c>
      <c r="H108" s="199">
        <v>0.45</v>
      </c>
      <c r="I108" s="200"/>
      <c r="J108" s="201">
        <f>ROUND(I108*H108,2)</f>
        <v>0</v>
      </c>
      <c r="K108" s="197" t="s">
        <v>219</v>
      </c>
      <c r="L108" s="41"/>
      <c r="M108" s="202" t="s">
        <v>19</v>
      </c>
      <c r="N108" s="203" t="s">
        <v>45</v>
      </c>
      <c r="O108" s="66"/>
      <c r="P108" s="204">
        <f>O108*H108</f>
        <v>0</v>
      </c>
      <c r="Q108" s="204">
        <v>9.9000000000000008E-3</v>
      </c>
      <c r="R108" s="204">
        <f>Q108*H108</f>
        <v>4.4550000000000006E-3</v>
      </c>
      <c r="S108" s="204">
        <v>0</v>
      </c>
      <c r="T108" s="205">
        <f>S108*H108</f>
        <v>0</v>
      </c>
      <c r="U108" s="36"/>
      <c r="V108" s="36"/>
      <c r="W108" s="36"/>
      <c r="X108" s="36"/>
      <c r="Y108" s="36"/>
      <c r="Z108" s="36"/>
      <c r="AA108" s="36"/>
      <c r="AB108" s="36"/>
      <c r="AC108" s="36"/>
      <c r="AD108" s="36"/>
      <c r="AE108" s="36"/>
      <c r="AR108" s="206" t="s">
        <v>923</v>
      </c>
      <c r="AT108" s="206" t="s">
        <v>215</v>
      </c>
      <c r="AU108" s="206" t="s">
        <v>83</v>
      </c>
      <c r="AY108" s="19" t="s">
        <v>213</v>
      </c>
      <c r="BE108" s="207">
        <f>IF(N108="základní",J108,0)</f>
        <v>0</v>
      </c>
      <c r="BF108" s="207">
        <f>IF(N108="snížená",J108,0)</f>
        <v>0</v>
      </c>
      <c r="BG108" s="207">
        <f>IF(N108="zákl. přenesená",J108,0)</f>
        <v>0</v>
      </c>
      <c r="BH108" s="207">
        <f>IF(N108="sníž. přenesená",J108,0)</f>
        <v>0</v>
      </c>
      <c r="BI108" s="207">
        <f>IF(N108="nulová",J108,0)</f>
        <v>0</v>
      </c>
      <c r="BJ108" s="19" t="s">
        <v>81</v>
      </c>
      <c r="BK108" s="207">
        <f>ROUND(I108*H108,2)</f>
        <v>0</v>
      </c>
      <c r="BL108" s="19" t="s">
        <v>923</v>
      </c>
      <c r="BM108" s="206" t="s">
        <v>2072</v>
      </c>
    </row>
    <row r="109" spans="1:65" s="2" customFormat="1" ht="68.25">
      <c r="A109" s="36"/>
      <c r="B109" s="37"/>
      <c r="C109" s="38"/>
      <c r="D109" s="208" t="s">
        <v>222</v>
      </c>
      <c r="E109" s="38"/>
      <c r="F109" s="209" t="s">
        <v>2073</v>
      </c>
      <c r="G109" s="38"/>
      <c r="H109" s="38"/>
      <c r="I109" s="118"/>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222</v>
      </c>
      <c r="AU109" s="19" t="s">
        <v>83</v>
      </c>
    </row>
    <row r="110" spans="1:65" s="13" customFormat="1">
      <c r="B110" s="212"/>
      <c r="C110" s="213"/>
      <c r="D110" s="208" t="s">
        <v>233</v>
      </c>
      <c r="E110" s="214" t="s">
        <v>19</v>
      </c>
      <c r="F110" s="215" t="s">
        <v>2074</v>
      </c>
      <c r="G110" s="213"/>
      <c r="H110" s="216">
        <v>0.45</v>
      </c>
      <c r="I110" s="217"/>
      <c r="J110" s="213"/>
      <c r="K110" s="213"/>
      <c r="L110" s="218"/>
      <c r="M110" s="219"/>
      <c r="N110" s="220"/>
      <c r="O110" s="220"/>
      <c r="P110" s="220"/>
      <c r="Q110" s="220"/>
      <c r="R110" s="220"/>
      <c r="S110" s="220"/>
      <c r="T110" s="221"/>
      <c r="AT110" s="222" t="s">
        <v>233</v>
      </c>
      <c r="AU110" s="222" t="s">
        <v>83</v>
      </c>
      <c r="AV110" s="13" t="s">
        <v>83</v>
      </c>
      <c r="AW110" s="13" t="s">
        <v>35</v>
      </c>
      <c r="AX110" s="13" t="s">
        <v>74</v>
      </c>
      <c r="AY110" s="222" t="s">
        <v>213</v>
      </c>
    </row>
    <row r="111" spans="1:65" s="14" customFormat="1">
      <c r="B111" s="223"/>
      <c r="C111" s="224"/>
      <c r="D111" s="208" t="s">
        <v>233</v>
      </c>
      <c r="E111" s="225" t="s">
        <v>19</v>
      </c>
      <c r="F111" s="226" t="s">
        <v>234</v>
      </c>
      <c r="G111" s="224"/>
      <c r="H111" s="227">
        <v>0.45</v>
      </c>
      <c r="I111" s="228"/>
      <c r="J111" s="224"/>
      <c r="K111" s="224"/>
      <c r="L111" s="229"/>
      <c r="M111" s="230"/>
      <c r="N111" s="231"/>
      <c r="O111" s="231"/>
      <c r="P111" s="231"/>
      <c r="Q111" s="231"/>
      <c r="R111" s="231"/>
      <c r="S111" s="231"/>
      <c r="T111" s="232"/>
      <c r="AT111" s="233" t="s">
        <v>233</v>
      </c>
      <c r="AU111" s="233" t="s">
        <v>83</v>
      </c>
      <c r="AV111" s="14" t="s">
        <v>220</v>
      </c>
      <c r="AW111" s="14" t="s">
        <v>35</v>
      </c>
      <c r="AX111" s="14" t="s">
        <v>81</v>
      </c>
      <c r="AY111" s="233" t="s">
        <v>213</v>
      </c>
    </row>
    <row r="112" spans="1:65" s="2" customFormat="1" ht="21.75" customHeight="1">
      <c r="A112" s="36"/>
      <c r="B112" s="37"/>
      <c r="C112" s="195" t="s">
        <v>250</v>
      </c>
      <c r="D112" s="195" t="s">
        <v>215</v>
      </c>
      <c r="E112" s="196" t="s">
        <v>2075</v>
      </c>
      <c r="F112" s="197" t="s">
        <v>2076</v>
      </c>
      <c r="G112" s="198" t="s">
        <v>156</v>
      </c>
      <c r="H112" s="199">
        <v>280</v>
      </c>
      <c r="I112" s="200"/>
      <c r="J112" s="201">
        <f>ROUND(I112*H112,2)</f>
        <v>0</v>
      </c>
      <c r="K112" s="197" t="s">
        <v>219</v>
      </c>
      <c r="L112" s="41"/>
      <c r="M112" s="202" t="s">
        <v>19</v>
      </c>
      <c r="N112" s="203" t="s">
        <v>45</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923</v>
      </c>
      <c r="AT112" s="206" t="s">
        <v>215</v>
      </c>
      <c r="AU112" s="206" t="s">
        <v>83</v>
      </c>
      <c r="AY112" s="19" t="s">
        <v>213</v>
      </c>
      <c r="BE112" s="207">
        <f>IF(N112="základní",J112,0)</f>
        <v>0</v>
      </c>
      <c r="BF112" s="207">
        <f>IF(N112="snížená",J112,0)</f>
        <v>0</v>
      </c>
      <c r="BG112" s="207">
        <f>IF(N112="zákl. přenesená",J112,0)</f>
        <v>0</v>
      </c>
      <c r="BH112" s="207">
        <f>IF(N112="sníž. přenesená",J112,0)</f>
        <v>0</v>
      </c>
      <c r="BI112" s="207">
        <f>IF(N112="nulová",J112,0)</f>
        <v>0</v>
      </c>
      <c r="BJ112" s="19" t="s">
        <v>81</v>
      </c>
      <c r="BK112" s="207">
        <f>ROUND(I112*H112,2)</f>
        <v>0</v>
      </c>
      <c r="BL112" s="19" t="s">
        <v>923</v>
      </c>
      <c r="BM112" s="206" t="s">
        <v>2077</v>
      </c>
    </row>
    <row r="113" spans="1:65" s="2" customFormat="1" ht="58.5">
      <c r="A113" s="36"/>
      <c r="B113" s="37"/>
      <c r="C113" s="38"/>
      <c r="D113" s="208" t="s">
        <v>222</v>
      </c>
      <c r="E113" s="38"/>
      <c r="F113" s="209" t="s">
        <v>2078</v>
      </c>
      <c r="G113" s="38"/>
      <c r="H113" s="38"/>
      <c r="I113" s="118"/>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222</v>
      </c>
      <c r="AU113" s="19" t="s">
        <v>83</v>
      </c>
    </row>
    <row r="114" spans="1:65" s="2" customFormat="1" ht="21.75" customHeight="1">
      <c r="A114" s="36"/>
      <c r="B114" s="37"/>
      <c r="C114" s="195" t="s">
        <v>257</v>
      </c>
      <c r="D114" s="195" t="s">
        <v>215</v>
      </c>
      <c r="E114" s="196" t="s">
        <v>2079</v>
      </c>
      <c r="F114" s="197" t="s">
        <v>2080</v>
      </c>
      <c r="G114" s="198" t="s">
        <v>156</v>
      </c>
      <c r="H114" s="199">
        <v>280</v>
      </c>
      <c r="I114" s="200"/>
      <c r="J114" s="201">
        <f>ROUND(I114*H114,2)</f>
        <v>0</v>
      </c>
      <c r="K114" s="197" t="s">
        <v>219</v>
      </c>
      <c r="L114" s="41"/>
      <c r="M114" s="202" t="s">
        <v>19</v>
      </c>
      <c r="N114" s="203" t="s">
        <v>45</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923</v>
      </c>
      <c r="AT114" s="206" t="s">
        <v>215</v>
      </c>
      <c r="AU114" s="206" t="s">
        <v>83</v>
      </c>
      <c r="AY114" s="19" t="s">
        <v>213</v>
      </c>
      <c r="BE114" s="207">
        <f>IF(N114="základní",J114,0)</f>
        <v>0</v>
      </c>
      <c r="BF114" s="207">
        <f>IF(N114="snížená",J114,0)</f>
        <v>0</v>
      </c>
      <c r="BG114" s="207">
        <f>IF(N114="zákl. přenesená",J114,0)</f>
        <v>0</v>
      </c>
      <c r="BH114" s="207">
        <f>IF(N114="sníž. přenesená",J114,0)</f>
        <v>0</v>
      </c>
      <c r="BI114" s="207">
        <f>IF(N114="nulová",J114,0)</f>
        <v>0</v>
      </c>
      <c r="BJ114" s="19" t="s">
        <v>81</v>
      </c>
      <c r="BK114" s="207">
        <f>ROUND(I114*H114,2)</f>
        <v>0</v>
      </c>
      <c r="BL114" s="19" t="s">
        <v>923</v>
      </c>
      <c r="BM114" s="206" t="s">
        <v>2081</v>
      </c>
    </row>
    <row r="115" spans="1:65" s="2" customFormat="1" ht="58.5">
      <c r="A115" s="36"/>
      <c r="B115" s="37"/>
      <c r="C115" s="38"/>
      <c r="D115" s="208" t="s">
        <v>222</v>
      </c>
      <c r="E115" s="38"/>
      <c r="F115" s="209" t="s">
        <v>2078</v>
      </c>
      <c r="G115" s="38"/>
      <c r="H115" s="38"/>
      <c r="I115" s="118"/>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222</v>
      </c>
      <c r="AU115" s="19" t="s">
        <v>83</v>
      </c>
    </row>
    <row r="116" spans="1:65" s="2" customFormat="1" ht="16.5" customHeight="1">
      <c r="A116" s="36"/>
      <c r="B116" s="37"/>
      <c r="C116" s="195" t="s">
        <v>262</v>
      </c>
      <c r="D116" s="195" t="s">
        <v>215</v>
      </c>
      <c r="E116" s="196" t="s">
        <v>2082</v>
      </c>
      <c r="F116" s="197" t="s">
        <v>2083</v>
      </c>
      <c r="G116" s="198" t="s">
        <v>152</v>
      </c>
      <c r="H116" s="199">
        <v>80</v>
      </c>
      <c r="I116" s="200"/>
      <c r="J116" s="201">
        <f>ROUND(I116*H116,2)</f>
        <v>0</v>
      </c>
      <c r="K116" s="197" t="s">
        <v>219</v>
      </c>
      <c r="L116" s="41"/>
      <c r="M116" s="202" t="s">
        <v>19</v>
      </c>
      <c r="N116" s="203" t="s">
        <v>45</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923</v>
      </c>
      <c r="AT116" s="206" t="s">
        <v>215</v>
      </c>
      <c r="AU116" s="206" t="s">
        <v>83</v>
      </c>
      <c r="AY116" s="19" t="s">
        <v>213</v>
      </c>
      <c r="BE116" s="207">
        <f>IF(N116="základní",J116,0)</f>
        <v>0</v>
      </c>
      <c r="BF116" s="207">
        <f>IF(N116="snížená",J116,0)</f>
        <v>0</v>
      </c>
      <c r="BG116" s="207">
        <f>IF(N116="zákl. přenesená",J116,0)</f>
        <v>0</v>
      </c>
      <c r="BH116" s="207">
        <f>IF(N116="sníž. přenesená",J116,0)</f>
        <v>0</v>
      </c>
      <c r="BI116" s="207">
        <f>IF(N116="nulová",J116,0)</f>
        <v>0</v>
      </c>
      <c r="BJ116" s="19" t="s">
        <v>81</v>
      </c>
      <c r="BK116" s="207">
        <f>ROUND(I116*H116,2)</f>
        <v>0</v>
      </c>
      <c r="BL116" s="19" t="s">
        <v>923</v>
      </c>
      <c r="BM116" s="206" t="s">
        <v>2084</v>
      </c>
    </row>
    <row r="117" spans="1:65" s="2" customFormat="1" ht="58.5">
      <c r="A117" s="36"/>
      <c r="B117" s="37"/>
      <c r="C117" s="38"/>
      <c r="D117" s="208" t="s">
        <v>222</v>
      </c>
      <c r="E117" s="38"/>
      <c r="F117" s="209" t="s">
        <v>2078</v>
      </c>
      <c r="G117" s="38"/>
      <c r="H117" s="38"/>
      <c r="I117" s="118"/>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222</v>
      </c>
      <c r="AU117" s="19" t="s">
        <v>83</v>
      </c>
    </row>
    <row r="118" spans="1:65" s="2" customFormat="1" ht="33" customHeight="1">
      <c r="A118" s="36"/>
      <c r="B118" s="37"/>
      <c r="C118" s="195" t="s">
        <v>267</v>
      </c>
      <c r="D118" s="195" t="s">
        <v>215</v>
      </c>
      <c r="E118" s="196" t="s">
        <v>2085</v>
      </c>
      <c r="F118" s="197" t="s">
        <v>2086</v>
      </c>
      <c r="G118" s="198" t="s">
        <v>152</v>
      </c>
      <c r="H118" s="199">
        <v>290</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923</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923</v>
      </c>
      <c r="BM118" s="206" t="s">
        <v>2087</v>
      </c>
    </row>
    <row r="119" spans="1:65" s="2" customFormat="1" ht="29.25">
      <c r="A119" s="36"/>
      <c r="B119" s="37"/>
      <c r="C119" s="38"/>
      <c r="D119" s="208" t="s">
        <v>222</v>
      </c>
      <c r="E119" s="38"/>
      <c r="F119" s="209" t="s">
        <v>2088</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2" customFormat="1" ht="33" customHeight="1">
      <c r="A120" s="36"/>
      <c r="B120" s="37"/>
      <c r="C120" s="195" t="s">
        <v>272</v>
      </c>
      <c r="D120" s="195" t="s">
        <v>215</v>
      </c>
      <c r="E120" s="196" t="s">
        <v>2089</v>
      </c>
      <c r="F120" s="197" t="s">
        <v>2090</v>
      </c>
      <c r="G120" s="198" t="s">
        <v>152</v>
      </c>
      <c r="H120" s="199">
        <v>165</v>
      </c>
      <c r="I120" s="200"/>
      <c r="J120" s="201">
        <f>ROUND(I120*H120,2)</f>
        <v>0</v>
      </c>
      <c r="K120" s="197" t="s">
        <v>219</v>
      </c>
      <c r="L120" s="41"/>
      <c r="M120" s="202" t="s">
        <v>19</v>
      </c>
      <c r="N120" s="203" t="s">
        <v>45</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923</v>
      </c>
      <c r="AT120" s="206" t="s">
        <v>215</v>
      </c>
      <c r="AU120" s="206" t="s">
        <v>83</v>
      </c>
      <c r="AY120" s="19" t="s">
        <v>213</v>
      </c>
      <c r="BE120" s="207">
        <f>IF(N120="základní",J120,0)</f>
        <v>0</v>
      </c>
      <c r="BF120" s="207">
        <f>IF(N120="snížená",J120,0)</f>
        <v>0</v>
      </c>
      <c r="BG120" s="207">
        <f>IF(N120="zákl. přenesená",J120,0)</f>
        <v>0</v>
      </c>
      <c r="BH120" s="207">
        <f>IF(N120="sníž. přenesená",J120,0)</f>
        <v>0</v>
      </c>
      <c r="BI120" s="207">
        <f>IF(N120="nulová",J120,0)</f>
        <v>0</v>
      </c>
      <c r="BJ120" s="19" t="s">
        <v>81</v>
      </c>
      <c r="BK120" s="207">
        <f>ROUND(I120*H120,2)</f>
        <v>0</v>
      </c>
      <c r="BL120" s="19" t="s">
        <v>923</v>
      </c>
      <c r="BM120" s="206" t="s">
        <v>2091</v>
      </c>
    </row>
    <row r="121" spans="1:65" s="2" customFormat="1" ht="29.25">
      <c r="A121" s="36"/>
      <c r="B121" s="37"/>
      <c r="C121" s="38"/>
      <c r="D121" s="208" t="s">
        <v>222</v>
      </c>
      <c r="E121" s="38"/>
      <c r="F121" s="209" t="s">
        <v>2088</v>
      </c>
      <c r="G121" s="38"/>
      <c r="H121" s="38"/>
      <c r="I121" s="118"/>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222</v>
      </c>
      <c r="AU121" s="19" t="s">
        <v>83</v>
      </c>
    </row>
    <row r="122" spans="1:65" s="2" customFormat="1" ht="16.5" customHeight="1">
      <c r="A122" s="36"/>
      <c r="B122" s="37"/>
      <c r="C122" s="195" t="s">
        <v>277</v>
      </c>
      <c r="D122" s="195" t="s">
        <v>215</v>
      </c>
      <c r="E122" s="196" t="s">
        <v>2092</v>
      </c>
      <c r="F122" s="197" t="s">
        <v>2093</v>
      </c>
      <c r="G122" s="198" t="s">
        <v>152</v>
      </c>
      <c r="H122" s="199">
        <v>110</v>
      </c>
      <c r="I122" s="200"/>
      <c r="J122" s="201">
        <f>ROUND(I122*H122,2)</f>
        <v>0</v>
      </c>
      <c r="K122" s="197" t="s">
        <v>219</v>
      </c>
      <c r="L122" s="41"/>
      <c r="M122" s="202" t="s">
        <v>19</v>
      </c>
      <c r="N122" s="203" t="s">
        <v>45</v>
      </c>
      <c r="O122" s="66"/>
      <c r="P122" s="204">
        <f>O122*H122</f>
        <v>0</v>
      </c>
      <c r="Q122" s="204">
        <v>1.9E-3</v>
      </c>
      <c r="R122" s="204">
        <f>Q122*H122</f>
        <v>0.20899999999999999</v>
      </c>
      <c r="S122" s="204">
        <v>0</v>
      </c>
      <c r="T122" s="205">
        <f>S122*H122</f>
        <v>0</v>
      </c>
      <c r="U122" s="36"/>
      <c r="V122" s="36"/>
      <c r="W122" s="36"/>
      <c r="X122" s="36"/>
      <c r="Y122" s="36"/>
      <c r="Z122" s="36"/>
      <c r="AA122" s="36"/>
      <c r="AB122" s="36"/>
      <c r="AC122" s="36"/>
      <c r="AD122" s="36"/>
      <c r="AE122" s="36"/>
      <c r="AR122" s="206" t="s">
        <v>923</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923</v>
      </c>
      <c r="BM122" s="206" t="s">
        <v>2094</v>
      </c>
    </row>
    <row r="123" spans="1:65" s="2" customFormat="1" ht="29.25">
      <c r="A123" s="36"/>
      <c r="B123" s="37"/>
      <c r="C123" s="38"/>
      <c r="D123" s="208" t="s">
        <v>222</v>
      </c>
      <c r="E123" s="38"/>
      <c r="F123" s="209" t="s">
        <v>2095</v>
      </c>
      <c r="G123" s="38"/>
      <c r="H123" s="38"/>
      <c r="I123" s="118"/>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222</v>
      </c>
      <c r="AU123" s="19" t="s">
        <v>83</v>
      </c>
    </row>
    <row r="124" spans="1:65" s="2" customFormat="1" ht="21.75" customHeight="1">
      <c r="A124" s="36"/>
      <c r="B124" s="37"/>
      <c r="C124" s="195" t="s">
        <v>281</v>
      </c>
      <c r="D124" s="195" t="s">
        <v>215</v>
      </c>
      <c r="E124" s="196" t="s">
        <v>2096</v>
      </c>
      <c r="F124" s="197" t="s">
        <v>2097</v>
      </c>
      <c r="G124" s="198" t="s">
        <v>152</v>
      </c>
      <c r="H124" s="199">
        <v>290</v>
      </c>
      <c r="I124" s="200"/>
      <c r="J124" s="201">
        <f>ROUND(I124*H124,2)</f>
        <v>0</v>
      </c>
      <c r="K124" s="197" t="s">
        <v>219</v>
      </c>
      <c r="L124" s="41"/>
      <c r="M124" s="202" t="s">
        <v>19</v>
      </c>
      <c r="N124" s="203" t="s">
        <v>45</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923</v>
      </c>
      <c r="AT124" s="206" t="s">
        <v>215</v>
      </c>
      <c r="AU124" s="206" t="s">
        <v>83</v>
      </c>
      <c r="AY124" s="19" t="s">
        <v>213</v>
      </c>
      <c r="BE124" s="207">
        <f>IF(N124="základní",J124,0)</f>
        <v>0</v>
      </c>
      <c r="BF124" s="207">
        <f>IF(N124="snížená",J124,0)</f>
        <v>0</v>
      </c>
      <c r="BG124" s="207">
        <f>IF(N124="zákl. přenesená",J124,0)</f>
        <v>0</v>
      </c>
      <c r="BH124" s="207">
        <f>IF(N124="sníž. přenesená",J124,0)</f>
        <v>0</v>
      </c>
      <c r="BI124" s="207">
        <f>IF(N124="nulová",J124,0)</f>
        <v>0</v>
      </c>
      <c r="BJ124" s="19" t="s">
        <v>81</v>
      </c>
      <c r="BK124" s="207">
        <f>ROUND(I124*H124,2)</f>
        <v>0</v>
      </c>
      <c r="BL124" s="19" t="s">
        <v>923</v>
      </c>
      <c r="BM124" s="206" t="s">
        <v>2098</v>
      </c>
    </row>
    <row r="125" spans="1:65" s="2" customFormat="1" ht="21.75" customHeight="1">
      <c r="A125" s="36"/>
      <c r="B125" s="37"/>
      <c r="C125" s="195" t="s">
        <v>285</v>
      </c>
      <c r="D125" s="195" t="s">
        <v>215</v>
      </c>
      <c r="E125" s="196" t="s">
        <v>2099</v>
      </c>
      <c r="F125" s="197" t="s">
        <v>2100</v>
      </c>
      <c r="G125" s="198" t="s">
        <v>152</v>
      </c>
      <c r="H125" s="199">
        <v>165</v>
      </c>
      <c r="I125" s="200"/>
      <c r="J125" s="201">
        <f>ROUND(I125*H125,2)</f>
        <v>0</v>
      </c>
      <c r="K125" s="197" t="s">
        <v>219</v>
      </c>
      <c r="L125" s="41"/>
      <c r="M125" s="202" t="s">
        <v>19</v>
      </c>
      <c r="N125" s="203" t="s">
        <v>45</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923</v>
      </c>
      <c r="AT125" s="206" t="s">
        <v>215</v>
      </c>
      <c r="AU125" s="206" t="s">
        <v>83</v>
      </c>
      <c r="AY125" s="19" t="s">
        <v>213</v>
      </c>
      <c r="BE125" s="207">
        <f>IF(N125="základní",J125,0)</f>
        <v>0</v>
      </c>
      <c r="BF125" s="207">
        <f>IF(N125="snížená",J125,0)</f>
        <v>0</v>
      </c>
      <c r="BG125" s="207">
        <f>IF(N125="zákl. přenesená",J125,0)</f>
        <v>0</v>
      </c>
      <c r="BH125" s="207">
        <f>IF(N125="sníž. přenesená",J125,0)</f>
        <v>0</v>
      </c>
      <c r="BI125" s="207">
        <f>IF(N125="nulová",J125,0)</f>
        <v>0</v>
      </c>
      <c r="BJ125" s="19" t="s">
        <v>81</v>
      </c>
      <c r="BK125" s="207">
        <f>ROUND(I125*H125,2)</f>
        <v>0</v>
      </c>
      <c r="BL125" s="19" t="s">
        <v>923</v>
      </c>
      <c r="BM125" s="206" t="s">
        <v>2101</v>
      </c>
    </row>
    <row r="126" spans="1:65" s="2" customFormat="1" ht="21.75" customHeight="1">
      <c r="A126" s="36"/>
      <c r="B126" s="37"/>
      <c r="C126" s="195" t="s">
        <v>8</v>
      </c>
      <c r="D126" s="195" t="s">
        <v>215</v>
      </c>
      <c r="E126" s="196" t="s">
        <v>2102</v>
      </c>
      <c r="F126" s="197" t="s">
        <v>2103</v>
      </c>
      <c r="G126" s="198" t="s">
        <v>156</v>
      </c>
      <c r="H126" s="199">
        <v>280</v>
      </c>
      <c r="I126" s="200"/>
      <c r="J126" s="201">
        <f>ROUND(I126*H126,2)</f>
        <v>0</v>
      </c>
      <c r="K126" s="197" t="s">
        <v>219</v>
      </c>
      <c r="L126" s="41"/>
      <c r="M126" s="202" t="s">
        <v>19</v>
      </c>
      <c r="N126" s="203" t="s">
        <v>45</v>
      </c>
      <c r="O126" s="66"/>
      <c r="P126" s="204">
        <f>O126*H126</f>
        <v>0</v>
      </c>
      <c r="Q126" s="204">
        <v>0.22649</v>
      </c>
      <c r="R126" s="204">
        <f>Q126*H126</f>
        <v>63.417200000000001</v>
      </c>
      <c r="S126" s="204">
        <v>0</v>
      </c>
      <c r="T126" s="205">
        <f>S126*H126</f>
        <v>0</v>
      </c>
      <c r="U126" s="36"/>
      <c r="V126" s="36"/>
      <c r="W126" s="36"/>
      <c r="X126" s="36"/>
      <c r="Y126" s="36"/>
      <c r="Z126" s="36"/>
      <c r="AA126" s="36"/>
      <c r="AB126" s="36"/>
      <c r="AC126" s="36"/>
      <c r="AD126" s="36"/>
      <c r="AE126" s="36"/>
      <c r="AR126" s="206" t="s">
        <v>923</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923</v>
      </c>
      <c r="BM126" s="206" t="s">
        <v>2104</v>
      </c>
    </row>
    <row r="127" spans="1:65" s="2" customFormat="1" ht="68.25">
      <c r="A127" s="36"/>
      <c r="B127" s="37"/>
      <c r="C127" s="38"/>
      <c r="D127" s="208" t="s">
        <v>222</v>
      </c>
      <c r="E127" s="38"/>
      <c r="F127" s="209" t="s">
        <v>2105</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2" customFormat="1" ht="16.5" customHeight="1">
      <c r="A128" s="36"/>
      <c r="B128" s="37"/>
      <c r="C128" s="195" t="s">
        <v>293</v>
      </c>
      <c r="D128" s="195" t="s">
        <v>215</v>
      </c>
      <c r="E128" s="196" t="s">
        <v>2106</v>
      </c>
      <c r="F128" s="197" t="s">
        <v>2107</v>
      </c>
      <c r="G128" s="198" t="s">
        <v>156</v>
      </c>
      <c r="H128" s="199">
        <v>280</v>
      </c>
      <c r="I128" s="200"/>
      <c r="J128" s="201">
        <f>ROUND(I128*H128,2)</f>
        <v>0</v>
      </c>
      <c r="K128" s="197" t="s">
        <v>219</v>
      </c>
      <c r="L128" s="41"/>
      <c r="M128" s="202" t="s">
        <v>19</v>
      </c>
      <c r="N128" s="203" t="s">
        <v>45</v>
      </c>
      <c r="O128" s="66"/>
      <c r="P128" s="204">
        <f>O128*H128</f>
        <v>0</v>
      </c>
      <c r="Q128" s="204">
        <v>9.0130000000000002E-2</v>
      </c>
      <c r="R128" s="204">
        <f>Q128*H128</f>
        <v>25.2364</v>
      </c>
      <c r="S128" s="204">
        <v>0</v>
      </c>
      <c r="T128" s="205">
        <f>S128*H128</f>
        <v>0</v>
      </c>
      <c r="U128" s="36"/>
      <c r="V128" s="36"/>
      <c r="W128" s="36"/>
      <c r="X128" s="36"/>
      <c r="Y128" s="36"/>
      <c r="Z128" s="36"/>
      <c r="AA128" s="36"/>
      <c r="AB128" s="36"/>
      <c r="AC128" s="36"/>
      <c r="AD128" s="36"/>
      <c r="AE128" s="36"/>
      <c r="AR128" s="206" t="s">
        <v>923</v>
      </c>
      <c r="AT128" s="206" t="s">
        <v>215</v>
      </c>
      <c r="AU128" s="206" t="s">
        <v>83</v>
      </c>
      <c r="AY128" s="19" t="s">
        <v>213</v>
      </c>
      <c r="BE128" s="207">
        <f>IF(N128="základní",J128,0)</f>
        <v>0</v>
      </c>
      <c r="BF128" s="207">
        <f>IF(N128="snížená",J128,0)</f>
        <v>0</v>
      </c>
      <c r="BG128" s="207">
        <f>IF(N128="zákl. přenesená",J128,0)</f>
        <v>0</v>
      </c>
      <c r="BH128" s="207">
        <f>IF(N128="sníž. přenesená",J128,0)</f>
        <v>0</v>
      </c>
      <c r="BI128" s="207">
        <f>IF(N128="nulová",J128,0)</f>
        <v>0</v>
      </c>
      <c r="BJ128" s="19" t="s">
        <v>81</v>
      </c>
      <c r="BK128" s="207">
        <f>ROUND(I128*H128,2)</f>
        <v>0</v>
      </c>
      <c r="BL128" s="19" t="s">
        <v>923</v>
      </c>
      <c r="BM128" s="206" t="s">
        <v>2108</v>
      </c>
    </row>
    <row r="129" spans="1:65" s="2" customFormat="1" ht="68.25">
      <c r="A129" s="36"/>
      <c r="B129" s="37"/>
      <c r="C129" s="38"/>
      <c r="D129" s="208" t="s">
        <v>222</v>
      </c>
      <c r="E129" s="38"/>
      <c r="F129" s="209" t="s">
        <v>2105</v>
      </c>
      <c r="G129" s="38"/>
      <c r="H129" s="38"/>
      <c r="I129" s="118"/>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222</v>
      </c>
      <c r="AU129" s="19" t="s">
        <v>83</v>
      </c>
    </row>
    <row r="130" spans="1:65" s="12" customFormat="1" ht="25.9" customHeight="1">
      <c r="B130" s="179"/>
      <c r="C130" s="180"/>
      <c r="D130" s="181" t="s">
        <v>73</v>
      </c>
      <c r="E130" s="182" t="s">
        <v>122</v>
      </c>
      <c r="F130" s="182" t="s">
        <v>123</v>
      </c>
      <c r="G130" s="180"/>
      <c r="H130" s="180"/>
      <c r="I130" s="183"/>
      <c r="J130" s="184">
        <f>BK130</f>
        <v>0</v>
      </c>
      <c r="K130" s="180"/>
      <c r="L130" s="185"/>
      <c r="M130" s="186"/>
      <c r="N130" s="187"/>
      <c r="O130" s="187"/>
      <c r="P130" s="188">
        <f>P131</f>
        <v>0</v>
      </c>
      <c r="Q130" s="187"/>
      <c r="R130" s="188">
        <f>R131</f>
        <v>0</v>
      </c>
      <c r="S130" s="187"/>
      <c r="T130" s="189">
        <f>T131</f>
        <v>0</v>
      </c>
      <c r="AR130" s="190" t="s">
        <v>238</v>
      </c>
      <c r="AT130" s="191" t="s">
        <v>73</v>
      </c>
      <c r="AU130" s="191" t="s">
        <v>74</v>
      </c>
      <c r="AY130" s="190" t="s">
        <v>213</v>
      </c>
      <c r="BK130" s="192">
        <f>BK131</f>
        <v>0</v>
      </c>
    </row>
    <row r="131" spans="1:65" s="12" customFormat="1" ht="22.9" customHeight="1">
      <c r="B131" s="179"/>
      <c r="C131" s="180"/>
      <c r="D131" s="181" t="s">
        <v>73</v>
      </c>
      <c r="E131" s="193" t="s">
        <v>2109</v>
      </c>
      <c r="F131" s="193" t="s">
        <v>2110</v>
      </c>
      <c r="G131" s="180"/>
      <c r="H131" s="180"/>
      <c r="I131" s="183"/>
      <c r="J131" s="194">
        <f>BK131</f>
        <v>0</v>
      </c>
      <c r="K131" s="180"/>
      <c r="L131" s="185"/>
      <c r="M131" s="186"/>
      <c r="N131" s="187"/>
      <c r="O131" s="187"/>
      <c r="P131" s="188">
        <f>P132</f>
        <v>0</v>
      </c>
      <c r="Q131" s="187"/>
      <c r="R131" s="188">
        <f>R132</f>
        <v>0</v>
      </c>
      <c r="S131" s="187"/>
      <c r="T131" s="189">
        <f>T132</f>
        <v>0</v>
      </c>
      <c r="AR131" s="190" t="s">
        <v>238</v>
      </c>
      <c r="AT131" s="191" t="s">
        <v>73</v>
      </c>
      <c r="AU131" s="191" t="s">
        <v>81</v>
      </c>
      <c r="AY131" s="190" t="s">
        <v>213</v>
      </c>
      <c r="BK131" s="192">
        <f>BK132</f>
        <v>0</v>
      </c>
    </row>
    <row r="132" spans="1:65" s="2" customFormat="1" ht="16.5" customHeight="1">
      <c r="A132" s="36"/>
      <c r="B132" s="37"/>
      <c r="C132" s="195" t="s">
        <v>297</v>
      </c>
      <c r="D132" s="195" t="s">
        <v>215</v>
      </c>
      <c r="E132" s="196" t="s">
        <v>2111</v>
      </c>
      <c r="F132" s="197" t="s">
        <v>2112</v>
      </c>
      <c r="G132" s="198" t="s">
        <v>152</v>
      </c>
      <c r="H132" s="199">
        <v>110</v>
      </c>
      <c r="I132" s="200"/>
      <c r="J132" s="201">
        <f>ROUND(I132*H132,2)</f>
        <v>0</v>
      </c>
      <c r="K132" s="197" t="s">
        <v>219</v>
      </c>
      <c r="L132" s="41"/>
      <c r="M132" s="258" t="s">
        <v>19</v>
      </c>
      <c r="N132" s="259" t="s">
        <v>45</v>
      </c>
      <c r="O132" s="256"/>
      <c r="P132" s="260">
        <f>O132*H132</f>
        <v>0</v>
      </c>
      <c r="Q132" s="260">
        <v>0</v>
      </c>
      <c r="R132" s="260">
        <f>Q132*H132</f>
        <v>0</v>
      </c>
      <c r="S132" s="260">
        <v>0</v>
      </c>
      <c r="T132" s="261">
        <f>S132*H132</f>
        <v>0</v>
      </c>
      <c r="U132" s="36"/>
      <c r="V132" s="36"/>
      <c r="W132" s="36"/>
      <c r="X132" s="36"/>
      <c r="Y132" s="36"/>
      <c r="Z132" s="36"/>
      <c r="AA132" s="36"/>
      <c r="AB132" s="36"/>
      <c r="AC132" s="36"/>
      <c r="AD132" s="36"/>
      <c r="AE132" s="36"/>
      <c r="AR132" s="206" t="s">
        <v>2113</v>
      </c>
      <c r="AT132" s="206" t="s">
        <v>215</v>
      </c>
      <c r="AU132" s="206" t="s">
        <v>83</v>
      </c>
      <c r="AY132" s="19" t="s">
        <v>213</v>
      </c>
      <c r="BE132" s="207">
        <f>IF(N132="základní",J132,0)</f>
        <v>0</v>
      </c>
      <c r="BF132" s="207">
        <f>IF(N132="snížená",J132,0)</f>
        <v>0</v>
      </c>
      <c r="BG132" s="207">
        <f>IF(N132="zákl. přenesená",J132,0)</f>
        <v>0</v>
      </c>
      <c r="BH132" s="207">
        <f>IF(N132="sníž. přenesená",J132,0)</f>
        <v>0</v>
      </c>
      <c r="BI132" s="207">
        <f>IF(N132="nulová",J132,0)</f>
        <v>0</v>
      </c>
      <c r="BJ132" s="19" t="s">
        <v>81</v>
      </c>
      <c r="BK132" s="207">
        <f>ROUND(I132*H132,2)</f>
        <v>0</v>
      </c>
      <c r="BL132" s="19" t="s">
        <v>2113</v>
      </c>
      <c r="BM132" s="206" t="s">
        <v>2114</v>
      </c>
    </row>
    <row r="133" spans="1:65" s="2" customFormat="1" ht="6.95" customHeight="1">
      <c r="A133" s="36"/>
      <c r="B133" s="49"/>
      <c r="C133" s="50"/>
      <c r="D133" s="50"/>
      <c r="E133" s="50"/>
      <c r="F133" s="50"/>
      <c r="G133" s="50"/>
      <c r="H133" s="50"/>
      <c r="I133" s="145"/>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password="CC3F" sheet="1" objects="1" scenarios="1" formatColumns="0" formatRows="0" autoFilter="0"/>
  <autoFilter ref="C90:K132"/>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79"/>
      <c r="M2" s="379"/>
      <c r="N2" s="379"/>
      <c r="O2" s="379"/>
      <c r="P2" s="379"/>
      <c r="Q2" s="379"/>
      <c r="R2" s="379"/>
      <c r="S2" s="379"/>
      <c r="T2" s="379"/>
      <c r="U2" s="379"/>
      <c r="V2" s="379"/>
      <c r="AT2" s="19" t="s">
        <v>118</v>
      </c>
    </row>
    <row r="3" spans="1:46" s="1" customFormat="1" ht="6.95" customHeight="1">
      <c r="B3" s="112"/>
      <c r="C3" s="113"/>
      <c r="D3" s="113"/>
      <c r="E3" s="113"/>
      <c r="F3" s="113"/>
      <c r="G3" s="113"/>
      <c r="H3" s="113"/>
      <c r="I3" s="114"/>
      <c r="J3" s="113"/>
      <c r="K3" s="113"/>
      <c r="L3" s="22"/>
      <c r="AT3" s="19" t="s">
        <v>83</v>
      </c>
    </row>
    <row r="4" spans="1:46" s="1" customFormat="1" ht="24.95" customHeight="1">
      <c r="B4" s="22"/>
      <c r="D4" s="115" t="s">
        <v>158</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2" t="str">
        <f>'Rekapitulace stavby'!K6</f>
        <v>PROJEKT REKONSTRUKCE I.S. A BUĎÁNKA II. ETAPA</v>
      </c>
      <c r="F7" s="413"/>
      <c r="G7" s="413"/>
      <c r="H7" s="413"/>
      <c r="I7" s="110"/>
      <c r="L7" s="22"/>
    </row>
    <row r="8" spans="1:46" s="1" customFormat="1" ht="12" customHeight="1">
      <c r="B8" s="22"/>
      <c r="D8" s="117" t="s">
        <v>171</v>
      </c>
      <c r="I8" s="110"/>
      <c r="L8" s="22"/>
    </row>
    <row r="9" spans="1:4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5" t="s">
        <v>2115</v>
      </c>
      <c r="F11" s="414"/>
      <c r="G11" s="414"/>
      <c r="H11" s="414"/>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c r="A29" s="122"/>
      <c r="B29" s="123"/>
      <c r="C29" s="122"/>
      <c r="D29" s="122"/>
      <c r="E29" s="418" t="s">
        <v>19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ROUND((SUM(BE91:BE139)),  2)</f>
        <v>0</v>
      </c>
      <c r="G35" s="36"/>
      <c r="H35" s="36"/>
      <c r="I35" s="134">
        <v>0.21</v>
      </c>
      <c r="J35" s="133">
        <f>ROUND(((SUM(BE91:BE139))*I35),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ROUND((SUM(BF91:BF139)),  2)</f>
        <v>0</v>
      </c>
      <c r="G36" s="36"/>
      <c r="H36" s="36"/>
      <c r="I36" s="134">
        <v>0.15</v>
      </c>
      <c r="J36" s="133">
        <f>ROUND(((SUM(BF91:BF139))*I36),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ROUND((SUM(BG91:BG139)),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ROUND((SUM(BH91:BH139)),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ROUND((SUM(BI91:BI139)),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D.5 - Slaboproud</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J92</f>
        <v>0</v>
      </c>
      <c r="K64" s="155"/>
      <c r="L64" s="160"/>
    </row>
    <row r="65" spans="1:31" s="10" customFormat="1" ht="19.899999999999999" customHeight="1">
      <c r="B65" s="161"/>
      <c r="C65" s="99"/>
      <c r="D65" s="162" t="s">
        <v>196</v>
      </c>
      <c r="E65" s="163"/>
      <c r="F65" s="163"/>
      <c r="G65" s="163"/>
      <c r="H65" s="163"/>
      <c r="I65" s="164"/>
      <c r="J65" s="165">
        <f>J93</f>
        <v>0</v>
      </c>
      <c r="K65" s="99"/>
      <c r="L65" s="166"/>
    </row>
    <row r="66" spans="1:31" s="9" customFormat="1" ht="24.95" customHeight="1">
      <c r="B66" s="154"/>
      <c r="C66" s="155"/>
      <c r="D66" s="156" t="s">
        <v>2047</v>
      </c>
      <c r="E66" s="157"/>
      <c r="F66" s="157"/>
      <c r="G66" s="157"/>
      <c r="H66" s="157"/>
      <c r="I66" s="158"/>
      <c r="J66" s="159">
        <f>J106</f>
        <v>0</v>
      </c>
      <c r="K66" s="155"/>
      <c r="L66" s="160"/>
    </row>
    <row r="67" spans="1:31" s="10" customFormat="1" ht="19.899999999999999" customHeight="1">
      <c r="B67" s="161"/>
      <c r="C67" s="99"/>
      <c r="D67" s="162" t="s">
        <v>2048</v>
      </c>
      <c r="E67" s="163"/>
      <c r="F67" s="163"/>
      <c r="G67" s="163"/>
      <c r="H67" s="163"/>
      <c r="I67" s="164"/>
      <c r="J67" s="165">
        <f>J107</f>
        <v>0</v>
      </c>
      <c r="K67" s="99"/>
      <c r="L67" s="166"/>
    </row>
    <row r="68" spans="1:31" s="9" customFormat="1" ht="24.95" customHeight="1">
      <c r="B68" s="154"/>
      <c r="C68" s="155"/>
      <c r="D68" s="156" t="s">
        <v>2049</v>
      </c>
      <c r="E68" s="157"/>
      <c r="F68" s="157"/>
      <c r="G68" s="157"/>
      <c r="H68" s="157"/>
      <c r="I68" s="158"/>
      <c r="J68" s="159">
        <f>J137</f>
        <v>0</v>
      </c>
      <c r="K68" s="155"/>
      <c r="L68" s="160"/>
    </row>
    <row r="69" spans="1:31" s="10" customFormat="1" ht="19.899999999999999" customHeight="1">
      <c r="B69" s="161"/>
      <c r="C69" s="99"/>
      <c r="D69" s="162" t="s">
        <v>2050</v>
      </c>
      <c r="E69" s="163"/>
      <c r="F69" s="163"/>
      <c r="G69" s="163"/>
      <c r="H69" s="163"/>
      <c r="I69" s="164"/>
      <c r="J69" s="165">
        <f>J138</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D.5 - Slaboproud</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P92+P106+P137</f>
        <v>0</v>
      </c>
      <c r="Q91" s="74"/>
      <c r="R91" s="176">
        <f>R92+R106+R137</f>
        <v>3.9786390000000003</v>
      </c>
      <c r="S91" s="74"/>
      <c r="T91" s="177">
        <f>T92+T106+T137</f>
        <v>0</v>
      </c>
      <c r="U91" s="36"/>
      <c r="V91" s="36"/>
      <c r="W91" s="36"/>
      <c r="X91" s="36"/>
      <c r="Y91" s="36"/>
      <c r="Z91" s="36"/>
      <c r="AA91" s="36"/>
      <c r="AB91" s="36"/>
      <c r="AC91" s="36"/>
      <c r="AD91" s="36"/>
      <c r="AE91" s="36"/>
      <c r="AT91" s="19" t="s">
        <v>73</v>
      </c>
      <c r="AU91" s="19" t="s">
        <v>191</v>
      </c>
      <c r="BK91" s="178">
        <f>BK92+BK106+BK137</f>
        <v>0</v>
      </c>
    </row>
    <row r="92" spans="1:65" s="12" customFormat="1" ht="25.9" customHeight="1">
      <c r="B92" s="179"/>
      <c r="C92" s="180"/>
      <c r="D92" s="181" t="s">
        <v>73</v>
      </c>
      <c r="E92" s="182" t="s">
        <v>211</v>
      </c>
      <c r="F92" s="182" t="s">
        <v>212</v>
      </c>
      <c r="G92" s="180"/>
      <c r="H92" s="180"/>
      <c r="I92" s="183"/>
      <c r="J92" s="184">
        <f>BK92</f>
        <v>0</v>
      </c>
      <c r="K92" s="180"/>
      <c r="L92" s="185"/>
      <c r="M92" s="186"/>
      <c r="N92" s="187"/>
      <c r="O92" s="187"/>
      <c r="P92" s="188">
        <f>P93</f>
        <v>0</v>
      </c>
      <c r="Q92" s="187"/>
      <c r="R92" s="188">
        <f>R93</f>
        <v>0</v>
      </c>
      <c r="S92" s="187"/>
      <c r="T92" s="189">
        <f>T93</f>
        <v>0</v>
      </c>
      <c r="AR92" s="190" t="s">
        <v>81</v>
      </c>
      <c r="AT92" s="191" t="s">
        <v>73</v>
      </c>
      <c r="AU92" s="191" t="s">
        <v>74</v>
      </c>
      <c r="AY92" s="190" t="s">
        <v>213</v>
      </c>
      <c r="BK92" s="192">
        <f>BK93</f>
        <v>0</v>
      </c>
    </row>
    <row r="93" spans="1:65" s="12" customFormat="1" ht="22.9" customHeight="1">
      <c r="B93" s="179"/>
      <c r="C93" s="180"/>
      <c r="D93" s="181" t="s">
        <v>73</v>
      </c>
      <c r="E93" s="193" t="s">
        <v>451</v>
      </c>
      <c r="F93" s="193" t="s">
        <v>452</v>
      </c>
      <c r="G93" s="180"/>
      <c r="H93" s="180"/>
      <c r="I93" s="183"/>
      <c r="J93" s="194">
        <f>BK93</f>
        <v>0</v>
      </c>
      <c r="K93" s="180"/>
      <c r="L93" s="185"/>
      <c r="M93" s="186"/>
      <c r="N93" s="187"/>
      <c r="O93" s="187"/>
      <c r="P93" s="188">
        <f>SUM(P94:P105)</f>
        <v>0</v>
      </c>
      <c r="Q93" s="187"/>
      <c r="R93" s="188">
        <f>SUM(R94:R105)</f>
        <v>0</v>
      </c>
      <c r="S93" s="187"/>
      <c r="T93" s="189">
        <f>SUM(T94:T105)</f>
        <v>0</v>
      </c>
      <c r="AR93" s="190" t="s">
        <v>81</v>
      </c>
      <c r="AT93" s="191" t="s">
        <v>73</v>
      </c>
      <c r="AU93" s="191" t="s">
        <v>81</v>
      </c>
      <c r="AY93" s="190" t="s">
        <v>213</v>
      </c>
      <c r="BK93" s="192">
        <f>SUM(BK94:BK105)</f>
        <v>0</v>
      </c>
    </row>
    <row r="94" spans="1:65" s="2" customFormat="1" ht="21.75" customHeight="1">
      <c r="A94" s="36"/>
      <c r="B94" s="37"/>
      <c r="C94" s="195" t="s">
        <v>81</v>
      </c>
      <c r="D94" s="195" t="s">
        <v>215</v>
      </c>
      <c r="E94" s="196" t="s">
        <v>2051</v>
      </c>
      <c r="F94" s="197" t="s">
        <v>2052</v>
      </c>
      <c r="G94" s="198" t="s">
        <v>166</v>
      </c>
      <c r="H94" s="199">
        <v>4.4000000000000004</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220</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220</v>
      </c>
      <c r="BM94" s="206" t="s">
        <v>2116</v>
      </c>
    </row>
    <row r="95" spans="1:65" s="2" customFormat="1" ht="68.25">
      <c r="A95" s="36"/>
      <c r="B95" s="37"/>
      <c r="C95" s="38"/>
      <c r="D95" s="208" t="s">
        <v>222</v>
      </c>
      <c r="E95" s="38"/>
      <c r="F95" s="209" t="s">
        <v>2054</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222</v>
      </c>
      <c r="AU95" s="19" t="s">
        <v>83</v>
      </c>
    </row>
    <row r="96" spans="1:65" s="2" customFormat="1" ht="21.75" customHeight="1">
      <c r="A96" s="36"/>
      <c r="B96" s="37"/>
      <c r="C96" s="195" t="s">
        <v>83</v>
      </c>
      <c r="D96" s="195" t="s">
        <v>215</v>
      </c>
      <c r="E96" s="196" t="s">
        <v>2055</v>
      </c>
      <c r="F96" s="197" t="s">
        <v>2056</v>
      </c>
      <c r="G96" s="198" t="s">
        <v>166</v>
      </c>
      <c r="H96" s="199">
        <v>83.6</v>
      </c>
      <c r="I96" s="200"/>
      <c r="J96" s="201">
        <f>ROUND(I96*H96,2)</f>
        <v>0</v>
      </c>
      <c r="K96" s="197" t="s">
        <v>219</v>
      </c>
      <c r="L96" s="41"/>
      <c r="M96" s="202" t="s">
        <v>19</v>
      </c>
      <c r="N96" s="203" t="s">
        <v>45</v>
      </c>
      <c r="O96" s="66"/>
      <c r="P96" s="204">
        <f>O96*H96</f>
        <v>0</v>
      </c>
      <c r="Q96" s="204">
        <v>0</v>
      </c>
      <c r="R96" s="204">
        <f>Q96*H96</f>
        <v>0</v>
      </c>
      <c r="S96" s="204">
        <v>0</v>
      </c>
      <c r="T96" s="205">
        <f>S96*H96</f>
        <v>0</v>
      </c>
      <c r="U96" s="36"/>
      <c r="V96" s="36"/>
      <c r="W96" s="36"/>
      <c r="X96" s="36"/>
      <c r="Y96" s="36"/>
      <c r="Z96" s="36"/>
      <c r="AA96" s="36"/>
      <c r="AB96" s="36"/>
      <c r="AC96" s="36"/>
      <c r="AD96" s="36"/>
      <c r="AE96" s="36"/>
      <c r="AR96" s="206" t="s">
        <v>220</v>
      </c>
      <c r="AT96" s="206" t="s">
        <v>215</v>
      </c>
      <c r="AU96" s="206" t="s">
        <v>83</v>
      </c>
      <c r="AY96" s="19" t="s">
        <v>213</v>
      </c>
      <c r="BE96" s="207">
        <f>IF(N96="základní",J96,0)</f>
        <v>0</v>
      </c>
      <c r="BF96" s="207">
        <f>IF(N96="snížená",J96,0)</f>
        <v>0</v>
      </c>
      <c r="BG96" s="207">
        <f>IF(N96="zákl. přenesená",J96,0)</f>
        <v>0</v>
      </c>
      <c r="BH96" s="207">
        <f>IF(N96="sníž. přenesená",J96,0)</f>
        <v>0</v>
      </c>
      <c r="BI96" s="207">
        <f>IF(N96="nulová",J96,0)</f>
        <v>0</v>
      </c>
      <c r="BJ96" s="19" t="s">
        <v>81</v>
      </c>
      <c r="BK96" s="207">
        <f>ROUND(I96*H96,2)</f>
        <v>0</v>
      </c>
      <c r="BL96" s="19" t="s">
        <v>220</v>
      </c>
      <c r="BM96" s="206" t="s">
        <v>2117</v>
      </c>
    </row>
    <row r="97" spans="1:65" s="2" customFormat="1" ht="68.25">
      <c r="A97" s="36"/>
      <c r="B97" s="37"/>
      <c r="C97" s="38"/>
      <c r="D97" s="208" t="s">
        <v>222</v>
      </c>
      <c r="E97" s="38"/>
      <c r="F97" s="209" t="s">
        <v>2054</v>
      </c>
      <c r="G97" s="38"/>
      <c r="H97" s="38"/>
      <c r="I97" s="118"/>
      <c r="J97" s="38"/>
      <c r="K97" s="38"/>
      <c r="L97" s="41"/>
      <c r="M97" s="210"/>
      <c r="N97" s="211"/>
      <c r="O97" s="66"/>
      <c r="P97" s="66"/>
      <c r="Q97" s="66"/>
      <c r="R97" s="66"/>
      <c r="S97" s="66"/>
      <c r="T97" s="67"/>
      <c r="U97" s="36"/>
      <c r="V97" s="36"/>
      <c r="W97" s="36"/>
      <c r="X97" s="36"/>
      <c r="Y97" s="36"/>
      <c r="Z97" s="36"/>
      <c r="AA97" s="36"/>
      <c r="AB97" s="36"/>
      <c r="AC97" s="36"/>
      <c r="AD97" s="36"/>
      <c r="AE97" s="36"/>
      <c r="AT97" s="19" t="s">
        <v>222</v>
      </c>
      <c r="AU97" s="19" t="s">
        <v>83</v>
      </c>
    </row>
    <row r="98" spans="1:65" s="13" customFormat="1">
      <c r="B98" s="212"/>
      <c r="C98" s="213"/>
      <c r="D98" s="208" t="s">
        <v>233</v>
      </c>
      <c r="E98" s="214" t="s">
        <v>19</v>
      </c>
      <c r="F98" s="215" t="s">
        <v>2118</v>
      </c>
      <c r="G98" s="213"/>
      <c r="H98" s="216">
        <v>83.6</v>
      </c>
      <c r="I98" s="217"/>
      <c r="J98" s="213"/>
      <c r="K98" s="213"/>
      <c r="L98" s="218"/>
      <c r="M98" s="219"/>
      <c r="N98" s="220"/>
      <c r="O98" s="220"/>
      <c r="P98" s="220"/>
      <c r="Q98" s="220"/>
      <c r="R98" s="220"/>
      <c r="S98" s="220"/>
      <c r="T98" s="221"/>
      <c r="AT98" s="222" t="s">
        <v>233</v>
      </c>
      <c r="AU98" s="222" t="s">
        <v>83</v>
      </c>
      <c r="AV98" s="13" t="s">
        <v>83</v>
      </c>
      <c r="AW98" s="13" t="s">
        <v>35</v>
      </c>
      <c r="AX98" s="13" t="s">
        <v>74</v>
      </c>
      <c r="AY98" s="222" t="s">
        <v>213</v>
      </c>
    </row>
    <row r="99" spans="1:65" s="14" customFormat="1">
      <c r="B99" s="223"/>
      <c r="C99" s="224"/>
      <c r="D99" s="208" t="s">
        <v>233</v>
      </c>
      <c r="E99" s="225" t="s">
        <v>19</v>
      </c>
      <c r="F99" s="226" t="s">
        <v>234</v>
      </c>
      <c r="G99" s="224"/>
      <c r="H99" s="227">
        <v>83.6</v>
      </c>
      <c r="I99" s="228"/>
      <c r="J99" s="224"/>
      <c r="K99" s="224"/>
      <c r="L99" s="229"/>
      <c r="M99" s="230"/>
      <c r="N99" s="231"/>
      <c r="O99" s="231"/>
      <c r="P99" s="231"/>
      <c r="Q99" s="231"/>
      <c r="R99" s="231"/>
      <c r="S99" s="231"/>
      <c r="T99" s="232"/>
      <c r="AT99" s="233" t="s">
        <v>233</v>
      </c>
      <c r="AU99" s="233" t="s">
        <v>83</v>
      </c>
      <c r="AV99" s="14" t="s">
        <v>220</v>
      </c>
      <c r="AW99" s="14" t="s">
        <v>35</v>
      </c>
      <c r="AX99" s="14" t="s">
        <v>81</v>
      </c>
      <c r="AY99" s="233" t="s">
        <v>213</v>
      </c>
    </row>
    <row r="100" spans="1:65" s="2" customFormat="1" ht="16.5" customHeight="1">
      <c r="A100" s="36"/>
      <c r="B100" s="37"/>
      <c r="C100" s="195" t="s">
        <v>228</v>
      </c>
      <c r="D100" s="195" t="s">
        <v>215</v>
      </c>
      <c r="E100" s="196" t="s">
        <v>464</v>
      </c>
      <c r="F100" s="197" t="s">
        <v>465</v>
      </c>
      <c r="G100" s="198" t="s">
        <v>166</v>
      </c>
      <c r="H100" s="199">
        <v>4.4000000000000004</v>
      </c>
      <c r="I100" s="200"/>
      <c r="J100" s="201">
        <f>ROUND(I100*H100,2)</f>
        <v>0</v>
      </c>
      <c r="K100" s="197" t="s">
        <v>219</v>
      </c>
      <c r="L100" s="41"/>
      <c r="M100" s="202" t="s">
        <v>19</v>
      </c>
      <c r="N100" s="203" t="s">
        <v>45</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220</v>
      </c>
      <c r="AT100" s="206" t="s">
        <v>215</v>
      </c>
      <c r="AU100" s="206" t="s">
        <v>83</v>
      </c>
      <c r="AY100" s="19" t="s">
        <v>213</v>
      </c>
      <c r="BE100" s="207">
        <f>IF(N100="základní",J100,0)</f>
        <v>0</v>
      </c>
      <c r="BF100" s="207">
        <f>IF(N100="snížená",J100,0)</f>
        <v>0</v>
      </c>
      <c r="BG100" s="207">
        <f>IF(N100="zákl. přenesená",J100,0)</f>
        <v>0</v>
      </c>
      <c r="BH100" s="207">
        <f>IF(N100="sníž. přenesená",J100,0)</f>
        <v>0</v>
      </c>
      <c r="BI100" s="207">
        <f>IF(N100="nulová",J100,0)</f>
        <v>0</v>
      </c>
      <c r="BJ100" s="19" t="s">
        <v>81</v>
      </c>
      <c r="BK100" s="207">
        <f>ROUND(I100*H100,2)</f>
        <v>0</v>
      </c>
      <c r="BL100" s="19" t="s">
        <v>220</v>
      </c>
      <c r="BM100" s="206" t="s">
        <v>2119</v>
      </c>
    </row>
    <row r="101" spans="1:65" s="2" customFormat="1" ht="39">
      <c r="A101" s="36"/>
      <c r="B101" s="37"/>
      <c r="C101" s="38"/>
      <c r="D101" s="208" t="s">
        <v>222</v>
      </c>
      <c r="E101" s="38"/>
      <c r="F101" s="209" t="s">
        <v>467</v>
      </c>
      <c r="G101" s="38"/>
      <c r="H101" s="38"/>
      <c r="I101" s="118"/>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222</v>
      </c>
      <c r="AU101" s="19" t="s">
        <v>83</v>
      </c>
    </row>
    <row r="102" spans="1:65" s="2" customFormat="1" ht="21.75" customHeight="1">
      <c r="A102" s="36"/>
      <c r="B102" s="37"/>
      <c r="C102" s="195" t="s">
        <v>220</v>
      </c>
      <c r="D102" s="195" t="s">
        <v>215</v>
      </c>
      <c r="E102" s="196" t="s">
        <v>2060</v>
      </c>
      <c r="F102" s="197" t="s">
        <v>2061</v>
      </c>
      <c r="G102" s="198" t="s">
        <v>166</v>
      </c>
      <c r="H102" s="199">
        <v>3.1</v>
      </c>
      <c r="I102" s="200"/>
      <c r="J102" s="201">
        <f>ROUND(I102*H102,2)</f>
        <v>0</v>
      </c>
      <c r="K102" s="197" t="s">
        <v>219</v>
      </c>
      <c r="L102" s="41"/>
      <c r="M102" s="202" t="s">
        <v>19</v>
      </c>
      <c r="N102" s="203" t="s">
        <v>45</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2120</v>
      </c>
    </row>
    <row r="103" spans="1:65" s="2" customFormat="1" ht="68.25">
      <c r="A103" s="36"/>
      <c r="B103" s="37"/>
      <c r="C103" s="38"/>
      <c r="D103" s="208" t="s">
        <v>222</v>
      </c>
      <c r="E103" s="38"/>
      <c r="F103" s="209" t="s">
        <v>2063</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2" customFormat="1" ht="21.75" customHeight="1">
      <c r="A104" s="36"/>
      <c r="B104" s="37"/>
      <c r="C104" s="195" t="s">
        <v>238</v>
      </c>
      <c r="D104" s="195" t="s">
        <v>215</v>
      </c>
      <c r="E104" s="196" t="s">
        <v>469</v>
      </c>
      <c r="F104" s="197" t="s">
        <v>2064</v>
      </c>
      <c r="G104" s="198" t="s">
        <v>166</v>
      </c>
      <c r="H104" s="199">
        <v>1.3</v>
      </c>
      <c r="I104" s="200"/>
      <c r="J104" s="201">
        <f>ROUND(I104*H104,2)</f>
        <v>0</v>
      </c>
      <c r="K104" s="197" t="s">
        <v>219</v>
      </c>
      <c r="L104" s="41"/>
      <c r="M104" s="202" t="s">
        <v>19</v>
      </c>
      <c r="N104" s="203" t="s">
        <v>45</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220</v>
      </c>
      <c r="AT104" s="206" t="s">
        <v>215</v>
      </c>
      <c r="AU104" s="206" t="s">
        <v>83</v>
      </c>
      <c r="AY104" s="19" t="s">
        <v>213</v>
      </c>
      <c r="BE104" s="207">
        <f>IF(N104="základní",J104,0)</f>
        <v>0</v>
      </c>
      <c r="BF104" s="207">
        <f>IF(N104="snížená",J104,0)</f>
        <v>0</v>
      </c>
      <c r="BG104" s="207">
        <f>IF(N104="zákl. přenesená",J104,0)</f>
        <v>0</v>
      </c>
      <c r="BH104" s="207">
        <f>IF(N104="sníž. přenesená",J104,0)</f>
        <v>0</v>
      </c>
      <c r="BI104" s="207">
        <f>IF(N104="nulová",J104,0)</f>
        <v>0</v>
      </c>
      <c r="BJ104" s="19" t="s">
        <v>81</v>
      </c>
      <c r="BK104" s="207">
        <f>ROUND(I104*H104,2)</f>
        <v>0</v>
      </c>
      <c r="BL104" s="19" t="s">
        <v>220</v>
      </c>
      <c r="BM104" s="206" t="s">
        <v>2121</v>
      </c>
    </row>
    <row r="105" spans="1:65" s="2" customFormat="1" ht="68.25">
      <c r="A105" s="36"/>
      <c r="B105" s="37"/>
      <c r="C105" s="38"/>
      <c r="D105" s="208" t="s">
        <v>222</v>
      </c>
      <c r="E105" s="38"/>
      <c r="F105" s="209" t="s">
        <v>2063</v>
      </c>
      <c r="G105" s="38"/>
      <c r="H105" s="38"/>
      <c r="I105" s="118"/>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222</v>
      </c>
      <c r="AU105" s="19" t="s">
        <v>83</v>
      </c>
    </row>
    <row r="106" spans="1:65" s="12" customFormat="1" ht="25.9" customHeight="1">
      <c r="B106" s="179"/>
      <c r="C106" s="180"/>
      <c r="D106" s="181" t="s">
        <v>73</v>
      </c>
      <c r="E106" s="182" t="s">
        <v>329</v>
      </c>
      <c r="F106" s="182" t="s">
        <v>2066</v>
      </c>
      <c r="G106" s="180"/>
      <c r="H106" s="180"/>
      <c r="I106" s="183"/>
      <c r="J106" s="184">
        <f>BK106</f>
        <v>0</v>
      </c>
      <c r="K106" s="180"/>
      <c r="L106" s="185"/>
      <c r="M106" s="186"/>
      <c r="N106" s="187"/>
      <c r="O106" s="187"/>
      <c r="P106" s="188">
        <f>P107</f>
        <v>0</v>
      </c>
      <c r="Q106" s="187"/>
      <c r="R106" s="188">
        <f>R107</f>
        <v>3.9786390000000003</v>
      </c>
      <c r="S106" s="187"/>
      <c r="T106" s="189">
        <f>T107</f>
        <v>0</v>
      </c>
      <c r="AR106" s="190" t="s">
        <v>228</v>
      </c>
      <c r="AT106" s="191" t="s">
        <v>73</v>
      </c>
      <c r="AU106" s="191" t="s">
        <v>74</v>
      </c>
      <c r="AY106" s="190" t="s">
        <v>213</v>
      </c>
      <c r="BK106" s="192">
        <f>BK107</f>
        <v>0</v>
      </c>
    </row>
    <row r="107" spans="1:65" s="12" customFormat="1" ht="22.9" customHeight="1">
      <c r="B107" s="179"/>
      <c r="C107" s="180"/>
      <c r="D107" s="181" t="s">
        <v>73</v>
      </c>
      <c r="E107" s="193" t="s">
        <v>2067</v>
      </c>
      <c r="F107" s="193" t="s">
        <v>2068</v>
      </c>
      <c r="G107" s="180"/>
      <c r="H107" s="180"/>
      <c r="I107" s="183"/>
      <c r="J107" s="194">
        <f>BK107</f>
        <v>0</v>
      </c>
      <c r="K107" s="180"/>
      <c r="L107" s="185"/>
      <c r="M107" s="186"/>
      <c r="N107" s="187"/>
      <c r="O107" s="187"/>
      <c r="P107" s="188">
        <f>SUM(P108:P136)</f>
        <v>0</v>
      </c>
      <c r="Q107" s="187"/>
      <c r="R107" s="188">
        <f>SUM(R108:R136)</f>
        <v>3.9786390000000003</v>
      </c>
      <c r="S107" s="187"/>
      <c r="T107" s="189">
        <f>SUM(T108:T136)</f>
        <v>0</v>
      </c>
      <c r="AR107" s="190" t="s">
        <v>228</v>
      </c>
      <c r="AT107" s="191" t="s">
        <v>73</v>
      </c>
      <c r="AU107" s="191" t="s">
        <v>81</v>
      </c>
      <c r="AY107" s="190" t="s">
        <v>213</v>
      </c>
      <c r="BK107" s="192">
        <f>SUM(BK108:BK136)</f>
        <v>0</v>
      </c>
    </row>
    <row r="108" spans="1:65" s="2" customFormat="1" ht="16.5" customHeight="1">
      <c r="A108" s="36"/>
      <c r="B108" s="37"/>
      <c r="C108" s="195" t="s">
        <v>244</v>
      </c>
      <c r="D108" s="195" t="s">
        <v>215</v>
      </c>
      <c r="E108" s="196" t="s">
        <v>2069</v>
      </c>
      <c r="F108" s="197" t="s">
        <v>2070</v>
      </c>
      <c r="G108" s="198" t="s">
        <v>2071</v>
      </c>
      <c r="H108" s="199">
        <v>0.11</v>
      </c>
      <c r="I108" s="200"/>
      <c r="J108" s="201">
        <f>ROUND(I108*H108,2)</f>
        <v>0</v>
      </c>
      <c r="K108" s="197" t="s">
        <v>219</v>
      </c>
      <c r="L108" s="41"/>
      <c r="M108" s="202" t="s">
        <v>19</v>
      </c>
      <c r="N108" s="203" t="s">
        <v>45</v>
      </c>
      <c r="O108" s="66"/>
      <c r="P108" s="204">
        <f>O108*H108</f>
        <v>0</v>
      </c>
      <c r="Q108" s="204">
        <v>9.9000000000000008E-3</v>
      </c>
      <c r="R108" s="204">
        <f>Q108*H108</f>
        <v>1.0890000000000001E-3</v>
      </c>
      <c r="S108" s="204">
        <v>0</v>
      </c>
      <c r="T108" s="205">
        <f>S108*H108</f>
        <v>0</v>
      </c>
      <c r="U108" s="36"/>
      <c r="V108" s="36"/>
      <c r="W108" s="36"/>
      <c r="X108" s="36"/>
      <c r="Y108" s="36"/>
      <c r="Z108" s="36"/>
      <c r="AA108" s="36"/>
      <c r="AB108" s="36"/>
      <c r="AC108" s="36"/>
      <c r="AD108" s="36"/>
      <c r="AE108" s="36"/>
      <c r="AR108" s="206" t="s">
        <v>923</v>
      </c>
      <c r="AT108" s="206" t="s">
        <v>215</v>
      </c>
      <c r="AU108" s="206" t="s">
        <v>83</v>
      </c>
      <c r="AY108" s="19" t="s">
        <v>213</v>
      </c>
      <c r="BE108" s="207">
        <f>IF(N108="základní",J108,0)</f>
        <v>0</v>
      </c>
      <c r="BF108" s="207">
        <f>IF(N108="snížená",J108,0)</f>
        <v>0</v>
      </c>
      <c r="BG108" s="207">
        <f>IF(N108="zákl. přenesená",J108,0)</f>
        <v>0</v>
      </c>
      <c r="BH108" s="207">
        <f>IF(N108="sníž. přenesená",J108,0)</f>
        <v>0</v>
      </c>
      <c r="BI108" s="207">
        <f>IF(N108="nulová",J108,0)</f>
        <v>0</v>
      </c>
      <c r="BJ108" s="19" t="s">
        <v>81</v>
      </c>
      <c r="BK108" s="207">
        <f>ROUND(I108*H108,2)</f>
        <v>0</v>
      </c>
      <c r="BL108" s="19" t="s">
        <v>923</v>
      </c>
      <c r="BM108" s="206" t="s">
        <v>2122</v>
      </c>
    </row>
    <row r="109" spans="1:65" s="2" customFormat="1" ht="68.25">
      <c r="A109" s="36"/>
      <c r="B109" s="37"/>
      <c r="C109" s="38"/>
      <c r="D109" s="208" t="s">
        <v>222</v>
      </c>
      <c r="E109" s="38"/>
      <c r="F109" s="209" t="s">
        <v>2073</v>
      </c>
      <c r="G109" s="38"/>
      <c r="H109" s="38"/>
      <c r="I109" s="118"/>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222</v>
      </c>
      <c r="AU109" s="19" t="s">
        <v>83</v>
      </c>
    </row>
    <row r="110" spans="1:65" s="13" customFormat="1">
      <c r="B110" s="212"/>
      <c r="C110" s="213"/>
      <c r="D110" s="208" t="s">
        <v>233</v>
      </c>
      <c r="E110" s="214" t="s">
        <v>19</v>
      </c>
      <c r="F110" s="215" t="s">
        <v>2123</v>
      </c>
      <c r="G110" s="213"/>
      <c r="H110" s="216">
        <v>0.11</v>
      </c>
      <c r="I110" s="217"/>
      <c r="J110" s="213"/>
      <c r="K110" s="213"/>
      <c r="L110" s="218"/>
      <c r="M110" s="219"/>
      <c r="N110" s="220"/>
      <c r="O110" s="220"/>
      <c r="P110" s="220"/>
      <c r="Q110" s="220"/>
      <c r="R110" s="220"/>
      <c r="S110" s="220"/>
      <c r="T110" s="221"/>
      <c r="AT110" s="222" t="s">
        <v>233</v>
      </c>
      <c r="AU110" s="222" t="s">
        <v>83</v>
      </c>
      <c r="AV110" s="13" t="s">
        <v>83</v>
      </c>
      <c r="AW110" s="13" t="s">
        <v>35</v>
      </c>
      <c r="AX110" s="13" t="s">
        <v>74</v>
      </c>
      <c r="AY110" s="222" t="s">
        <v>213</v>
      </c>
    </row>
    <row r="111" spans="1:65" s="14" customFormat="1">
      <c r="B111" s="223"/>
      <c r="C111" s="224"/>
      <c r="D111" s="208" t="s">
        <v>233</v>
      </c>
      <c r="E111" s="225" t="s">
        <v>19</v>
      </c>
      <c r="F111" s="226" t="s">
        <v>234</v>
      </c>
      <c r="G111" s="224"/>
      <c r="H111" s="227">
        <v>0.11</v>
      </c>
      <c r="I111" s="228"/>
      <c r="J111" s="224"/>
      <c r="K111" s="224"/>
      <c r="L111" s="229"/>
      <c r="M111" s="230"/>
      <c r="N111" s="231"/>
      <c r="O111" s="231"/>
      <c r="P111" s="231"/>
      <c r="Q111" s="231"/>
      <c r="R111" s="231"/>
      <c r="S111" s="231"/>
      <c r="T111" s="232"/>
      <c r="AT111" s="233" t="s">
        <v>233</v>
      </c>
      <c r="AU111" s="233" t="s">
        <v>83</v>
      </c>
      <c r="AV111" s="14" t="s">
        <v>220</v>
      </c>
      <c r="AW111" s="14" t="s">
        <v>35</v>
      </c>
      <c r="AX111" s="14" t="s">
        <v>81</v>
      </c>
      <c r="AY111" s="233" t="s">
        <v>213</v>
      </c>
    </row>
    <row r="112" spans="1:65" s="2" customFormat="1" ht="16.5" customHeight="1">
      <c r="A112" s="36"/>
      <c r="B112" s="37"/>
      <c r="C112" s="195" t="s">
        <v>250</v>
      </c>
      <c r="D112" s="195" t="s">
        <v>215</v>
      </c>
      <c r="E112" s="196" t="s">
        <v>2124</v>
      </c>
      <c r="F112" s="197" t="s">
        <v>2125</v>
      </c>
      <c r="G112" s="198" t="s">
        <v>218</v>
      </c>
      <c r="H112" s="199">
        <v>2</v>
      </c>
      <c r="I112" s="200"/>
      <c r="J112" s="201">
        <f>ROUND(I112*H112,2)</f>
        <v>0</v>
      </c>
      <c r="K112" s="197" t="s">
        <v>19</v>
      </c>
      <c r="L112" s="41"/>
      <c r="M112" s="202" t="s">
        <v>19</v>
      </c>
      <c r="N112" s="203" t="s">
        <v>45</v>
      </c>
      <c r="O112" s="66"/>
      <c r="P112" s="204">
        <f>O112*H112</f>
        <v>0</v>
      </c>
      <c r="Q112" s="204">
        <v>9.9000000000000008E-3</v>
      </c>
      <c r="R112" s="204">
        <f>Q112*H112</f>
        <v>1.9800000000000002E-2</v>
      </c>
      <c r="S112" s="204">
        <v>0</v>
      </c>
      <c r="T112" s="205">
        <f>S112*H112</f>
        <v>0</v>
      </c>
      <c r="U112" s="36"/>
      <c r="V112" s="36"/>
      <c r="W112" s="36"/>
      <c r="X112" s="36"/>
      <c r="Y112" s="36"/>
      <c r="Z112" s="36"/>
      <c r="AA112" s="36"/>
      <c r="AB112" s="36"/>
      <c r="AC112" s="36"/>
      <c r="AD112" s="36"/>
      <c r="AE112" s="36"/>
      <c r="AR112" s="206" t="s">
        <v>923</v>
      </c>
      <c r="AT112" s="206" t="s">
        <v>215</v>
      </c>
      <c r="AU112" s="206" t="s">
        <v>83</v>
      </c>
      <c r="AY112" s="19" t="s">
        <v>213</v>
      </c>
      <c r="BE112" s="207">
        <f>IF(N112="základní",J112,0)</f>
        <v>0</v>
      </c>
      <c r="BF112" s="207">
        <f>IF(N112="snížená",J112,0)</f>
        <v>0</v>
      </c>
      <c r="BG112" s="207">
        <f>IF(N112="zákl. přenesená",J112,0)</f>
        <v>0</v>
      </c>
      <c r="BH112" s="207">
        <f>IF(N112="sníž. přenesená",J112,0)</f>
        <v>0</v>
      </c>
      <c r="BI112" s="207">
        <f>IF(N112="nulová",J112,0)</f>
        <v>0</v>
      </c>
      <c r="BJ112" s="19" t="s">
        <v>81</v>
      </c>
      <c r="BK112" s="207">
        <f>ROUND(I112*H112,2)</f>
        <v>0</v>
      </c>
      <c r="BL112" s="19" t="s">
        <v>923</v>
      </c>
      <c r="BM112" s="206" t="s">
        <v>2126</v>
      </c>
    </row>
    <row r="113" spans="1:65" s="2" customFormat="1" ht="68.25">
      <c r="A113" s="36"/>
      <c r="B113" s="37"/>
      <c r="C113" s="38"/>
      <c r="D113" s="208" t="s">
        <v>222</v>
      </c>
      <c r="E113" s="38"/>
      <c r="F113" s="209" t="s">
        <v>2073</v>
      </c>
      <c r="G113" s="38"/>
      <c r="H113" s="38"/>
      <c r="I113" s="118"/>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222</v>
      </c>
      <c r="AU113" s="19" t="s">
        <v>83</v>
      </c>
    </row>
    <row r="114" spans="1:65" s="13" customFormat="1">
      <c r="B114" s="212"/>
      <c r="C114" s="213"/>
      <c r="D114" s="208" t="s">
        <v>233</v>
      </c>
      <c r="E114" s="214" t="s">
        <v>19</v>
      </c>
      <c r="F114" s="215" t="s">
        <v>2127</v>
      </c>
      <c r="G114" s="213"/>
      <c r="H114" s="216">
        <v>2</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4" customFormat="1">
      <c r="B115" s="223"/>
      <c r="C115" s="224"/>
      <c r="D115" s="208" t="s">
        <v>233</v>
      </c>
      <c r="E115" s="225" t="s">
        <v>19</v>
      </c>
      <c r="F115" s="226" t="s">
        <v>234</v>
      </c>
      <c r="G115" s="224"/>
      <c r="H115" s="227">
        <v>2</v>
      </c>
      <c r="I115" s="228"/>
      <c r="J115" s="224"/>
      <c r="K115" s="224"/>
      <c r="L115" s="229"/>
      <c r="M115" s="230"/>
      <c r="N115" s="231"/>
      <c r="O115" s="231"/>
      <c r="P115" s="231"/>
      <c r="Q115" s="231"/>
      <c r="R115" s="231"/>
      <c r="S115" s="231"/>
      <c r="T115" s="232"/>
      <c r="AT115" s="233" t="s">
        <v>233</v>
      </c>
      <c r="AU115" s="233" t="s">
        <v>83</v>
      </c>
      <c r="AV115" s="14" t="s">
        <v>220</v>
      </c>
      <c r="AW115" s="14" t="s">
        <v>35</v>
      </c>
      <c r="AX115" s="14" t="s">
        <v>81</v>
      </c>
      <c r="AY115" s="233" t="s">
        <v>213</v>
      </c>
    </row>
    <row r="116" spans="1:65" s="2" customFormat="1" ht="21.75" customHeight="1">
      <c r="A116" s="36"/>
      <c r="B116" s="37"/>
      <c r="C116" s="195" t="s">
        <v>257</v>
      </c>
      <c r="D116" s="195" t="s">
        <v>215</v>
      </c>
      <c r="E116" s="196" t="s">
        <v>2075</v>
      </c>
      <c r="F116" s="197" t="s">
        <v>2076</v>
      </c>
      <c r="G116" s="198" t="s">
        <v>156</v>
      </c>
      <c r="H116" s="199">
        <v>12.5</v>
      </c>
      <c r="I116" s="200"/>
      <c r="J116" s="201">
        <f>ROUND(I116*H116,2)</f>
        <v>0</v>
      </c>
      <c r="K116" s="197" t="s">
        <v>219</v>
      </c>
      <c r="L116" s="41"/>
      <c r="M116" s="202" t="s">
        <v>19</v>
      </c>
      <c r="N116" s="203" t="s">
        <v>45</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923</v>
      </c>
      <c r="AT116" s="206" t="s">
        <v>215</v>
      </c>
      <c r="AU116" s="206" t="s">
        <v>83</v>
      </c>
      <c r="AY116" s="19" t="s">
        <v>213</v>
      </c>
      <c r="BE116" s="207">
        <f>IF(N116="základní",J116,0)</f>
        <v>0</v>
      </c>
      <c r="BF116" s="207">
        <f>IF(N116="snížená",J116,0)</f>
        <v>0</v>
      </c>
      <c r="BG116" s="207">
        <f>IF(N116="zákl. přenesená",J116,0)</f>
        <v>0</v>
      </c>
      <c r="BH116" s="207">
        <f>IF(N116="sníž. přenesená",J116,0)</f>
        <v>0</v>
      </c>
      <c r="BI116" s="207">
        <f>IF(N116="nulová",J116,0)</f>
        <v>0</v>
      </c>
      <c r="BJ116" s="19" t="s">
        <v>81</v>
      </c>
      <c r="BK116" s="207">
        <f>ROUND(I116*H116,2)</f>
        <v>0</v>
      </c>
      <c r="BL116" s="19" t="s">
        <v>923</v>
      </c>
      <c r="BM116" s="206" t="s">
        <v>2128</v>
      </c>
    </row>
    <row r="117" spans="1:65" s="2" customFormat="1" ht="58.5">
      <c r="A117" s="36"/>
      <c r="B117" s="37"/>
      <c r="C117" s="38"/>
      <c r="D117" s="208" t="s">
        <v>222</v>
      </c>
      <c r="E117" s="38"/>
      <c r="F117" s="209" t="s">
        <v>2078</v>
      </c>
      <c r="G117" s="38"/>
      <c r="H117" s="38"/>
      <c r="I117" s="118"/>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222</v>
      </c>
      <c r="AU117" s="19" t="s">
        <v>83</v>
      </c>
    </row>
    <row r="118" spans="1:65" s="2" customFormat="1" ht="21.75" customHeight="1">
      <c r="A118" s="36"/>
      <c r="B118" s="37"/>
      <c r="C118" s="195" t="s">
        <v>262</v>
      </c>
      <c r="D118" s="195" t="s">
        <v>215</v>
      </c>
      <c r="E118" s="196" t="s">
        <v>2079</v>
      </c>
      <c r="F118" s="197" t="s">
        <v>2080</v>
      </c>
      <c r="G118" s="198" t="s">
        <v>156</v>
      </c>
      <c r="H118" s="199">
        <v>12.5</v>
      </c>
      <c r="I118" s="200"/>
      <c r="J118" s="201">
        <f>ROUND(I118*H118,2)</f>
        <v>0</v>
      </c>
      <c r="K118" s="197" t="s">
        <v>219</v>
      </c>
      <c r="L118" s="41"/>
      <c r="M118" s="202" t="s">
        <v>19</v>
      </c>
      <c r="N118" s="203" t="s">
        <v>45</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923</v>
      </c>
      <c r="AT118" s="206" t="s">
        <v>215</v>
      </c>
      <c r="AU118" s="206" t="s">
        <v>83</v>
      </c>
      <c r="AY118" s="19" t="s">
        <v>213</v>
      </c>
      <c r="BE118" s="207">
        <f>IF(N118="základní",J118,0)</f>
        <v>0</v>
      </c>
      <c r="BF118" s="207">
        <f>IF(N118="snížená",J118,0)</f>
        <v>0</v>
      </c>
      <c r="BG118" s="207">
        <f>IF(N118="zákl. přenesená",J118,0)</f>
        <v>0</v>
      </c>
      <c r="BH118" s="207">
        <f>IF(N118="sníž. přenesená",J118,0)</f>
        <v>0</v>
      </c>
      <c r="BI118" s="207">
        <f>IF(N118="nulová",J118,0)</f>
        <v>0</v>
      </c>
      <c r="BJ118" s="19" t="s">
        <v>81</v>
      </c>
      <c r="BK118" s="207">
        <f>ROUND(I118*H118,2)</f>
        <v>0</v>
      </c>
      <c r="BL118" s="19" t="s">
        <v>923</v>
      </c>
      <c r="BM118" s="206" t="s">
        <v>2129</v>
      </c>
    </row>
    <row r="119" spans="1:65" s="2" customFormat="1" ht="58.5">
      <c r="A119" s="36"/>
      <c r="B119" s="37"/>
      <c r="C119" s="38"/>
      <c r="D119" s="208" t="s">
        <v>222</v>
      </c>
      <c r="E119" s="38"/>
      <c r="F119" s="209" t="s">
        <v>2078</v>
      </c>
      <c r="G119" s="38"/>
      <c r="H119" s="38"/>
      <c r="I119" s="118"/>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222</v>
      </c>
      <c r="AU119" s="19" t="s">
        <v>83</v>
      </c>
    </row>
    <row r="120" spans="1:65" s="2" customFormat="1" ht="16.5" customHeight="1">
      <c r="A120" s="36"/>
      <c r="B120" s="37"/>
      <c r="C120" s="195" t="s">
        <v>267</v>
      </c>
      <c r="D120" s="195" t="s">
        <v>215</v>
      </c>
      <c r="E120" s="196" t="s">
        <v>2082</v>
      </c>
      <c r="F120" s="197" t="s">
        <v>2083</v>
      </c>
      <c r="G120" s="198" t="s">
        <v>152</v>
      </c>
      <c r="H120" s="199">
        <v>50</v>
      </c>
      <c r="I120" s="200"/>
      <c r="J120" s="201">
        <f>ROUND(I120*H120,2)</f>
        <v>0</v>
      </c>
      <c r="K120" s="197" t="s">
        <v>219</v>
      </c>
      <c r="L120" s="41"/>
      <c r="M120" s="202" t="s">
        <v>19</v>
      </c>
      <c r="N120" s="203" t="s">
        <v>45</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923</v>
      </c>
      <c r="AT120" s="206" t="s">
        <v>215</v>
      </c>
      <c r="AU120" s="206" t="s">
        <v>83</v>
      </c>
      <c r="AY120" s="19" t="s">
        <v>213</v>
      </c>
      <c r="BE120" s="207">
        <f>IF(N120="základní",J120,0)</f>
        <v>0</v>
      </c>
      <c r="BF120" s="207">
        <f>IF(N120="snížená",J120,0)</f>
        <v>0</v>
      </c>
      <c r="BG120" s="207">
        <f>IF(N120="zákl. přenesená",J120,0)</f>
        <v>0</v>
      </c>
      <c r="BH120" s="207">
        <f>IF(N120="sníž. přenesená",J120,0)</f>
        <v>0</v>
      </c>
      <c r="BI120" s="207">
        <f>IF(N120="nulová",J120,0)</f>
        <v>0</v>
      </c>
      <c r="BJ120" s="19" t="s">
        <v>81</v>
      </c>
      <c r="BK120" s="207">
        <f>ROUND(I120*H120,2)</f>
        <v>0</v>
      </c>
      <c r="BL120" s="19" t="s">
        <v>923</v>
      </c>
      <c r="BM120" s="206" t="s">
        <v>2130</v>
      </c>
    </row>
    <row r="121" spans="1:65" s="2" customFormat="1" ht="58.5">
      <c r="A121" s="36"/>
      <c r="B121" s="37"/>
      <c r="C121" s="38"/>
      <c r="D121" s="208" t="s">
        <v>222</v>
      </c>
      <c r="E121" s="38"/>
      <c r="F121" s="209" t="s">
        <v>2078</v>
      </c>
      <c r="G121" s="38"/>
      <c r="H121" s="38"/>
      <c r="I121" s="118"/>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222</v>
      </c>
      <c r="AU121" s="19" t="s">
        <v>83</v>
      </c>
    </row>
    <row r="122" spans="1:65" s="2" customFormat="1" ht="33" customHeight="1">
      <c r="A122" s="36"/>
      <c r="B122" s="37"/>
      <c r="C122" s="195" t="s">
        <v>272</v>
      </c>
      <c r="D122" s="195" t="s">
        <v>215</v>
      </c>
      <c r="E122" s="196" t="s">
        <v>2131</v>
      </c>
      <c r="F122" s="197" t="s">
        <v>2132</v>
      </c>
      <c r="G122" s="198" t="s">
        <v>152</v>
      </c>
      <c r="H122" s="199">
        <v>85</v>
      </c>
      <c r="I122" s="200"/>
      <c r="J122" s="201">
        <f>ROUND(I122*H122,2)</f>
        <v>0</v>
      </c>
      <c r="K122" s="197" t="s">
        <v>219</v>
      </c>
      <c r="L122" s="41"/>
      <c r="M122" s="202" t="s">
        <v>19</v>
      </c>
      <c r="N122" s="203" t="s">
        <v>45</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923</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923</v>
      </c>
      <c r="BM122" s="206" t="s">
        <v>2133</v>
      </c>
    </row>
    <row r="123" spans="1:65" s="2" customFormat="1" ht="29.25">
      <c r="A123" s="36"/>
      <c r="B123" s="37"/>
      <c r="C123" s="38"/>
      <c r="D123" s="208" t="s">
        <v>222</v>
      </c>
      <c r="E123" s="38"/>
      <c r="F123" s="209" t="s">
        <v>2088</v>
      </c>
      <c r="G123" s="38"/>
      <c r="H123" s="38"/>
      <c r="I123" s="118"/>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222</v>
      </c>
      <c r="AU123" s="19" t="s">
        <v>83</v>
      </c>
    </row>
    <row r="124" spans="1:65" s="2" customFormat="1" ht="33" customHeight="1">
      <c r="A124" s="36"/>
      <c r="B124" s="37"/>
      <c r="C124" s="195" t="s">
        <v>277</v>
      </c>
      <c r="D124" s="195" t="s">
        <v>215</v>
      </c>
      <c r="E124" s="196" t="s">
        <v>2089</v>
      </c>
      <c r="F124" s="197" t="s">
        <v>2090</v>
      </c>
      <c r="G124" s="198" t="s">
        <v>152</v>
      </c>
      <c r="H124" s="199">
        <v>25</v>
      </c>
      <c r="I124" s="200"/>
      <c r="J124" s="201">
        <f>ROUND(I124*H124,2)</f>
        <v>0</v>
      </c>
      <c r="K124" s="197" t="s">
        <v>219</v>
      </c>
      <c r="L124" s="41"/>
      <c r="M124" s="202" t="s">
        <v>19</v>
      </c>
      <c r="N124" s="203" t="s">
        <v>45</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923</v>
      </c>
      <c r="AT124" s="206" t="s">
        <v>215</v>
      </c>
      <c r="AU124" s="206" t="s">
        <v>83</v>
      </c>
      <c r="AY124" s="19" t="s">
        <v>213</v>
      </c>
      <c r="BE124" s="207">
        <f>IF(N124="základní",J124,0)</f>
        <v>0</v>
      </c>
      <c r="BF124" s="207">
        <f>IF(N124="snížená",J124,0)</f>
        <v>0</v>
      </c>
      <c r="BG124" s="207">
        <f>IF(N124="zákl. přenesená",J124,0)</f>
        <v>0</v>
      </c>
      <c r="BH124" s="207">
        <f>IF(N124="sníž. přenesená",J124,0)</f>
        <v>0</v>
      </c>
      <c r="BI124" s="207">
        <f>IF(N124="nulová",J124,0)</f>
        <v>0</v>
      </c>
      <c r="BJ124" s="19" t="s">
        <v>81</v>
      </c>
      <c r="BK124" s="207">
        <f>ROUND(I124*H124,2)</f>
        <v>0</v>
      </c>
      <c r="BL124" s="19" t="s">
        <v>923</v>
      </c>
      <c r="BM124" s="206" t="s">
        <v>2134</v>
      </c>
    </row>
    <row r="125" spans="1:65" s="2" customFormat="1" ht="29.25">
      <c r="A125" s="36"/>
      <c r="B125" s="37"/>
      <c r="C125" s="38"/>
      <c r="D125" s="208" t="s">
        <v>222</v>
      </c>
      <c r="E125" s="38"/>
      <c r="F125" s="209" t="s">
        <v>2088</v>
      </c>
      <c r="G125" s="38"/>
      <c r="H125" s="38"/>
      <c r="I125" s="118"/>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222</v>
      </c>
      <c r="AU125" s="19" t="s">
        <v>83</v>
      </c>
    </row>
    <row r="126" spans="1:65" s="2" customFormat="1" ht="21.75" customHeight="1">
      <c r="A126" s="36"/>
      <c r="B126" s="37"/>
      <c r="C126" s="195" t="s">
        <v>281</v>
      </c>
      <c r="D126" s="195" t="s">
        <v>215</v>
      </c>
      <c r="E126" s="196" t="s">
        <v>2135</v>
      </c>
      <c r="F126" s="197" t="s">
        <v>2136</v>
      </c>
      <c r="G126" s="198" t="s">
        <v>218</v>
      </c>
      <c r="H126" s="199">
        <v>2</v>
      </c>
      <c r="I126" s="200"/>
      <c r="J126" s="201">
        <f>ROUND(I126*H126,2)</f>
        <v>0</v>
      </c>
      <c r="K126" s="197" t="s">
        <v>219</v>
      </c>
      <c r="L126" s="41"/>
      <c r="M126" s="202" t="s">
        <v>19</v>
      </c>
      <c r="N126" s="203" t="s">
        <v>45</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923</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923</v>
      </c>
      <c r="BM126" s="206" t="s">
        <v>2137</v>
      </c>
    </row>
    <row r="127" spans="1:65" s="2" customFormat="1" ht="39">
      <c r="A127" s="36"/>
      <c r="B127" s="37"/>
      <c r="C127" s="38"/>
      <c r="D127" s="208" t="s">
        <v>222</v>
      </c>
      <c r="E127" s="38"/>
      <c r="F127" s="209" t="s">
        <v>2138</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13" customFormat="1">
      <c r="B128" s="212"/>
      <c r="C128" s="213"/>
      <c r="D128" s="208" t="s">
        <v>233</v>
      </c>
      <c r="E128" s="214" t="s">
        <v>19</v>
      </c>
      <c r="F128" s="215" t="s">
        <v>2139</v>
      </c>
      <c r="G128" s="213"/>
      <c r="H128" s="216">
        <v>2</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2</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21.75" customHeight="1">
      <c r="A130" s="36"/>
      <c r="B130" s="37"/>
      <c r="C130" s="195" t="s">
        <v>285</v>
      </c>
      <c r="D130" s="195" t="s">
        <v>215</v>
      </c>
      <c r="E130" s="196" t="s">
        <v>2140</v>
      </c>
      <c r="F130" s="197" t="s">
        <v>2141</v>
      </c>
      <c r="G130" s="198" t="s">
        <v>152</v>
      </c>
      <c r="H130" s="199">
        <v>85</v>
      </c>
      <c r="I130" s="200"/>
      <c r="J130" s="201">
        <f>ROUND(I130*H130,2)</f>
        <v>0</v>
      </c>
      <c r="K130" s="197" t="s">
        <v>219</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923</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923</v>
      </c>
      <c r="BM130" s="206" t="s">
        <v>2142</v>
      </c>
    </row>
    <row r="131" spans="1:65" s="2" customFormat="1" ht="21.75" customHeight="1">
      <c r="A131" s="36"/>
      <c r="B131" s="37"/>
      <c r="C131" s="195" t="s">
        <v>8</v>
      </c>
      <c r="D131" s="195" t="s">
        <v>215</v>
      </c>
      <c r="E131" s="196" t="s">
        <v>2099</v>
      </c>
      <c r="F131" s="197" t="s">
        <v>2100</v>
      </c>
      <c r="G131" s="198" t="s">
        <v>152</v>
      </c>
      <c r="H131" s="199">
        <v>25</v>
      </c>
      <c r="I131" s="200"/>
      <c r="J131" s="201">
        <f>ROUND(I131*H131,2)</f>
        <v>0</v>
      </c>
      <c r="K131" s="197" t="s">
        <v>219</v>
      </c>
      <c r="L131" s="41"/>
      <c r="M131" s="202" t="s">
        <v>19</v>
      </c>
      <c r="N131" s="203" t="s">
        <v>45</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923</v>
      </c>
      <c r="AT131" s="206" t="s">
        <v>215</v>
      </c>
      <c r="AU131" s="206" t="s">
        <v>83</v>
      </c>
      <c r="AY131" s="19" t="s">
        <v>213</v>
      </c>
      <c r="BE131" s="207">
        <f>IF(N131="základní",J131,0)</f>
        <v>0</v>
      </c>
      <c r="BF131" s="207">
        <f>IF(N131="snížená",J131,0)</f>
        <v>0</v>
      </c>
      <c r="BG131" s="207">
        <f>IF(N131="zákl. přenesená",J131,0)</f>
        <v>0</v>
      </c>
      <c r="BH131" s="207">
        <f>IF(N131="sníž. přenesená",J131,0)</f>
        <v>0</v>
      </c>
      <c r="BI131" s="207">
        <f>IF(N131="nulová",J131,0)</f>
        <v>0</v>
      </c>
      <c r="BJ131" s="19" t="s">
        <v>81</v>
      </c>
      <c r="BK131" s="207">
        <f>ROUND(I131*H131,2)</f>
        <v>0</v>
      </c>
      <c r="BL131" s="19" t="s">
        <v>923</v>
      </c>
      <c r="BM131" s="206" t="s">
        <v>2143</v>
      </c>
    </row>
    <row r="132" spans="1:65" s="2" customFormat="1" ht="21.75" customHeight="1">
      <c r="A132" s="36"/>
      <c r="B132" s="37"/>
      <c r="C132" s="195" t="s">
        <v>293</v>
      </c>
      <c r="D132" s="195" t="s">
        <v>215</v>
      </c>
      <c r="E132" s="196" t="s">
        <v>2144</v>
      </c>
      <c r="F132" s="197" t="s">
        <v>2145</v>
      </c>
      <c r="G132" s="198" t="s">
        <v>152</v>
      </c>
      <c r="H132" s="199">
        <v>4</v>
      </c>
      <c r="I132" s="200"/>
      <c r="J132" s="201">
        <f>ROUND(I132*H132,2)</f>
        <v>0</v>
      </c>
      <c r="K132" s="197" t="s">
        <v>219</v>
      </c>
      <c r="L132" s="41"/>
      <c r="M132" s="202" t="s">
        <v>19</v>
      </c>
      <c r="N132" s="203" t="s">
        <v>45</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923</v>
      </c>
      <c r="AT132" s="206" t="s">
        <v>215</v>
      </c>
      <c r="AU132" s="206" t="s">
        <v>83</v>
      </c>
      <c r="AY132" s="19" t="s">
        <v>213</v>
      </c>
      <c r="BE132" s="207">
        <f>IF(N132="základní",J132,0)</f>
        <v>0</v>
      </c>
      <c r="BF132" s="207">
        <f>IF(N132="snížená",J132,0)</f>
        <v>0</v>
      </c>
      <c r="BG132" s="207">
        <f>IF(N132="zákl. přenesená",J132,0)</f>
        <v>0</v>
      </c>
      <c r="BH132" s="207">
        <f>IF(N132="sníž. přenesená",J132,0)</f>
        <v>0</v>
      </c>
      <c r="BI132" s="207">
        <f>IF(N132="nulová",J132,0)</f>
        <v>0</v>
      </c>
      <c r="BJ132" s="19" t="s">
        <v>81</v>
      </c>
      <c r="BK132" s="207">
        <f>ROUND(I132*H132,2)</f>
        <v>0</v>
      </c>
      <c r="BL132" s="19" t="s">
        <v>923</v>
      </c>
      <c r="BM132" s="206" t="s">
        <v>2146</v>
      </c>
    </row>
    <row r="133" spans="1:65" s="2" customFormat="1" ht="21.75" customHeight="1">
      <c r="A133" s="36"/>
      <c r="B133" s="37"/>
      <c r="C133" s="195" t="s">
        <v>297</v>
      </c>
      <c r="D133" s="195" t="s">
        <v>215</v>
      </c>
      <c r="E133" s="196" t="s">
        <v>2102</v>
      </c>
      <c r="F133" s="197" t="s">
        <v>2103</v>
      </c>
      <c r="G133" s="198" t="s">
        <v>156</v>
      </c>
      <c r="H133" s="199">
        <v>12.5</v>
      </c>
      <c r="I133" s="200"/>
      <c r="J133" s="201">
        <f>ROUND(I133*H133,2)</f>
        <v>0</v>
      </c>
      <c r="K133" s="197" t="s">
        <v>219</v>
      </c>
      <c r="L133" s="41"/>
      <c r="M133" s="202" t="s">
        <v>19</v>
      </c>
      <c r="N133" s="203" t="s">
        <v>45</v>
      </c>
      <c r="O133" s="66"/>
      <c r="P133" s="204">
        <f>O133*H133</f>
        <v>0</v>
      </c>
      <c r="Q133" s="204">
        <v>0.22649</v>
      </c>
      <c r="R133" s="204">
        <f>Q133*H133</f>
        <v>2.8311250000000001</v>
      </c>
      <c r="S133" s="204">
        <v>0</v>
      </c>
      <c r="T133" s="205">
        <f>S133*H133</f>
        <v>0</v>
      </c>
      <c r="U133" s="36"/>
      <c r="V133" s="36"/>
      <c r="W133" s="36"/>
      <c r="X133" s="36"/>
      <c r="Y133" s="36"/>
      <c r="Z133" s="36"/>
      <c r="AA133" s="36"/>
      <c r="AB133" s="36"/>
      <c r="AC133" s="36"/>
      <c r="AD133" s="36"/>
      <c r="AE133" s="36"/>
      <c r="AR133" s="206" t="s">
        <v>923</v>
      </c>
      <c r="AT133" s="206" t="s">
        <v>215</v>
      </c>
      <c r="AU133" s="206" t="s">
        <v>83</v>
      </c>
      <c r="AY133" s="19" t="s">
        <v>213</v>
      </c>
      <c r="BE133" s="207">
        <f>IF(N133="základní",J133,0)</f>
        <v>0</v>
      </c>
      <c r="BF133" s="207">
        <f>IF(N133="snížená",J133,0)</f>
        <v>0</v>
      </c>
      <c r="BG133" s="207">
        <f>IF(N133="zákl. přenesená",J133,0)</f>
        <v>0</v>
      </c>
      <c r="BH133" s="207">
        <f>IF(N133="sníž. přenesená",J133,0)</f>
        <v>0</v>
      </c>
      <c r="BI133" s="207">
        <f>IF(N133="nulová",J133,0)</f>
        <v>0</v>
      </c>
      <c r="BJ133" s="19" t="s">
        <v>81</v>
      </c>
      <c r="BK133" s="207">
        <f>ROUND(I133*H133,2)</f>
        <v>0</v>
      </c>
      <c r="BL133" s="19" t="s">
        <v>923</v>
      </c>
      <c r="BM133" s="206" t="s">
        <v>2147</v>
      </c>
    </row>
    <row r="134" spans="1:65" s="2" customFormat="1" ht="68.25">
      <c r="A134" s="36"/>
      <c r="B134" s="37"/>
      <c r="C134" s="38"/>
      <c r="D134" s="208" t="s">
        <v>222</v>
      </c>
      <c r="E134" s="38"/>
      <c r="F134" s="209" t="s">
        <v>2105</v>
      </c>
      <c r="G134" s="38"/>
      <c r="H134" s="38"/>
      <c r="I134" s="118"/>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222</v>
      </c>
      <c r="AU134" s="19" t="s">
        <v>83</v>
      </c>
    </row>
    <row r="135" spans="1:65" s="2" customFormat="1" ht="16.5" customHeight="1">
      <c r="A135" s="36"/>
      <c r="B135" s="37"/>
      <c r="C135" s="195" t="s">
        <v>302</v>
      </c>
      <c r="D135" s="195" t="s">
        <v>215</v>
      </c>
      <c r="E135" s="196" t="s">
        <v>2106</v>
      </c>
      <c r="F135" s="197" t="s">
        <v>2107</v>
      </c>
      <c r="G135" s="198" t="s">
        <v>156</v>
      </c>
      <c r="H135" s="199">
        <v>12.5</v>
      </c>
      <c r="I135" s="200"/>
      <c r="J135" s="201">
        <f>ROUND(I135*H135,2)</f>
        <v>0</v>
      </c>
      <c r="K135" s="197" t="s">
        <v>219</v>
      </c>
      <c r="L135" s="41"/>
      <c r="M135" s="202" t="s">
        <v>19</v>
      </c>
      <c r="N135" s="203" t="s">
        <v>45</v>
      </c>
      <c r="O135" s="66"/>
      <c r="P135" s="204">
        <f>O135*H135</f>
        <v>0</v>
      </c>
      <c r="Q135" s="204">
        <v>9.0130000000000002E-2</v>
      </c>
      <c r="R135" s="204">
        <f>Q135*H135</f>
        <v>1.126625</v>
      </c>
      <c r="S135" s="204">
        <v>0</v>
      </c>
      <c r="T135" s="205">
        <f>S135*H135</f>
        <v>0</v>
      </c>
      <c r="U135" s="36"/>
      <c r="V135" s="36"/>
      <c r="W135" s="36"/>
      <c r="X135" s="36"/>
      <c r="Y135" s="36"/>
      <c r="Z135" s="36"/>
      <c r="AA135" s="36"/>
      <c r="AB135" s="36"/>
      <c r="AC135" s="36"/>
      <c r="AD135" s="36"/>
      <c r="AE135" s="36"/>
      <c r="AR135" s="206" t="s">
        <v>923</v>
      </c>
      <c r="AT135" s="206" t="s">
        <v>215</v>
      </c>
      <c r="AU135" s="206" t="s">
        <v>83</v>
      </c>
      <c r="AY135" s="19" t="s">
        <v>213</v>
      </c>
      <c r="BE135" s="207">
        <f>IF(N135="základní",J135,0)</f>
        <v>0</v>
      </c>
      <c r="BF135" s="207">
        <f>IF(N135="snížená",J135,0)</f>
        <v>0</v>
      </c>
      <c r="BG135" s="207">
        <f>IF(N135="zákl. přenesená",J135,0)</f>
        <v>0</v>
      </c>
      <c r="BH135" s="207">
        <f>IF(N135="sníž. přenesená",J135,0)</f>
        <v>0</v>
      </c>
      <c r="BI135" s="207">
        <f>IF(N135="nulová",J135,0)</f>
        <v>0</v>
      </c>
      <c r="BJ135" s="19" t="s">
        <v>81</v>
      </c>
      <c r="BK135" s="207">
        <f>ROUND(I135*H135,2)</f>
        <v>0</v>
      </c>
      <c r="BL135" s="19" t="s">
        <v>923</v>
      </c>
      <c r="BM135" s="206" t="s">
        <v>2148</v>
      </c>
    </row>
    <row r="136" spans="1:65" s="2" customFormat="1" ht="68.25">
      <c r="A136" s="36"/>
      <c r="B136" s="37"/>
      <c r="C136" s="38"/>
      <c r="D136" s="208" t="s">
        <v>222</v>
      </c>
      <c r="E136" s="38"/>
      <c r="F136" s="209" t="s">
        <v>2105</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222</v>
      </c>
      <c r="AU136" s="19" t="s">
        <v>83</v>
      </c>
    </row>
    <row r="137" spans="1:65" s="12" customFormat="1" ht="25.9" customHeight="1">
      <c r="B137" s="179"/>
      <c r="C137" s="180"/>
      <c r="D137" s="181" t="s">
        <v>73</v>
      </c>
      <c r="E137" s="182" t="s">
        <v>122</v>
      </c>
      <c r="F137" s="182" t="s">
        <v>123</v>
      </c>
      <c r="G137" s="180"/>
      <c r="H137" s="180"/>
      <c r="I137" s="183"/>
      <c r="J137" s="184">
        <f>BK137</f>
        <v>0</v>
      </c>
      <c r="K137" s="180"/>
      <c r="L137" s="185"/>
      <c r="M137" s="186"/>
      <c r="N137" s="187"/>
      <c r="O137" s="187"/>
      <c r="P137" s="188">
        <f>P138</f>
        <v>0</v>
      </c>
      <c r="Q137" s="187"/>
      <c r="R137" s="188">
        <f>R138</f>
        <v>0</v>
      </c>
      <c r="S137" s="187"/>
      <c r="T137" s="189">
        <f>T138</f>
        <v>0</v>
      </c>
      <c r="AR137" s="190" t="s">
        <v>238</v>
      </c>
      <c r="AT137" s="191" t="s">
        <v>73</v>
      </c>
      <c r="AU137" s="191" t="s">
        <v>74</v>
      </c>
      <c r="AY137" s="190" t="s">
        <v>213</v>
      </c>
      <c r="BK137" s="192">
        <f>BK138</f>
        <v>0</v>
      </c>
    </row>
    <row r="138" spans="1:65" s="12" customFormat="1" ht="22.9" customHeight="1">
      <c r="B138" s="179"/>
      <c r="C138" s="180"/>
      <c r="D138" s="181" t="s">
        <v>73</v>
      </c>
      <c r="E138" s="193" t="s">
        <v>2109</v>
      </c>
      <c r="F138" s="193" t="s">
        <v>2110</v>
      </c>
      <c r="G138" s="180"/>
      <c r="H138" s="180"/>
      <c r="I138" s="183"/>
      <c r="J138" s="194">
        <f>BK138</f>
        <v>0</v>
      </c>
      <c r="K138" s="180"/>
      <c r="L138" s="185"/>
      <c r="M138" s="186"/>
      <c r="N138" s="187"/>
      <c r="O138" s="187"/>
      <c r="P138" s="188">
        <f>P139</f>
        <v>0</v>
      </c>
      <c r="Q138" s="187"/>
      <c r="R138" s="188">
        <f>R139</f>
        <v>0</v>
      </c>
      <c r="S138" s="187"/>
      <c r="T138" s="189">
        <f>T139</f>
        <v>0</v>
      </c>
      <c r="AR138" s="190" t="s">
        <v>238</v>
      </c>
      <c r="AT138" s="191" t="s">
        <v>73</v>
      </c>
      <c r="AU138" s="191" t="s">
        <v>81</v>
      </c>
      <c r="AY138" s="190" t="s">
        <v>213</v>
      </c>
      <c r="BK138" s="192">
        <f>BK139</f>
        <v>0</v>
      </c>
    </row>
    <row r="139" spans="1:65" s="2" customFormat="1" ht="16.5" customHeight="1">
      <c r="A139" s="36"/>
      <c r="B139" s="37"/>
      <c r="C139" s="195" t="s">
        <v>307</v>
      </c>
      <c r="D139" s="195" t="s">
        <v>215</v>
      </c>
      <c r="E139" s="196" t="s">
        <v>2111</v>
      </c>
      <c r="F139" s="197" t="s">
        <v>2112</v>
      </c>
      <c r="G139" s="198" t="s">
        <v>152</v>
      </c>
      <c r="H139" s="199">
        <v>110</v>
      </c>
      <c r="I139" s="200"/>
      <c r="J139" s="201">
        <f>ROUND(I139*H139,2)</f>
        <v>0</v>
      </c>
      <c r="K139" s="197" t="s">
        <v>219</v>
      </c>
      <c r="L139" s="41"/>
      <c r="M139" s="258" t="s">
        <v>19</v>
      </c>
      <c r="N139" s="259" t="s">
        <v>45</v>
      </c>
      <c r="O139" s="256"/>
      <c r="P139" s="260">
        <f>O139*H139</f>
        <v>0</v>
      </c>
      <c r="Q139" s="260">
        <v>0</v>
      </c>
      <c r="R139" s="260">
        <f>Q139*H139</f>
        <v>0</v>
      </c>
      <c r="S139" s="260">
        <v>0</v>
      </c>
      <c r="T139" s="261">
        <f>S139*H139</f>
        <v>0</v>
      </c>
      <c r="U139" s="36"/>
      <c r="V139" s="36"/>
      <c r="W139" s="36"/>
      <c r="X139" s="36"/>
      <c r="Y139" s="36"/>
      <c r="Z139" s="36"/>
      <c r="AA139" s="36"/>
      <c r="AB139" s="36"/>
      <c r="AC139" s="36"/>
      <c r="AD139" s="36"/>
      <c r="AE139" s="36"/>
      <c r="AR139" s="206" t="s">
        <v>2113</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2113</v>
      </c>
      <c r="BM139" s="206" t="s">
        <v>2149</v>
      </c>
    </row>
    <row r="140" spans="1:65" s="2" customFormat="1" ht="6.95" customHeight="1">
      <c r="A140" s="36"/>
      <c r="B140" s="49"/>
      <c r="C140" s="50"/>
      <c r="D140" s="50"/>
      <c r="E140" s="50"/>
      <c r="F140" s="50"/>
      <c r="G140" s="50"/>
      <c r="H140" s="50"/>
      <c r="I140" s="145"/>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password="CC3F" sheet="1" objects="1" scenarios="1" formatColumns="0" formatRows="0" autoFilter="0"/>
  <autoFilter ref="C90:K139"/>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abSelected="1" topLeftCell="A142" workbookViewId="0">
      <selection activeCell="F159" sqref="F15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79"/>
      <c r="M2" s="379"/>
      <c r="N2" s="379"/>
      <c r="O2" s="379"/>
      <c r="P2" s="379"/>
      <c r="Q2" s="379"/>
      <c r="R2" s="379"/>
      <c r="S2" s="379"/>
      <c r="T2" s="379"/>
      <c r="U2" s="379"/>
      <c r="V2" s="379"/>
      <c r="AT2" s="19" t="s">
        <v>121</v>
      </c>
    </row>
    <row r="3" spans="1:46" s="1" customFormat="1" ht="6.95" customHeight="1">
      <c r="B3" s="112"/>
      <c r="C3" s="113"/>
      <c r="D3" s="113"/>
      <c r="E3" s="113"/>
      <c r="F3" s="113"/>
      <c r="G3" s="113"/>
      <c r="H3" s="113"/>
      <c r="I3" s="114"/>
      <c r="J3" s="113"/>
      <c r="K3" s="113"/>
      <c r="L3" s="22"/>
      <c r="AT3" s="19" t="s">
        <v>83</v>
      </c>
    </row>
    <row r="4" spans="1:46" s="1" customFormat="1" ht="24.95" customHeight="1">
      <c r="B4" s="22"/>
      <c r="D4" s="115" t="s">
        <v>158</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2" t="str">
        <f>'Rekapitulace stavby'!K6</f>
        <v>PROJEKT REKONSTRUKCE I.S. A BUĎÁNKA II. ETAPA</v>
      </c>
      <c r="F7" s="413"/>
      <c r="G7" s="413"/>
      <c r="H7" s="413"/>
      <c r="I7" s="110"/>
      <c r="L7" s="22"/>
    </row>
    <row r="8" spans="1:46" s="1" customFormat="1" ht="12" customHeight="1">
      <c r="B8" s="22"/>
      <c r="D8" s="117" t="s">
        <v>171</v>
      </c>
      <c r="I8" s="110"/>
      <c r="L8" s="22"/>
    </row>
    <row r="9" spans="1:4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5" t="s">
        <v>2150</v>
      </c>
      <c r="F11" s="414"/>
      <c r="G11" s="414"/>
      <c r="H11" s="414"/>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c r="A29" s="122"/>
      <c r="B29" s="123"/>
      <c r="C29" s="122"/>
      <c r="D29" s="122"/>
      <c r="E29" s="418" t="s">
        <v>19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ROUND(J92,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ROUND((SUM(BE92:BE180)),  2)</f>
        <v>0</v>
      </c>
      <c r="G35" s="36"/>
      <c r="H35" s="36"/>
      <c r="I35" s="134">
        <v>0.21</v>
      </c>
      <c r="J35" s="133">
        <f>ROUND(((SUM(BE92:BE180))*I35),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ROUND((SUM(BF92:BF180)),  2)</f>
        <v>0</v>
      </c>
      <c r="G36" s="36"/>
      <c r="H36" s="36"/>
      <c r="I36" s="134">
        <v>0.15</v>
      </c>
      <c r="J36" s="133">
        <f>ROUND(((SUM(BF92:BF180))*I36),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ROUND((SUM(BG92:BG180)),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ROUND((SUM(BH92:BH180)),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ROUND((SUM(BI92:BI180)),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D.6 - Veřejné osvětlení</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J92</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J93</f>
        <v>0</v>
      </c>
      <c r="K64" s="155"/>
      <c r="L64" s="160"/>
    </row>
    <row r="65" spans="1:31" s="10" customFormat="1" ht="19.899999999999999" customHeight="1">
      <c r="B65" s="161"/>
      <c r="C65" s="99"/>
      <c r="D65" s="162" t="s">
        <v>196</v>
      </c>
      <c r="E65" s="163"/>
      <c r="F65" s="163"/>
      <c r="G65" s="163"/>
      <c r="H65" s="163"/>
      <c r="I65" s="164"/>
      <c r="J65" s="165">
        <f>J94</f>
        <v>0</v>
      </c>
      <c r="K65" s="99"/>
      <c r="L65" s="166"/>
    </row>
    <row r="66" spans="1:31" s="9" customFormat="1" ht="24.95" customHeight="1">
      <c r="B66" s="154"/>
      <c r="C66" s="155"/>
      <c r="D66" s="156" t="s">
        <v>2047</v>
      </c>
      <c r="E66" s="157"/>
      <c r="F66" s="157"/>
      <c r="G66" s="157"/>
      <c r="H66" s="157"/>
      <c r="I66" s="158"/>
      <c r="J66" s="159">
        <f>J107</f>
        <v>0</v>
      </c>
      <c r="K66" s="155"/>
      <c r="L66" s="160"/>
    </row>
    <row r="67" spans="1:31" s="10" customFormat="1" ht="19.899999999999999" customHeight="1">
      <c r="B67" s="161"/>
      <c r="C67" s="99"/>
      <c r="D67" s="162" t="s">
        <v>2151</v>
      </c>
      <c r="E67" s="163"/>
      <c r="F67" s="163"/>
      <c r="G67" s="163"/>
      <c r="H67" s="163"/>
      <c r="I67" s="164"/>
      <c r="J67" s="165">
        <f>J108</f>
        <v>0</v>
      </c>
      <c r="K67" s="99"/>
      <c r="L67" s="166"/>
    </row>
    <row r="68" spans="1:31" s="10" customFormat="1" ht="19.899999999999999" customHeight="1">
      <c r="B68" s="161"/>
      <c r="C68" s="99"/>
      <c r="D68" s="162" t="s">
        <v>2048</v>
      </c>
      <c r="E68" s="163"/>
      <c r="F68" s="163"/>
      <c r="G68" s="163"/>
      <c r="H68" s="163"/>
      <c r="I68" s="164"/>
      <c r="J68" s="165">
        <f>J129</f>
        <v>0</v>
      </c>
      <c r="K68" s="99"/>
      <c r="L68" s="166"/>
    </row>
    <row r="69" spans="1:31" s="9" customFormat="1" ht="24.95" customHeight="1">
      <c r="B69" s="154"/>
      <c r="C69" s="155"/>
      <c r="D69" s="156" t="s">
        <v>2152</v>
      </c>
      <c r="E69" s="157"/>
      <c r="F69" s="157"/>
      <c r="G69" s="157"/>
      <c r="H69" s="157"/>
      <c r="I69" s="158"/>
      <c r="J69" s="159">
        <f>J167</f>
        <v>0</v>
      </c>
      <c r="K69" s="155"/>
      <c r="L69" s="160"/>
    </row>
    <row r="70" spans="1:31" s="9" customFormat="1" ht="24.95" customHeight="1">
      <c r="B70" s="154"/>
      <c r="C70" s="155"/>
      <c r="D70" s="156" t="s">
        <v>2049</v>
      </c>
      <c r="E70" s="157"/>
      <c r="F70" s="157"/>
      <c r="G70" s="157"/>
      <c r="H70" s="157"/>
      <c r="I70" s="158"/>
      <c r="J70" s="159">
        <f>J175</f>
        <v>0</v>
      </c>
      <c r="K70" s="155"/>
      <c r="L70" s="160"/>
    </row>
    <row r="71" spans="1:31"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19"/>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19"/>
      <c r="S76" s="36"/>
      <c r="T76" s="36"/>
      <c r="U76" s="36"/>
      <c r="V76" s="36"/>
      <c r="W76" s="36"/>
      <c r="X76" s="36"/>
      <c r="Y76" s="36"/>
      <c r="Z76" s="36"/>
      <c r="AA76" s="36"/>
      <c r="AB76" s="36"/>
      <c r="AC76" s="36"/>
      <c r="AD76" s="36"/>
      <c r="AE76" s="36"/>
    </row>
    <row r="77" spans="1:31" s="2" customFormat="1" ht="24.95" customHeight="1">
      <c r="A77" s="36"/>
      <c r="B77" s="37"/>
      <c r="C77" s="25" t="s">
        <v>198</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c r="A80" s="36"/>
      <c r="B80" s="37"/>
      <c r="C80" s="38"/>
      <c r="D80" s="38"/>
      <c r="E80" s="410" t="str">
        <f>E7</f>
        <v>PROJEKT REKONSTRUKCE I.S. A BUĎÁNKA II. ETAPA</v>
      </c>
      <c r="F80" s="411"/>
      <c r="G80" s="411"/>
      <c r="H80" s="411"/>
      <c r="I80" s="118"/>
      <c r="J80" s="38"/>
      <c r="K80" s="38"/>
      <c r="L80" s="119"/>
      <c r="S80" s="36"/>
      <c r="T80" s="36"/>
      <c r="U80" s="36"/>
      <c r="V80" s="36"/>
      <c r="W80" s="36"/>
      <c r="X80" s="36"/>
      <c r="Y80" s="36"/>
      <c r="Z80" s="36"/>
      <c r="AA80" s="36"/>
      <c r="AB80" s="36"/>
      <c r="AC80" s="36"/>
      <c r="AD80" s="36"/>
      <c r="AE80" s="36"/>
    </row>
    <row r="81" spans="1:65" s="1" customFormat="1" ht="12" customHeight="1">
      <c r="B81" s="23"/>
      <c r="C81" s="31" t="s">
        <v>171</v>
      </c>
      <c r="D81" s="24"/>
      <c r="E81" s="24"/>
      <c r="F81" s="24"/>
      <c r="G81" s="24"/>
      <c r="H81" s="24"/>
      <c r="I81" s="110"/>
      <c r="J81" s="24"/>
      <c r="K81" s="24"/>
      <c r="L81" s="22"/>
    </row>
    <row r="82" spans="1:65" s="2" customFormat="1" ht="16.5" customHeight="1">
      <c r="A82" s="36"/>
      <c r="B82" s="37"/>
      <c r="C82" s="38"/>
      <c r="D82" s="38"/>
      <c r="E82" s="410" t="s">
        <v>175</v>
      </c>
      <c r="F82" s="409"/>
      <c r="G82" s="409"/>
      <c r="H82" s="409"/>
      <c r="I82" s="118"/>
      <c r="J82" s="38"/>
      <c r="K82" s="38"/>
      <c r="L82" s="119"/>
      <c r="S82" s="36"/>
      <c r="T82" s="36"/>
      <c r="U82" s="36"/>
      <c r="V82" s="36"/>
      <c r="W82" s="36"/>
      <c r="X82" s="36"/>
      <c r="Y82" s="36"/>
      <c r="Z82" s="36"/>
      <c r="AA82" s="36"/>
      <c r="AB82" s="36"/>
      <c r="AC82" s="36"/>
      <c r="AD82" s="36"/>
      <c r="AE82" s="36"/>
    </row>
    <row r="83" spans="1:65" s="2" customFormat="1" ht="12" customHeight="1">
      <c r="A83" s="36"/>
      <c r="B83" s="37"/>
      <c r="C83" s="31" t="s">
        <v>179</v>
      </c>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6.5" customHeight="1">
      <c r="A84" s="36"/>
      <c r="B84" s="37"/>
      <c r="C84" s="38"/>
      <c r="D84" s="38"/>
      <c r="E84" s="397" t="str">
        <f>E11</f>
        <v>D.6 - Veřejné osvětlení</v>
      </c>
      <c r="F84" s="409"/>
      <c r="G84" s="409"/>
      <c r="H84" s="409"/>
      <c r="I84" s="118"/>
      <c r="J84" s="38"/>
      <c r="K84" s="38"/>
      <c r="L84" s="119"/>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památková zóna Buďánka</v>
      </c>
      <c r="G86" s="38"/>
      <c r="H86" s="38"/>
      <c r="I86" s="120" t="s">
        <v>23</v>
      </c>
      <c r="J86" s="61" t="str">
        <f>IF(J14="","",J14)</f>
        <v>30. 8. 2019</v>
      </c>
      <c r="K86" s="38"/>
      <c r="L86" s="119"/>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Městská část Praha 5</v>
      </c>
      <c r="G88" s="38"/>
      <c r="H88" s="38"/>
      <c r="I88" s="120" t="s">
        <v>33</v>
      </c>
      <c r="J88" s="34" t="str">
        <f>E23</f>
        <v>Provokap s.r.o.</v>
      </c>
      <c r="K88" s="38"/>
      <c r="L88" s="119"/>
      <c r="S88" s="36"/>
      <c r="T88" s="36"/>
      <c r="U88" s="36"/>
      <c r="V88" s="36"/>
      <c r="W88" s="36"/>
      <c r="X88" s="36"/>
      <c r="Y88" s="36"/>
      <c r="Z88" s="36"/>
      <c r="AA88" s="36"/>
      <c r="AB88" s="36"/>
      <c r="AC88" s="36"/>
      <c r="AD88" s="36"/>
      <c r="AE88" s="36"/>
    </row>
    <row r="89" spans="1:65" s="2" customFormat="1" ht="15.2" customHeight="1">
      <c r="A89" s="36"/>
      <c r="B89" s="37"/>
      <c r="C89" s="31" t="s">
        <v>31</v>
      </c>
      <c r="D89" s="38"/>
      <c r="E89" s="38"/>
      <c r="F89" s="29" t="str">
        <f>IF(E20="","",E20)</f>
        <v>Vyplň údaj</v>
      </c>
      <c r="G89" s="38"/>
      <c r="H89" s="38"/>
      <c r="I89" s="120" t="s">
        <v>36</v>
      </c>
      <c r="J89" s="34" t="str">
        <f>E26</f>
        <v>TMI Building s.r.o.</v>
      </c>
      <c r="K89" s="38"/>
      <c r="L89" s="119"/>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5" s="11" customFormat="1" ht="29.25" customHeight="1">
      <c r="A91" s="167"/>
      <c r="B91" s="168"/>
      <c r="C91" s="169" t="s">
        <v>199</v>
      </c>
      <c r="D91" s="170" t="s">
        <v>59</v>
      </c>
      <c r="E91" s="170" t="s">
        <v>55</v>
      </c>
      <c r="F91" s="170" t="s">
        <v>56</v>
      </c>
      <c r="G91" s="170" t="s">
        <v>200</v>
      </c>
      <c r="H91" s="170" t="s">
        <v>201</v>
      </c>
      <c r="I91" s="171" t="s">
        <v>202</v>
      </c>
      <c r="J91" s="170" t="s">
        <v>190</v>
      </c>
      <c r="K91" s="172" t="s">
        <v>203</v>
      </c>
      <c r="L91" s="173"/>
      <c r="M91" s="70" t="s">
        <v>19</v>
      </c>
      <c r="N91" s="71" t="s">
        <v>44</v>
      </c>
      <c r="O91" s="71" t="s">
        <v>204</v>
      </c>
      <c r="P91" s="71" t="s">
        <v>205</v>
      </c>
      <c r="Q91" s="71" t="s">
        <v>206</v>
      </c>
      <c r="R91" s="71" t="s">
        <v>207</v>
      </c>
      <c r="S91" s="71" t="s">
        <v>208</v>
      </c>
      <c r="T91" s="72" t="s">
        <v>209</v>
      </c>
      <c r="U91" s="167"/>
      <c r="V91" s="167"/>
      <c r="W91" s="167"/>
      <c r="X91" s="167"/>
      <c r="Y91" s="167"/>
      <c r="Z91" s="167"/>
      <c r="AA91" s="167"/>
      <c r="AB91" s="167"/>
      <c r="AC91" s="167"/>
      <c r="AD91" s="167"/>
      <c r="AE91" s="167"/>
    </row>
    <row r="92" spans="1:65" s="2" customFormat="1" ht="22.9" customHeight="1">
      <c r="A92" s="36"/>
      <c r="B92" s="37"/>
      <c r="C92" s="77" t="s">
        <v>210</v>
      </c>
      <c r="D92" s="38"/>
      <c r="E92" s="38"/>
      <c r="F92" s="38"/>
      <c r="G92" s="38"/>
      <c r="H92" s="38"/>
      <c r="I92" s="118"/>
      <c r="J92" s="174">
        <f>BK92</f>
        <v>0</v>
      </c>
      <c r="K92" s="38"/>
      <c r="L92" s="41"/>
      <c r="M92" s="73"/>
      <c r="N92" s="175"/>
      <c r="O92" s="74"/>
      <c r="P92" s="176">
        <f>P93+P107+P167+P175</f>
        <v>0</v>
      </c>
      <c r="Q92" s="74"/>
      <c r="R92" s="176">
        <f>R93+R107+R167+R175</f>
        <v>192.76251399999998</v>
      </c>
      <c r="S92" s="74"/>
      <c r="T92" s="177">
        <f>T93+T107+T167+T175</f>
        <v>0</v>
      </c>
      <c r="U92" s="36"/>
      <c r="V92" s="36"/>
      <c r="W92" s="36"/>
      <c r="X92" s="36"/>
      <c r="Y92" s="36"/>
      <c r="Z92" s="36"/>
      <c r="AA92" s="36"/>
      <c r="AB92" s="36"/>
      <c r="AC92" s="36"/>
      <c r="AD92" s="36"/>
      <c r="AE92" s="36"/>
      <c r="AT92" s="19" t="s">
        <v>73</v>
      </c>
      <c r="AU92" s="19" t="s">
        <v>191</v>
      </c>
      <c r="BK92" s="178">
        <f>BK93+BK107+BK167+BK175</f>
        <v>0</v>
      </c>
    </row>
    <row r="93" spans="1:65" s="12" customFormat="1" ht="25.9" customHeight="1">
      <c r="B93" s="179"/>
      <c r="C93" s="180"/>
      <c r="D93" s="181" t="s">
        <v>73</v>
      </c>
      <c r="E93" s="182" t="s">
        <v>211</v>
      </c>
      <c r="F93" s="182" t="s">
        <v>212</v>
      </c>
      <c r="G93" s="180"/>
      <c r="H93" s="180"/>
      <c r="I93" s="183"/>
      <c r="J93" s="184">
        <f>BK93</f>
        <v>0</v>
      </c>
      <c r="K93" s="180"/>
      <c r="L93" s="185"/>
      <c r="M93" s="186"/>
      <c r="N93" s="187"/>
      <c r="O93" s="187"/>
      <c r="P93" s="188">
        <f>P94</f>
        <v>0</v>
      </c>
      <c r="Q93" s="187"/>
      <c r="R93" s="188">
        <f>R94</f>
        <v>0</v>
      </c>
      <c r="S93" s="187"/>
      <c r="T93" s="189">
        <f>T94</f>
        <v>0</v>
      </c>
      <c r="AR93" s="190" t="s">
        <v>81</v>
      </c>
      <c r="AT93" s="191" t="s">
        <v>73</v>
      </c>
      <c r="AU93" s="191" t="s">
        <v>74</v>
      </c>
      <c r="AY93" s="190" t="s">
        <v>213</v>
      </c>
      <c r="BK93" s="192">
        <f>BK94</f>
        <v>0</v>
      </c>
    </row>
    <row r="94" spans="1:65" s="12" customFormat="1" ht="22.9" customHeight="1">
      <c r="B94" s="179"/>
      <c r="C94" s="180"/>
      <c r="D94" s="181" t="s">
        <v>73</v>
      </c>
      <c r="E94" s="193" t="s">
        <v>451</v>
      </c>
      <c r="F94" s="193" t="s">
        <v>452</v>
      </c>
      <c r="G94" s="180"/>
      <c r="H94" s="180"/>
      <c r="I94" s="183"/>
      <c r="J94" s="194">
        <f>BK94</f>
        <v>0</v>
      </c>
      <c r="K94" s="180"/>
      <c r="L94" s="185"/>
      <c r="M94" s="186"/>
      <c r="N94" s="187"/>
      <c r="O94" s="187"/>
      <c r="P94" s="188">
        <f>SUM(P95:P106)</f>
        <v>0</v>
      </c>
      <c r="Q94" s="187"/>
      <c r="R94" s="188">
        <f>SUM(R95:R106)</f>
        <v>0</v>
      </c>
      <c r="S94" s="187"/>
      <c r="T94" s="189">
        <f>SUM(T95:T106)</f>
        <v>0</v>
      </c>
      <c r="AR94" s="190" t="s">
        <v>81</v>
      </c>
      <c r="AT94" s="191" t="s">
        <v>73</v>
      </c>
      <c r="AU94" s="191" t="s">
        <v>81</v>
      </c>
      <c r="AY94" s="190" t="s">
        <v>213</v>
      </c>
      <c r="BK94" s="192">
        <f>SUM(BK95:BK106)</f>
        <v>0</v>
      </c>
    </row>
    <row r="95" spans="1:65" s="2" customFormat="1" ht="21.75" customHeight="1">
      <c r="A95" s="36"/>
      <c r="B95" s="37"/>
      <c r="C95" s="195" t="s">
        <v>81</v>
      </c>
      <c r="D95" s="195" t="s">
        <v>215</v>
      </c>
      <c r="E95" s="196" t="s">
        <v>2051</v>
      </c>
      <c r="F95" s="197" t="s">
        <v>2052</v>
      </c>
      <c r="G95" s="198" t="s">
        <v>166</v>
      </c>
      <c r="H95" s="199">
        <v>90.441999999999993</v>
      </c>
      <c r="I95" s="200"/>
      <c r="J95" s="201">
        <f>ROUND(I95*H95,2)</f>
        <v>0</v>
      </c>
      <c r="K95" s="197" t="s">
        <v>219</v>
      </c>
      <c r="L95" s="41"/>
      <c r="M95" s="202" t="s">
        <v>19</v>
      </c>
      <c r="N95" s="203" t="s">
        <v>45</v>
      </c>
      <c r="O95" s="66"/>
      <c r="P95" s="204">
        <f>O95*H95</f>
        <v>0</v>
      </c>
      <c r="Q95" s="204">
        <v>0</v>
      </c>
      <c r="R95" s="204">
        <f>Q95*H95</f>
        <v>0</v>
      </c>
      <c r="S95" s="204">
        <v>0</v>
      </c>
      <c r="T95" s="205">
        <f>S95*H95</f>
        <v>0</v>
      </c>
      <c r="U95" s="36"/>
      <c r="V95" s="36"/>
      <c r="W95" s="36"/>
      <c r="X95" s="36"/>
      <c r="Y95" s="36"/>
      <c r="Z95" s="36"/>
      <c r="AA95" s="36"/>
      <c r="AB95" s="36"/>
      <c r="AC95" s="36"/>
      <c r="AD95" s="36"/>
      <c r="AE95" s="36"/>
      <c r="AR95" s="206" t="s">
        <v>220</v>
      </c>
      <c r="AT95" s="206" t="s">
        <v>215</v>
      </c>
      <c r="AU95" s="206" t="s">
        <v>83</v>
      </c>
      <c r="AY95" s="19" t="s">
        <v>213</v>
      </c>
      <c r="BE95" s="207">
        <f>IF(N95="základní",J95,0)</f>
        <v>0</v>
      </c>
      <c r="BF95" s="207">
        <f>IF(N95="snížená",J95,0)</f>
        <v>0</v>
      </c>
      <c r="BG95" s="207">
        <f>IF(N95="zákl. přenesená",J95,0)</f>
        <v>0</v>
      </c>
      <c r="BH95" s="207">
        <f>IF(N95="sníž. přenesená",J95,0)</f>
        <v>0</v>
      </c>
      <c r="BI95" s="207">
        <f>IF(N95="nulová",J95,0)</f>
        <v>0</v>
      </c>
      <c r="BJ95" s="19" t="s">
        <v>81</v>
      </c>
      <c r="BK95" s="207">
        <f>ROUND(I95*H95,2)</f>
        <v>0</v>
      </c>
      <c r="BL95" s="19" t="s">
        <v>220</v>
      </c>
      <c r="BM95" s="206" t="s">
        <v>2153</v>
      </c>
    </row>
    <row r="96" spans="1:65" s="2" customFormat="1" ht="68.25">
      <c r="A96" s="36"/>
      <c r="B96" s="37"/>
      <c r="C96" s="38"/>
      <c r="D96" s="208" t="s">
        <v>222</v>
      </c>
      <c r="E96" s="38"/>
      <c r="F96" s="209" t="s">
        <v>2054</v>
      </c>
      <c r="G96" s="38"/>
      <c r="H96" s="38"/>
      <c r="I96" s="118"/>
      <c r="J96" s="38"/>
      <c r="K96" s="38"/>
      <c r="L96" s="41"/>
      <c r="M96" s="210"/>
      <c r="N96" s="211"/>
      <c r="O96" s="66"/>
      <c r="P96" s="66"/>
      <c r="Q96" s="66"/>
      <c r="R96" s="66"/>
      <c r="S96" s="66"/>
      <c r="T96" s="67"/>
      <c r="U96" s="36"/>
      <c r="V96" s="36"/>
      <c r="W96" s="36"/>
      <c r="X96" s="36"/>
      <c r="Y96" s="36"/>
      <c r="Z96" s="36"/>
      <c r="AA96" s="36"/>
      <c r="AB96" s="36"/>
      <c r="AC96" s="36"/>
      <c r="AD96" s="36"/>
      <c r="AE96" s="36"/>
      <c r="AT96" s="19" t="s">
        <v>222</v>
      </c>
      <c r="AU96" s="19" t="s">
        <v>83</v>
      </c>
    </row>
    <row r="97" spans="1:65" s="2" customFormat="1" ht="21.75" customHeight="1">
      <c r="A97" s="36"/>
      <c r="B97" s="37"/>
      <c r="C97" s="195" t="s">
        <v>83</v>
      </c>
      <c r="D97" s="195" t="s">
        <v>215</v>
      </c>
      <c r="E97" s="196" t="s">
        <v>2055</v>
      </c>
      <c r="F97" s="197" t="s">
        <v>2056</v>
      </c>
      <c r="G97" s="198" t="s">
        <v>166</v>
      </c>
      <c r="H97" s="199">
        <v>1718.3979999999999</v>
      </c>
      <c r="I97" s="200"/>
      <c r="J97" s="201">
        <f>ROUND(I97*H97,2)</f>
        <v>0</v>
      </c>
      <c r="K97" s="197" t="s">
        <v>219</v>
      </c>
      <c r="L97" s="41"/>
      <c r="M97" s="202" t="s">
        <v>19</v>
      </c>
      <c r="N97" s="203" t="s">
        <v>45</v>
      </c>
      <c r="O97" s="66"/>
      <c r="P97" s="204">
        <f>O97*H97</f>
        <v>0</v>
      </c>
      <c r="Q97" s="204">
        <v>0</v>
      </c>
      <c r="R97" s="204">
        <f>Q97*H97</f>
        <v>0</v>
      </c>
      <c r="S97" s="204">
        <v>0</v>
      </c>
      <c r="T97" s="205">
        <f>S97*H97</f>
        <v>0</v>
      </c>
      <c r="U97" s="36"/>
      <c r="V97" s="36"/>
      <c r="W97" s="36"/>
      <c r="X97" s="36"/>
      <c r="Y97" s="36"/>
      <c r="Z97" s="36"/>
      <c r="AA97" s="36"/>
      <c r="AB97" s="36"/>
      <c r="AC97" s="36"/>
      <c r="AD97" s="36"/>
      <c r="AE97" s="36"/>
      <c r="AR97" s="206" t="s">
        <v>220</v>
      </c>
      <c r="AT97" s="206" t="s">
        <v>215</v>
      </c>
      <c r="AU97" s="206" t="s">
        <v>83</v>
      </c>
      <c r="AY97" s="19" t="s">
        <v>213</v>
      </c>
      <c r="BE97" s="207">
        <f>IF(N97="základní",J97,0)</f>
        <v>0</v>
      </c>
      <c r="BF97" s="207">
        <f>IF(N97="snížená",J97,0)</f>
        <v>0</v>
      </c>
      <c r="BG97" s="207">
        <f>IF(N97="zákl. přenesená",J97,0)</f>
        <v>0</v>
      </c>
      <c r="BH97" s="207">
        <f>IF(N97="sníž. přenesená",J97,0)</f>
        <v>0</v>
      </c>
      <c r="BI97" s="207">
        <f>IF(N97="nulová",J97,0)</f>
        <v>0</v>
      </c>
      <c r="BJ97" s="19" t="s">
        <v>81</v>
      </c>
      <c r="BK97" s="207">
        <f>ROUND(I97*H97,2)</f>
        <v>0</v>
      </c>
      <c r="BL97" s="19" t="s">
        <v>220</v>
      </c>
      <c r="BM97" s="206" t="s">
        <v>2154</v>
      </c>
    </row>
    <row r="98" spans="1:65" s="2" customFormat="1" ht="68.25">
      <c r="A98" s="36"/>
      <c r="B98" s="37"/>
      <c r="C98" s="38"/>
      <c r="D98" s="208" t="s">
        <v>222</v>
      </c>
      <c r="E98" s="38"/>
      <c r="F98" s="209" t="s">
        <v>2054</v>
      </c>
      <c r="G98" s="38"/>
      <c r="H98" s="38"/>
      <c r="I98" s="118"/>
      <c r="J98" s="38"/>
      <c r="K98" s="38"/>
      <c r="L98" s="41"/>
      <c r="M98" s="210"/>
      <c r="N98" s="211"/>
      <c r="O98" s="66"/>
      <c r="P98" s="66"/>
      <c r="Q98" s="66"/>
      <c r="R98" s="66"/>
      <c r="S98" s="66"/>
      <c r="T98" s="67"/>
      <c r="U98" s="36"/>
      <c r="V98" s="36"/>
      <c r="W98" s="36"/>
      <c r="X98" s="36"/>
      <c r="Y98" s="36"/>
      <c r="Z98" s="36"/>
      <c r="AA98" s="36"/>
      <c r="AB98" s="36"/>
      <c r="AC98" s="36"/>
      <c r="AD98" s="36"/>
      <c r="AE98" s="36"/>
      <c r="AT98" s="19" t="s">
        <v>222</v>
      </c>
      <c r="AU98" s="19" t="s">
        <v>83</v>
      </c>
    </row>
    <row r="99" spans="1:65" s="13" customFormat="1">
      <c r="B99" s="212"/>
      <c r="C99" s="213"/>
      <c r="D99" s="208" t="s">
        <v>233</v>
      </c>
      <c r="E99" s="214" t="s">
        <v>19</v>
      </c>
      <c r="F99" s="215" t="s">
        <v>2058</v>
      </c>
      <c r="G99" s="213"/>
      <c r="H99" s="216">
        <v>1718.3979999999999</v>
      </c>
      <c r="I99" s="217"/>
      <c r="J99" s="213"/>
      <c r="K99" s="213"/>
      <c r="L99" s="218"/>
      <c r="M99" s="219"/>
      <c r="N99" s="220"/>
      <c r="O99" s="220"/>
      <c r="P99" s="220"/>
      <c r="Q99" s="220"/>
      <c r="R99" s="220"/>
      <c r="S99" s="220"/>
      <c r="T99" s="221"/>
      <c r="AT99" s="222" t="s">
        <v>233</v>
      </c>
      <c r="AU99" s="222" t="s">
        <v>83</v>
      </c>
      <c r="AV99" s="13" t="s">
        <v>83</v>
      </c>
      <c r="AW99" s="13" t="s">
        <v>35</v>
      </c>
      <c r="AX99" s="13" t="s">
        <v>74</v>
      </c>
      <c r="AY99" s="222" t="s">
        <v>213</v>
      </c>
    </row>
    <row r="100" spans="1:65" s="14" customFormat="1">
      <c r="B100" s="223"/>
      <c r="C100" s="224"/>
      <c r="D100" s="208" t="s">
        <v>233</v>
      </c>
      <c r="E100" s="225" t="s">
        <v>19</v>
      </c>
      <c r="F100" s="226" t="s">
        <v>234</v>
      </c>
      <c r="G100" s="224"/>
      <c r="H100" s="227">
        <v>1718.3979999999999</v>
      </c>
      <c r="I100" s="228"/>
      <c r="J100" s="224"/>
      <c r="K100" s="224"/>
      <c r="L100" s="229"/>
      <c r="M100" s="230"/>
      <c r="N100" s="231"/>
      <c r="O100" s="231"/>
      <c r="P100" s="231"/>
      <c r="Q100" s="231"/>
      <c r="R100" s="231"/>
      <c r="S100" s="231"/>
      <c r="T100" s="232"/>
      <c r="AT100" s="233" t="s">
        <v>233</v>
      </c>
      <c r="AU100" s="233" t="s">
        <v>83</v>
      </c>
      <c r="AV100" s="14" t="s">
        <v>220</v>
      </c>
      <c r="AW100" s="14" t="s">
        <v>35</v>
      </c>
      <c r="AX100" s="14" t="s">
        <v>81</v>
      </c>
      <c r="AY100" s="233" t="s">
        <v>213</v>
      </c>
    </row>
    <row r="101" spans="1:65" s="2" customFormat="1" ht="16.5" customHeight="1">
      <c r="A101" s="36"/>
      <c r="B101" s="37"/>
      <c r="C101" s="195" t="s">
        <v>228</v>
      </c>
      <c r="D101" s="195" t="s">
        <v>215</v>
      </c>
      <c r="E101" s="196" t="s">
        <v>464</v>
      </c>
      <c r="F101" s="197" t="s">
        <v>465</v>
      </c>
      <c r="G101" s="198" t="s">
        <v>166</v>
      </c>
      <c r="H101" s="199">
        <v>90.441999999999993</v>
      </c>
      <c r="I101" s="200"/>
      <c r="J101" s="201">
        <f>ROUND(I101*H101,2)</f>
        <v>0</v>
      </c>
      <c r="K101" s="197" t="s">
        <v>219</v>
      </c>
      <c r="L101" s="41"/>
      <c r="M101" s="202" t="s">
        <v>19</v>
      </c>
      <c r="N101" s="203" t="s">
        <v>45</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220</v>
      </c>
      <c r="AT101" s="206" t="s">
        <v>215</v>
      </c>
      <c r="AU101" s="206" t="s">
        <v>83</v>
      </c>
      <c r="AY101" s="19" t="s">
        <v>213</v>
      </c>
      <c r="BE101" s="207">
        <f>IF(N101="základní",J101,0)</f>
        <v>0</v>
      </c>
      <c r="BF101" s="207">
        <f>IF(N101="snížená",J101,0)</f>
        <v>0</v>
      </c>
      <c r="BG101" s="207">
        <f>IF(N101="zákl. přenesená",J101,0)</f>
        <v>0</v>
      </c>
      <c r="BH101" s="207">
        <f>IF(N101="sníž. přenesená",J101,0)</f>
        <v>0</v>
      </c>
      <c r="BI101" s="207">
        <f>IF(N101="nulová",J101,0)</f>
        <v>0</v>
      </c>
      <c r="BJ101" s="19" t="s">
        <v>81</v>
      </c>
      <c r="BK101" s="207">
        <f>ROUND(I101*H101,2)</f>
        <v>0</v>
      </c>
      <c r="BL101" s="19" t="s">
        <v>220</v>
      </c>
      <c r="BM101" s="206" t="s">
        <v>2155</v>
      </c>
    </row>
    <row r="102" spans="1:65" s="2" customFormat="1" ht="39">
      <c r="A102" s="36"/>
      <c r="B102" s="37"/>
      <c r="C102" s="38"/>
      <c r="D102" s="208" t="s">
        <v>222</v>
      </c>
      <c r="E102" s="38"/>
      <c r="F102" s="209" t="s">
        <v>467</v>
      </c>
      <c r="G102" s="38"/>
      <c r="H102" s="38"/>
      <c r="I102" s="118"/>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222</v>
      </c>
      <c r="AU102" s="19" t="s">
        <v>83</v>
      </c>
    </row>
    <row r="103" spans="1:65" s="2" customFormat="1" ht="21.75" customHeight="1">
      <c r="A103" s="36"/>
      <c r="B103" s="37"/>
      <c r="C103" s="195" t="s">
        <v>220</v>
      </c>
      <c r="D103" s="195" t="s">
        <v>215</v>
      </c>
      <c r="E103" s="196" t="s">
        <v>2060</v>
      </c>
      <c r="F103" s="197" t="s">
        <v>2061</v>
      </c>
      <c r="G103" s="198" t="s">
        <v>166</v>
      </c>
      <c r="H103" s="199">
        <v>69.099999999999994</v>
      </c>
      <c r="I103" s="200"/>
      <c r="J103" s="201">
        <f>ROUND(I103*H103,2)</f>
        <v>0</v>
      </c>
      <c r="K103" s="197" t="s">
        <v>219</v>
      </c>
      <c r="L103" s="41"/>
      <c r="M103" s="202" t="s">
        <v>19</v>
      </c>
      <c r="N103" s="203" t="s">
        <v>45</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220</v>
      </c>
      <c r="AT103" s="206" t="s">
        <v>215</v>
      </c>
      <c r="AU103" s="206" t="s">
        <v>83</v>
      </c>
      <c r="AY103" s="19" t="s">
        <v>213</v>
      </c>
      <c r="BE103" s="207">
        <f>IF(N103="základní",J103,0)</f>
        <v>0</v>
      </c>
      <c r="BF103" s="207">
        <f>IF(N103="snížená",J103,0)</f>
        <v>0</v>
      </c>
      <c r="BG103" s="207">
        <f>IF(N103="zákl. přenesená",J103,0)</f>
        <v>0</v>
      </c>
      <c r="BH103" s="207">
        <f>IF(N103="sníž. přenesená",J103,0)</f>
        <v>0</v>
      </c>
      <c r="BI103" s="207">
        <f>IF(N103="nulová",J103,0)</f>
        <v>0</v>
      </c>
      <c r="BJ103" s="19" t="s">
        <v>81</v>
      </c>
      <c r="BK103" s="207">
        <f>ROUND(I103*H103,2)</f>
        <v>0</v>
      </c>
      <c r="BL103" s="19" t="s">
        <v>220</v>
      </c>
      <c r="BM103" s="206" t="s">
        <v>2156</v>
      </c>
    </row>
    <row r="104" spans="1:65" s="2" customFormat="1" ht="68.25">
      <c r="A104" s="36"/>
      <c r="B104" s="37"/>
      <c r="C104" s="38"/>
      <c r="D104" s="208" t="s">
        <v>222</v>
      </c>
      <c r="E104" s="38"/>
      <c r="F104" s="209" t="s">
        <v>2063</v>
      </c>
      <c r="G104" s="38"/>
      <c r="H104" s="38"/>
      <c r="I104" s="118"/>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222</v>
      </c>
      <c r="AU104" s="19" t="s">
        <v>83</v>
      </c>
    </row>
    <row r="105" spans="1:65" s="2" customFormat="1" ht="21.75" customHeight="1">
      <c r="A105" s="36"/>
      <c r="B105" s="37"/>
      <c r="C105" s="195" t="s">
        <v>238</v>
      </c>
      <c r="D105" s="195" t="s">
        <v>215</v>
      </c>
      <c r="E105" s="196" t="s">
        <v>469</v>
      </c>
      <c r="F105" s="197" t="s">
        <v>2064</v>
      </c>
      <c r="G105" s="198" t="s">
        <v>166</v>
      </c>
      <c r="H105" s="199">
        <v>27.5</v>
      </c>
      <c r="I105" s="200"/>
      <c r="J105" s="201">
        <f>ROUND(I105*H105,2)</f>
        <v>0</v>
      </c>
      <c r="K105" s="197" t="s">
        <v>219</v>
      </c>
      <c r="L105" s="41"/>
      <c r="M105" s="202" t="s">
        <v>19</v>
      </c>
      <c r="N105" s="203" t="s">
        <v>45</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220</v>
      </c>
      <c r="AT105" s="206" t="s">
        <v>215</v>
      </c>
      <c r="AU105" s="206" t="s">
        <v>83</v>
      </c>
      <c r="AY105" s="19" t="s">
        <v>213</v>
      </c>
      <c r="BE105" s="207">
        <f>IF(N105="základní",J105,0)</f>
        <v>0</v>
      </c>
      <c r="BF105" s="207">
        <f>IF(N105="snížená",J105,0)</f>
        <v>0</v>
      </c>
      <c r="BG105" s="207">
        <f>IF(N105="zákl. přenesená",J105,0)</f>
        <v>0</v>
      </c>
      <c r="BH105" s="207">
        <f>IF(N105="sníž. přenesená",J105,0)</f>
        <v>0</v>
      </c>
      <c r="BI105" s="207">
        <f>IF(N105="nulová",J105,0)</f>
        <v>0</v>
      </c>
      <c r="BJ105" s="19" t="s">
        <v>81</v>
      </c>
      <c r="BK105" s="207">
        <f>ROUND(I105*H105,2)</f>
        <v>0</v>
      </c>
      <c r="BL105" s="19" t="s">
        <v>220</v>
      </c>
      <c r="BM105" s="206" t="s">
        <v>2157</v>
      </c>
    </row>
    <row r="106" spans="1:65" s="2" customFormat="1" ht="68.25">
      <c r="A106" s="36"/>
      <c r="B106" s="37"/>
      <c r="C106" s="38"/>
      <c r="D106" s="208" t="s">
        <v>222</v>
      </c>
      <c r="E106" s="38"/>
      <c r="F106" s="209" t="s">
        <v>2063</v>
      </c>
      <c r="G106" s="38"/>
      <c r="H106" s="38"/>
      <c r="I106" s="118"/>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222</v>
      </c>
      <c r="AU106" s="19" t="s">
        <v>83</v>
      </c>
    </row>
    <row r="107" spans="1:65" s="12" customFormat="1" ht="25.9" customHeight="1">
      <c r="B107" s="179"/>
      <c r="C107" s="180"/>
      <c r="D107" s="181" t="s">
        <v>73</v>
      </c>
      <c r="E107" s="182" t="s">
        <v>329</v>
      </c>
      <c r="F107" s="182" t="s">
        <v>2066</v>
      </c>
      <c r="G107" s="180"/>
      <c r="H107" s="180"/>
      <c r="I107" s="183"/>
      <c r="J107" s="184">
        <f>BK107</f>
        <v>0</v>
      </c>
      <c r="K107" s="180"/>
      <c r="L107" s="185"/>
      <c r="M107" s="186"/>
      <c r="N107" s="187"/>
      <c r="O107" s="187"/>
      <c r="P107" s="188">
        <f>P108+P129</f>
        <v>0</v>
      </c>
      <c r="Q107" s="187"/>
      <c r="R107" s="188">
        <f>R108+R129</f>
        <v>192.76251399999998</v>
      </c>
      <c r="S107" s="187"/>
      <c r="T107" s="189">
        <f>T108+T129</f>
        <v>0</v>
      </c>
      <c r="AR107" s="190" t="s">
        <v>228</v>
      </c>
      <c r="AT107" s="191" t="s">
        <v>73</v>
      </c>
      <c r="AU107" s="191" t="s">
        <v>74</v>
      </c>
      <c r="AY107" s="190" t="s">
        <v>213</v>
      </c>
      <c r="BK107" s="192">
        <f>BK108+BK129</f>
        <v>0</v>
      </c>
    </row>
    <row r="108" spans="1:65" s="12" customFormat="1" ht="22.9" customHeight="1">
      <c r="B108" s="179"/>
      <c r="C108" s="180"/>
      <c r="D108" s="181" t="s">
        <v>73</v>
      </c>
      <c r="E108" s="193" t="s">
        <v>2158</v>
      </c>
      <c r="F108" s="193" t="s">
        <v>2159</v>
      </c>
      <c r="G108" s="180"/>
      <c r="H108" s="180"/>
      <c r="I108" s="183"/>
      <c r="J108" s="194">
        <f>BK108</f>
        <v>0</v>
      </c>
      <c r="K108" s="180"/>
      <c r="L108" s="185"/>
      <c r="M108" s="186"/>
      <c r="N108" s="187"/>
      <c r="O108" s="187"/>
      <c r="P108" s="188">
        <f>SUM(P109:P128)</f>
        <v>0</v>
      </c>
      <c r="Q108" s="187"/>
      <c r="R108" s="188">
        <f>SUM(R109:R128)</f>
        <v>0.53939999999999999</v>
      </c>
      <c r="S108" s="187"/>
      <c r="T108" s="189">
        <f>SUM(T109:T128)</f>
        <v>0</v>
      </c>
      <c r="AR108" s="190" t="s">
        <v>228</v>
      </c>
      <c r="AT108" s="191" t="s">
        <v>73</v>
      </c>
      <c r="AU108" s="191" t="s">
        <v>81</v>
      </c>
      <c r="AY108" s="190" t="s">
        <v>213</v>
      </c>
      <c r="BK108" s="192">
        <f>SUM(BK109:BK128)</f>
        <v>0</v>
      </c>
    </row>
    <row r="109" spans="1:65" s="2" customFormat="1" ht="33" customHeight="1">
      <c r="A109" s="36"/>
      <c r="B109" s="37"/>
      <c r="C109" s="195" t="s">
        <v>244</v>
      </c>
      <c r="D109" s="195" t="s">
        <v>215</v>
      </c>
      <c r="E109" s="196" t="s">
        <v>2160</v>
      </c>
      <c r="F109" s="197" t="s">
        <v>2161</v>
      </c>
      <c r="G109" s="198" t="s">
        <v>2162</v>
      </c>
      <c r="H109" s="199">
        <v>6</v>
      </c>
      <c r="I109" s="200"/>
      <c r="J109" s="201">
        <f t="shared" ref="J109:J116" si="0">ROUND(I109*H109,2)</f>
        <v>0</v>
      </c>
      <c r="K109" s="197" t="s">
        <v>19</v>
      </c>
      <c r="L109" s="41"/>
      <c r="M109" s="202" t="s">
        <v>19</v>
      </c>
      <c r="N109" s="203" t="s">
        <v>45</v>
      </c>
      <c r="O109" s="66"/>
      <c r="P109" s="204">
        <f t="shared" ref="P109:P116" si="1">O109*H109</f>
        <v>0</v>
      </c>
      <c r="Q109" s="204">
        <v>0</v>
      </c>
      <c r="R109" s="204">
        <f t="shared" ref="R109:R116" si="2">Q109*H109</f>
        <v>0</v>
      </c>
      <c r="S109" s="204">
        <v>0</v>
      </c>
      <c r="T109" s="205">
        <f t="shared" ref="T109:T116" si="3">S109*H109</f>
        <v>0</v>
      </c>
      <c r="U109" s="36"/>
      <c r="V109" s="36"/>
      <c r="W109" s="36"/>
      <c r="X109" s="36"/>
      <c r="Y109" s="36"/>
      <c r="Z109" s="36"/>
      <c r="AA109" s="36"/>
      <c r="AB109" s="36"/>
      <c r="AC109" s="36"/>
      <c r="AD109" s="36"/>
      <c r="AE109" s="36"/>
      <c r="AR109" s="206" t="s">
        <v>220</v>
      </c>
      <c r="AT109" s="206" t="s">
        <v>215</v>
      </c>
      <c r="AU109" s="206" t="s">
        <v>83</v>
      </c>
      <c r="AY109" s="19" t="s">
        <v>213</v>
      </c>
      <c r="BE109" s="207">
        <f t="shared" ref="BE109:BE116" si="4">IF(N109="základní",J109,0)</f>
        <v>0</v>
      </c>
      <c r="BF109" s="207">
        <f t="shared" ref="BF109:BF116" si="5">IF(N109="snížená",J109,0)</f>
        <v>0</v>
      </c>
      <c r="BG109" s="207">
        <f t="shared" ref="BG109:BG116" si="6">IF(N109="zákl. přenesená",J109,0)</f>
        <v>0</v>
      </c>
      <c r="BH109" s="207">
        <f t="shared" ref="BH109:BH116" si="7">IF(N109="sníž. přenesená",J109,0)</f>
        <v>0</v>
      </c>
      <c r="BI109" s="207">
        <f t="shared" ref="BI109:BI116" si="8">IF(N109="nulová",J109,0)</f>
        <v>0</v>
      </c>
      <c r="BJ109" s="19" t="s">
        <v>81</v>
      </c>
      <c r="BK109" s="207">
        <f t="shared" ref="BK109:BK116" si="9">ROUND(I109*H109,2)</f>
        <v>0</v>
      </c>
      <c r="BL109" s="19" t="s">
        <v>220</v>
      </c>
      <c r="BM109" s="206" t="s">
        <v>2163</v>
      </c>
    </row>
    <row r="110" spans="1:65" s="2" customFormat="1" ht="33" customHeight="1">
      <c r="A110" s="36"/>
      <c r="B110" s="37"/>
      <c r="C110" s="195" t="s">
        <v>250</v>
      </c>
      <c r="D110" s="195" t="s">
        <v>215</v>
      </c>
      <c r="E110" s="196" t="s">
        <v>2164</v>
      </c>
      <c r="F110" s="197" t="s">
        <v>2165</v>
      </c>
      <c r="G110" s="198" t="s">
        <v>2162</v>
      </c>
      <c r="H110" s="199">
        <v>5</v>
      </c>
      <c r="I110" s="200"/>
      <c r="J110" s="201">
        <f t="shared" si="0"/>
        <v>0</v>
      </c>
      <c r="K110" s="197" t="s">
        <v>19</v>
      </c>
      <c r="L110" s="41"/>
      <c r="M110" s="202" t="s">
        <v>19</v>
      </c>
      <c r="N110" s="203" t="s">
        <v>45</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220</v>
      </c>
      <c r="AT110" s="206" t="s">
        <v>215</v>
      </c>
      <c r="AU110" s="206" t="s">
        <v>83</v>
      </c>
      <c r="AY110" s="19" t="s">
        <v>213</v>
      </c>
      <c r="BE110" s="207">
        <f t="shared" si="4"/>
        <v>0</v>
      </c>
      <c r="BF110" s="207">
        <f t="shared" si="5"/>
        <v>0</v>
      </c>
      <c r="BG110" s="207">
        <f t="shared" si="6"/>
        <v>0</v>
      </c>
      <c r="BH110" s="207">
        <f t="shared" si="7"/>
        <v>0</v>
      </c>
      <c r="BI110" s="207">
        <f t="shared" si="8"/>
        <v>0</v>
      </c>
      <c r="BJ110" s="19" t="s">
        <v>81</v>
      </c>
      <c r="BK110" s="207">
        <f t="shared" si="9"/>
        <v>0</v>
      </c>
      <c r="BL110" s="19" t="s">
        <v>220</v>
      </c>
      <c r="BM110" s="206" t="s">
        <v>2166</v>
      </c>
    </row>
    <row r="111" spans="1:65" s="2" customFormat="1" ht="33" customHeight="1">
      <c r="A111" s="36"/>
      <c r="B111" s="37"/>
      <c r="C111" s="195" t="s">
        <v>257</v>
      </c>
      <c r="D111" s="195" t="s">
        <v>215</v>
      </c>
      <c r="E111" s="196" t="s">
        <v>2167</v>
      </c>
      <c r="F111" s="197" t="s">
        <v>2168</v>
      </c>
      <c r="G111" s="198" t="s">
        <v>2162</v>
      </c>
      <c r="H111" s="199">
        <v>6</v>
      </c>
      <c r="I111" s="200"/>
      <c r="J111" s="201">
        <f t="shared" si="0"/>
        <v>0</v>
      </c>
      <c r="K111" s="197" t="s">
        <v>19</v>
      </c>
      <c r="L111" s="41"/>
      <c r="M111" s="202" t="s">
        <v>19</v>
      </c>
      <c r="N111" s="203" t="s">
        <v>45</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220</v>
      </c>
      <c r="AT111" s="206" t="s">
        <v>215</v>
      </c>
      <c r="AU111" s="206" t="s">
        <v>83</v>
      </c>
      <c r="AY111" s="19" t="s">
        <v>213</v>
      </c>
      <c r="BE111" s="207">
        <f t="shared" si="4"/>
        <v>0</v>
      </c>
      <c r="BF111" s="207">
        <f t="shared" si="5"/>
        <v>0</v>
      </c>
      <c r="BG111" s="207">
        <f t="shared" si="6"/>
        <v>0</v>
      </c>
      <c r="BH111" s="207">
        <f t="shared" si="7"/>
        <v>0</v>
      </c>
      <c r="BI111" s="207">
        <f t="shared" si="8"/>
        <v>0</v>
      </c>
      <c r="BJ111" s="19" t="s">
        <v>81</v>
      </c>
      <c r="BK111" s="207">
        <f t="shared" si="9"/>
        <v>0</v>
      </c>
      <c r="BL111" s="19" t="s">
        <v>220</v>
      </c>
      <c r="BM111" s="206" t="s">
        <v>2169</v>
      </c>
    </row>
    <row r="112" spans="1:65" s="2" customFormat="1" ht="33" customHeight="1">
      <c r="A112" s="36"/>
      <c r="B112" s="37"/>
      <c r="C112" s="195" t="s">
        <v>262</v>
      </c>
      <c r="D112" s="195" t="s">
        <v>215</v>
      </c>
      <c r="E112" s="196" t="s">
        <v>2170</v>
      </c>
      <c r="F112" s="197" t="s">
        <v>2171</v>
      </c>
      <c r="G112" s="198" t="s">
        <v>2162</v>
      </c>
      <c r="H112" s="199">
        <v>1</v>
      </c>
      <c r="I112" s="200"/>
      <c r="J112" s="201">
        <f t="shared" si="0"/>
        <v>0</v>
      </c>
      <c r="K112" s="197" t="s">
        <v>19</v>
      </c>
      <c r="L112" s="41"/>
      <c r="M112" s="202" t="s">
        <v>19</v>
      </c>
      <c r="N112" s="203" t="s">
        <v>45</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220</v>
      </c>
      <c r="AT112" s="206" t="s">
        <v>215</v>
      </c>
      <c r="AU112" s="206" t="s">
        <v>83</v>
      </c>
      <c r="AY112" s="19" t="s">
        <v>213</v>
      </c>
      <c r="BE112" s="207">
        <f t="shared" si="4"/>
        <v>0</v>
      </c>
      <c r="BF112" s="207">
        <f t="shared" si="5"/>
        <v>0</v>
      </c>
      <c r="BG112" s="207">
        <f t="shared" si="6"/>
        <v>0</v>
      </c>
      <c r="BH112" s="207">
        <f t="shared" si="7"/>
        <v>0</v>
      </c>
      <c r="BI112" s="207">
        <f t="shared" si="8"/>
        <v>0</v>
      </c>
      <c r="BJ112" s="19" t="s">
        <v>81</v>
      </c>
      <c r="BK112" s="207">
        <f t="shared" si="9"/>
        <v>0</v>
      </c>
      <c r="BL112" s="19" t="s">
        <v>220</v>
      </c>
      <c r="BM112" s="206" t="s">
        <v>2172</v>
      </c>
    </row>
    <row r="113" spans="1:65" s="2" customFormat="1" ht="21.75" customHeight="1">
      <c r="A113" s="36"/>
      <c r="B113" s="37"/>
      <c r="C113" s="195" t="s">
        <v>267</v>
      </c>
      <c r="D113" s="195" t="s">
        <v>215</v>
      </c>
      <c r="E113" s="196" t="s">
        <v>2173</v>
      </c>
      <c r="F113" s="197" t="s">
        <v>2174</v>
      </c>
      <c r="G113" s="198" t="s">
        <v>152</v>
      </c>
      <c r="H113" s="199">
        <v>380</v>
      </c>
      <c r="I113" s="200"/>
      <c r="J113" s="201">
        <f t="shared" si="0"/>
        <v>0</v>
      </c>
      <c r="K113" s="197" t="s">
        <v>219</v>
      </c>
      <c r="L113" s="41"/>
      <c r="M113" s="202" t="s">
        <v>19</v>
      </c>
      <c r="N113" s="203" t="s">
        <v>45</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923</v>
      </c>
      <c r="AT113" s="206" t="s">
        <v>215</v>
      </c>
      <c r="AU113" s="206" t="s">
        <v>83</v>
      </c>
      <c r="AY113" s="19" t="s">
        <v>213</v>
      </c>
      <c r="BE113" s="207">
        <f t="shared" si="4"/>
        <v>0</v>
      </c>
      <c r="BF113" s="207">
        <f t="shared" si="5"/>
        <v>0</v>
      </c>
      <c r="BG113" s="207">
        <f t="shared" si="6"/>
        <v>0</v>
      </c>
      <c r="BH113" s="207">
        <f t="shared" si="7"/>
        <v>0</v>
      </c>
      <c r="BI113" s="207">
        <f t="shared" si="8"/>
        <v>0</v>
      </c>
      <c r="BJ113" s="19" t="s">
        <v>81</v>
      </c>
      <c r="BK113" s="207">
        <f t="shared" si="9"/>
        <v>0</v>
      </c>
      <c r="BL113" s="19" t="s">
        <v>923</v>
      </c>
      <c r="BM113" s="206" t="s">
        <v>2175</v>
      </c>
    </row>
    <row r="114" spans="1:65" s="2" customFormat="1" ht="16.5" customHeight="1">
      <c r="A114" s="36"/>
      <c r="B114" s="37"/>
      <c r="C114" s="244" t="s">
        <v>272</v>
      </c>
      <c r="D114" s="244" t="s">
        <v>329</v>
      </c>
      <c r="E114" s="245" t="s">
        <v>2176</v>
      </c>
      <c r="F114" s="246" t="s">
        <v>2177</v>
      </c>
      <c r="G114" s="247" t="s">
        <v>343</v>
      </c>
      <c r="H114" s="248">
        <v>236</v>
      </c>
      <c r="I114" s="249"/>
      <c r="J114" s="250">
        <f t="shared" si="0"/>
        <v>0</v>
      </c>
      <c r="K114" s="246" t="s">
        <v>219</v>
      </c>
      <c r="L114" s="251"/>
      <c r="M114" s="252" t="s">
        <v>19</v>
      </c>
      <c r="N114" s="253" t="s">
        <v>45</v>
      </c>
      <c r="O114" s="66"/>
      <c r="P114" s="204">
        <f t="shared" si="1"/>
        <v>0</v>
      </c>
      <c r="Q114" s="204">
        <v>1E-3</v>
      </c>
      <c r="R114" s="204">
        <f t="shared" si="2"/>
        <v>0.23600000000000002</v>
      </c>
      <c r="S114" s="204">
        <v>0</v>
      </c>
      <c r="T114" s="205">
        <f t="shared" si="3"/>
        <v>0</v>
      </c>
      <c r="U114" s="36"/>
      <c r="V114" s="36"/>
      <c r="W114" s="36"/>
      <c r="X114" s="36"/>
      <c r="Y114" s="36"/>
      <c r="Z114" s="36"/>
      <c r="AA114" s="36"/>
      <c r="AB114" s="36"/>
      <c r="AC114" s="36"/>
      <c r="AD114" s="36"/>
      <c r="AE114" s="36"/>
      <c r="AR114" s="206" t="s">
        <v>2178</v>
      </c>
      <c r="AT114" s="206" t="s">
        <v>329</v>
      </c>
      <c r="AU114" s="206" t="s">
        <v>83</v>
      </c>
      <c r="AY114" s="19" t="s">
        <v>213</v>
      </c>
      <c r="BE114" s="207">
        <f t="shared" si="4"/>
        <v>0</v>
      </c>
      <c r="BF114" s="207">
        <f t="shared" si="5"/>
        <v>0</v>
      </c>
      <c r="BG114" s="207">
        <f t="shared" si="6"/>
        <v>0</v>
      </c>
      <c r="BH114" s="207">
        <f t="shared" si="7"/>
        <v>0</v>
      </c>
      <c r="BI114" s="207">
        <f t="shared" si="8"/>
        <v>0</v>
      </c>
      <c r="BJ114" s="19" t="s">
        <v>81</v>
      </c>
      <c r="BK114" s="207">
        <f t="shared" si="9"/>
        <v>0</v>
      </c>
      <c r="BL114" s="19" t="s">
        <v>2178</v>
      </c>
      <c r="BM114" s="206" t="s">
        <v>2179</v>
      </c>
    </row>
    <row r="115" spans="1:65" s="2" customFormat="1" ht="21.75" customHeight="1">
      <c r="A115" s="36"/>
      <c r="B115" s="37"/>
      <c r="C115" s="195" t="s">
        <v>277</v>
      </c>
      <c r="D115" s="195" t="s">
        <v>215</v>
      </c>
      <c r="E115" s="196" t="s">
        <v>2180</v>
      </c>
      <c r="F115" s="197" t="s">
        <v>2181</v>
      </c>
      <c r="G115" s="198" t="s">
        <v>152</v>
      </c>
      <c r="H115" s="199">
        <v>90</v>
      </c>
      <c r="I115" s="200"/>
      <c r="J115" s="201">
        <f t="shared" si="0"/>
        <v>0</v>
      </c>
      <c r="K115" s="197" t="s">
        <v>219</v>
      </c>
      <c r="L115" s="41"/>
      <c r="M115" s="202" t="s">
        <v>19</v>
      </c>
      <c r="N115" s="203" t="s">
        <v>45</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923</v>
      </c>
      <c r="AT115" s="206" t="s">
        <v>215</v>
      </c>
      <c r="AU115" s="206" t="s">
        <v>83</v>
      </c>
      <c r="AY115" s="19" t="s">
        <v>213</v>
      </c>
      <c r="BE115" s="207">
        <f t="shared" si="4"/>
        <v>0</v>
      </c>
      <c r="BF115" s="207">
        <f t="shared" si="5"/>
        <v>0</v>
      </c>
      <c r="BG115" s="207">
        <f t="shared" si="6"/>
        <v>0</v>
      </c>
      <c r="BH115" s="207">
        <f t="shared" si="7"/>
        <v>0</v>
      </c>
      <c r="BI115" s="207">
        <f t="shared" si="8"/>
        <v>0</v>
      </c>
      <c r="BJ115" s="19" t="s">
        <v>81</v>
      </c>
      <c r="BK115" s="207">
        <f t="shared" si="9"/>
        <v>0</v>
      </c>
      <c r="BL115" s="19" t="s">
        <v>923</v>
      </c>
      <c r="BM115" s="206" t="s">
        <v>2182</v>
      </c>
    </row>
    <row r="116" spans="1:65" s="2" customFormat="1" ht="16.5" customHeight="1">
      <c r="A116" s="36"/>
      <c r="B116" s="37"/>
      <c r="C116" s="244" t="s">
        <v>281</v>
      </c>
      <c r="D116" s="244" t="s">
        <v>329</v>
      </c>
      <c r="E116" s="245" t="s">
        <v>2183</v>
      </c>
      <c r="F116" s="246" t="s">
        <v>2184</v>
      </c>
      <c r="G116" s="247" t="s">
        <v>152</v>
      </c>
      <c r="H116" s="248">
        <v>90</v>
      </c>
      <c r="I116" s="249"/>
      <c r="J116" s="250">
        <f t="shared" si="0"/>
        <v>0</v>
      </c>
      <c r="K116" s="246" t="s">
        <v>219</v>
      </c>
      <c r="L116" s="251"/>
      <c r="M116" s="252" t="s">
        <v>19</v>
      </c>
      <c r="N116" s="253" t="s">
        <v>45</v>
      </c>
      <c r="O116" s="66"/>
      <c r="P116" s="204">
        <f t="shared" si="1"/>
        <v>0</v>
      </c>
      <c r="Q116" s="204">
        <v>1.2E-4</v>
      </c>
      <c r="R116" s="204">
        <f t="shared" si="2"/>
        <v>1.0800000000000001E-2</v>
      </c>
      <c r="S116" s="204">
        <v>0</v>
      </c>
      <c r="T116" s="205">
        <f t="shared" si="3"/>
        <v>0</v>
      </c>
      <c r="U116" s="36"/>
      <c r="V116" s="36"/>
      <c r="W116" s="36"/>
      <c r="X116" s="36"/>
      <c r="Y116" s="36"/>
      <c r="Z116" s="36"/>
      <c r="AA116" s="36"/>
      <c r="AB116" s="36"/>
      <c r="AC116" s="36"/>
      <c r="AD116" s="36"/>
      <c r="AE116" s="36"/>
      <c r="AR116" s="206" t="s">
        <v>2178</v>
      </c>
      <c r="AT116" s="206" t="s">
        <v>329</v>
      </c>
      <c r="AU116" s="206" t="s">
        <v>83</v>
      </c>
      <c r="AY116" s="19" t="s">
        <v>213</v>
      </c>
      <c r="BE116" s="207">
        <f t="shared" si="4"/>
        <v>0</v>
      </c>
      <c r="BF116" s="207">
        <f t="shared" si="5"/>
        <v>0</v>
      </c>
      <c r="BG116" s="207">
        <f t="shared" si="6"/>
        <v>0</v>
      </c>
      <c r="BH116" s="207">
        <f t="shared" si="7"/>
        <v>0</v>
      </c>
      <c r="BI116" s="207">
        <f t="shared" si="8"/>
        <v>0</v>
      </c>
      <c r="BJ116" s="19" t="s">
        <v>81</v>
      </c>
      <c r="BK116" s="207">
        <f t="shared" si="9"/>
        <v>0</v>
      </c>
      <c r="BL116" s="19" t="s">
        <v>2178</v>
      </c>
      <c r="BM116" s="206" t="s">
        <v>2185</v>
      </c>
    </row>
    <row r="117" spans="1:65" s="13" customFormat="1">
      <c r="B117" s="212"/>
      <c r="C117" s="213"/>
      <c r="D117" s="208" t="s">
        <v>233</v>
      </c>
      <c r="E117" s="213"/>
      <c r="F117" s="215" t="s">
        <v>2186</v>
      </c>
      <c r="G117" s="213"/>
      <c r="H117" s="216">
        <v>90</v>
      </c>
      <c r="I117" s="217"/>
      <c r="J117" s="213"/>
      <c r="K117" s="213"/>
      <c r="L117" s="218"/>
      <c r="M117" s="219"/>
      <c r="N117" s="220"/>
      <c r="O117" s="220"/>
      <c r="P117" s="220"/>
      <c r="Q117" s="220"/>
      <c r="R117" s="220"/>
      <c r="S117" s="220"/>
      <c r="T117" s="221"/>
      <c r="AT117" s="222" t="s">
        <v>233</v>
      </c>
      <c r="AU117" s="222" t="s">
        <v>83</v>
      </c>
      <c r="AV117" s="13" t="s">
        <v>83</v>
      </c>
      <c r="AW117" s="13" t="s">
        <v>4</v>
      </c>
      <c r="AX117" s="13" t="s">
        <v>81</v>
      </c>
      <c r="AY117" s="222" t="s">
        <v>213</v>
      </c>
    </row>
    <row r="118" spans="1:65" s="2" customFormat="1" ht="21.75" customHeight="1">
      <c r="A118" s="36"/>
      <c r="B118" s="37"/>
      <c r="C118" s="195" t="s">
        <v>285</v>
      </c>
      <c r="D118" s="195" t="s">
        <v>215</v>
      </c>
      <c r="E118" s="196" t="s">
        <v>2187</v>
      </c>
      <c r="F118" s="197" t="s">
        <v>2188</v>
      </c>
      <c r="G118" s="198" t="s">
        <v>152</v>
      </c>
      <c r="H118" s="199">
        <v>380</v>
      </c>
      <c r="I118" s="200"/>
      <c r="J118" s="201">
        <f t="shared" ref="J118:J125" si="10">ROUND(I118*H118,2)</f>
        <v>0</v>
      </c>
      <c r="K118" s="197" t="s">
        <v>219</v>
      </c>
      <c r="L118" s="41"/>
      <c r="M118" s="202" t="s">
        <v>19</v>
      </c>
      <c r="N118" s="203" t="s">
        <v>45</v>
      </c>
      <c r="O118" s="66"/>
      <c r="P118" s="204">
        <f t="shared" ref="P118:P125" si="11">O118*H118</f>
        <v>0</v>
      </c>
      <c r="Q118" s="204">
        <v>0</v>
      </c>
      <c r="R118" s="204">
        <f t="shared" ref="R118:R125" si="12">Q118*H118</f>
        <v>0</v>
      </c>
      <c r="S118" s="204">
        <v>0</v>
      </c>
      <c r="T118" s="205">
        <f t="shared" ref="T118:T125" si="13">S118*H118</f>
        <v>0</v>
      </c>
      <c r="U118" s="36"/>
      <c r="V118" s="36"/>
      <c r="W118" s="36"/>
      <c r="X118" s="36"/>
      <c r="Y118" s="36"/>
      <c r="Z118" s="36"/>
      <c r="AA118" s="36"/>
      <c r="AB118" s="36"/>
      <c r="AC118" s="36"/>
      <c r="AD118" s="36"/>
      <c r="AE118" s="36"/>
      <c r="AR118" s="206" t="s">
        <v>923</v>
      </c>
      <c r="AT118" s="206" t="s">
        <v>215</v>
      </c>
      <c r="AU118" s="206" t="s">
        <v>83</v>
      </c>
      <c r="AY118" s="19" t="s">
        <v>213</v>
      </c>
      <c r="BE118" s="207">
        <f t="shared" ref="BE118:BE125" si="14">IF(N118="základní",J118,0)</f>
        <v>0</v>
      </c>
      <c r="BF118" s="207">
        <f t="shared" ref="BF118:BF125" si="15">IF(N118="snížená",J118,0)</f>
        <v>0</v>
      </c>
      <c r="BG118" s="207">
        <f t="shared" ref="BG118:BG125" si="16">IF(N118="zákl. přenesená",J118,0)</f>
        <v>0</v>
      </c>
      <c r="BH118" s="207">
        <f t="shared" ref="BH118:BH125" si="17">IF(N118="sníž. přenesená",J118,0)</f>
        <v>0</v>
      </c>
      <c r="BI118" s="207">
        <f t="shared" ref="BI118:BI125" si="18">IF(N118="nulová",J118,0)</f>
        <v>0</v>
      </c>
      <c r="BJ118" s="19" t="s">
        <v>81</v>
      </c>
      <c r="BK118" s="207">
        <f t="shared" ref="BK118:BK125" si="19">ROUND(I118*H118,2)</f>
        <v>0</v>
      </c>
      <c r="BL118" s="19" t="s">
        <v>923</v>
      </c>
      <c r="BM118" s="206" t="s">
        <v>2189</v>
      </c>
    </row>
    <row r="119" spans="1:65" s="2" customFormat="1" ht="16.5" customHeight="1">
      <c r="A119" s="36"/>
      <c r="B119" s="37"/>
      <c r="C119" s="244" t="s">
        <v>8</v>
      </c>
      <c r="D119" s="244" t="s">
        <v>329</v>
      </c>
      <c r="E119" s="245" t="s">
        <v>2190</v>
      </c>
      <c r="F119" s="246" t="s">
        <v>2191</v>
      </c>
      <c r="G119" s="247" t="s">
        <v>152</v>
      </c>
      <c r="H119" s="248">
        <v>380</v>
      </c>
      <c r="I119" s="249"/>
      <c r="J119" s="250">
        <f t="shared" si="10"/>
        <v>0</v>
      </c>
      <c r="K119" s="246" t="s">
        <v>19</v>
      </c>
      <c r="L119" s="251"/>
      <c r="M119" s="252" t="s">
        <v>19</v>
      </c>
      <c r="N119" s="253" t="s">
        <v>45</v>
      </c>
      <c r="O119" s="66"/>
      <c r="P119" s="204">
        <f t="shared" si="11"/>
        <v>0</v>
      </c>
      <c r="Q119" s="204">
        <v>7.6999999999999996E-4</v>
      </c>
      <c r="R119" s="204">
        <f t="shared" si="12"/>
        <v>0.29259999999999997</v>
      </c>
      <c r="S119" s="204">
        <v>0</v>
      </c>
      <c r="T119" s="205">
        <f t="shared" si="13"/>
        <v>0</v>
      </c>
      <c r="U119" s="36"/>
      <c r="V119" s="36"/>
      <c r="W119" s="36"/>
      <c r="X119" s="36"/>
      <c r="Y119" s="36"/>
      <c r="Z119" s="36"/>
      <c r="AA119" s="36"/>
      <c r="AB119" s="36"/>
      <c r="AC119" s="36"/>
      <c r="AD119" s="36"/>
      <c r="AE119" s="36"/>
      <c r="AR119" s="206" t="s">
        <v>2178</v>
      </c>
      <c r="AT119" s="206" t="s">
        <v>329</v>
      </c>
      <c r="AU119" s="206" t="s">
        <v>83</v>
      </c>
      <c r="AY119" s="19" t="s">
        <v>213</v>
      </c>
      <c r="BE119" s="207">
        <f t="shared" si="14"/>
        <v>0</v>
      </c>
      <c r="BF119" s="207">
        <f t="shared" si="15"/>
        <v>0</v>
      </c>
      <c r="BG119" s="207">
        <f t="shared" si="16"/>
        <v>0</v>
      </c>
      <c r="BH119" s="207">
        <f t="shared" si="17"/>
        <v>0</v>
      </c>
      <c r="BI119" s="207">
        <f t="shared" si="18"/>
        <v>0</v>
      </c>
      <c r="BJ119" s="19" t="s">
        <v>81</v>
      </c>
      <c r="BK119" s="207">
        <f t="shared" si="19"/>
        <v>0</v>
      </c>
      <c r="BL119" s="19" t="s">
        <v>2178</v>
      </c>
      <c r="BM119" s="206" t="s">
        <v>2192</v>
      </c>
    </row>
    <row r="120" spans="1:65" s="2" customFormat="1" ht="16.5" customHeight="1">
      <c r="A120" s="36"/>
      <c r="B120" s="37"/>
      <c r="C120" s="195" t="s">
        <v>293</v>
      </c>
      <c r="D120" s="195" t="s">
        <v>215</v>
      </c>
      <c r="E120" s="196" t="s">
        <v>2193</v>
      </c>
      <c r="F120" s="197" t="s">
        <v>2194</v>
      </c>
      <c r="G120" s="198" t="s">
        <v>2162</v>
      </c>
      <c r="H120" s="199">
        <v>13</v>
      </c>
      <c r="I120" s="200"/>
      <c r="J120" s="201">
        <f t="shared" si="10"/>
        <v>0</v>
      </c>
      <c r="K120" s="197" t="s">
        <v>19</v>
      </c>
      <c r="L120" s="41"/>
      <c r="M120" s="202" t="s">
        <v>19</v>
      </c>
      <c r="N120" s="203" t="s">
        <v>45</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220</v>
      </c>
      <c r="AT120" s="206" t="s">
        <v>215</v>
      </c>
      <c r="AU120" s="206" t="s">
        <v>83</v>
      </c>
      <c r="AY120" s="19" t="s">
        <v>213</v>
      </c>
      <c r="BE120" s="207">
        <f t="shared" si="14"/>
        <v>0</v>
      </c>
      <c r="BF120" s="207">
        <f t="shared" si="15"/>
        <v>0</v>
      </c>
      <c r="BG120" s="207">
        <f t="shared" si="16"/>
        <v>0</v>
      </c>
      <c r="BH120" s="207">
        <f t="shared" si="17"/>
        <v>0</v>
      </c>
      <c r="BI120" s="207">
        <f t="shared" si="18"/>
        <v>0</v>
      </c>
      <c r="BJ120" s="19" t="s">
        <v>81</v>
      </c>
      <c r="BK120" s="207">
        <f t="shared" si="19"/>
        <v>0</v>
      </c>
      <c r="BL120" s="19" t="s">
        <v>220</v>
      </c>
      <c r="BM120" s="206" t="s">
        <v>2195</v>
      </c>
    </row>
    <row r="121" spans="1:65" s="2" customFormat="1" ht="16.5" customHeight="1">
      <c r="A121" s="36"/>
      <c r="B121" s="37"/>
      <c r="C121" s="195" t="s">
        <v>297</v>
      </c>
      <c r="D121" s="195" t="s">
        <v>215</v>
      </c>
      <c r="E121" s="196" t="s">
        <v>2196</v>
      </c>
      <c r="F121" s="197" t="s">
        <v>2197</v>
      </c>
      <c r="G121" s="198" t="s">
        <v>2162</v>
      </c>
      <c r="H121" s="199">
        <v>3</v>
      </c>
      <c r="I121" s="200"/>
      <c r="J121" s="201">
        <f t="shared" si="10"/>
        <v>0</v>
      </c>
      <c r="K121" s="197" t="s">
        <v>19</v>
      </c>
      <c r="L121" s="41"/>
      <c r="M121" s="202" t="s">
        <v>19</v>
      </c>
      <c r="N121" s="203" t="s">
        <v>45</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220</v>
      </c>
      <c r="AT121" s="206" t="s">
        <v>215</v>
      </c>
      <c r="AU121" s="206" t="s">
        <v>83</v>
      </c>
      <c r="AY121" s="19" t="s">
        <v>213</v>
      </c>
      <c r="BE121" s="207">
        <f t="shared" si="14"/>
        <v>0</v>
      </c>
      <c r="BF121" s="207">
        <f t="shared" si="15"/>
        <v>0</v>
      </c>
      <c r="BG121" s="207">
        <f t="shared" si="16"/>
        <v>0</v>
      </c>
      <c r="BH121" s="207">
        <f t="shared" si="17"/>
        <v>0</v>
      </c>
      <c r="BI121" s="207">
        <f t="shared" si="18"/>
        <v>0</v>
      </c>
      <c r="BJ121" s="19" t="s">
        <v>81</v>
      </c>
      <c r="BK121" s="207">
        <f t="shared" si="19"/>
        <v>0</v>
      </c>
      <c r="BL121" s="19" t="s">
        <v>220</v>
      </c>
      <c r="BM121" s="206" t="s">
        <v>2198</v>
      </c>
    </row>
    <row r="122" spans="1:65" s="2" customFormat="1" ht="16.5" customHeight="1">
      <c r="A122" s="36"/>
      <c r="B122" s="37"/>
      <c r="C122" s="195" t="s">
        <v>302</v>
      </c>
      <c r="D122" s="195" t="s">
        <v>215</v>
      </c>
      <c r="E122" s="196" t="s">
        <v>2199</v>
      </c>
      <c r="F122" s="197" t="s">
        <v>2200</v>
      </c>
      <c r="G122" s="198" t="s">
        <v>2162</v>
      </c>
      <c r="H122" s="199">
        <v>2</v>
      </c>
      <c r="I122" s="200"/>
      <c r="J122" s="201">
        <f t="shared" si="10"/>
        <v>0</v>
      </c>
      <c r="K122" s="197" t="s">
        <v>19</v>
      </c>
      <c r="L122" s="41"/>
      <c r="M122" s="202" t="s">
        <v>19</v>
      </c>
      <c r="N122" s="203" t="s">
        <v>45</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220</v>
      </c>
      <c r="AT122" s="206" t="s">
        <v>215</v>
      </c>
      <c r="AU122" s="206" t="s">
        <v>83</v>
      </c>
      <c r="AY122" s="19" t="s">
        <v>213</v>
      </c>
      <c r="BE122" s="207">
        <f t="shared" si="14"/>
        <v>0</v>
      </c>
      <c r="BF122" s="207">
        <f t="shared" si="15"/>
        <v>0</v>
      </c>
      <c r="BG122" s="207">
        <f t="shared" si="16"/>
        <v>0</v>
      </c>
      <c r="BH122" s="207">
        <f t="shared" si="17"/>
        <v>0</v>
      </c>
      <c r="BI122" s="207">
        <f t="shared" si="18"/>
        <v>0</v>
      </c>
      <c r="BJ122" s="19" t="s">
        <v>81</v>
      </c>
      <c r="BK122" s="207">
        <f t="shared" si="19"/>
        <v>0</v>
      </c>
      <c r="BL122" s="19" t="s">
        <v>220</v>
      </c>
      <c r="BM122" s="206" t="s">
        <v>2201</v>
      </c>
    </row>
    <row r="123" spans="1:65" s="2" customFormat="1" ht="16.5" customHeight="1">
      <c r="A123" s="36"/>
      <c r="B123" s="37"/>
      <c r="C123" s="195" t="s">
        <v>307</v>
      </c>
      <c r="D123" s="195" t="s">
        <v>215</v>
      </c>
      <c r="E123" s="196" t="s">
        <v>2202</v>
      </c>
      <c r="F123" s="197" t="s">
        <v>2203</v>
      </c>
      <c r="G123" s="198" t="s">
        <v>417</v>
      </c>
      <c r="H123" s="199">
        <v>1</v>
      </c>
      <c r="I123" s="200"/>
      <c r="J123" s="201">
        <f t="shared" si="10"/>
        <v>0</v>
      </c>
      <c r="K123" s="197" t="s">
        <v>19</v>
      </c>
      <c r="L123" s="41"/>
      <c r="M123" s="202" t="s">
        <v>19</v>
      </c>
      <c r="N123" s="203" t="s">
        <v>45</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220</v>
      </c>
      <c r="AT123" s="206" t="s">
        <v>215</v>
      </c>
      <c r="AU123" s="206" t="s">
        <v>83</v>
      </c>
      <c r="AY123" s="19" t="s">
        <v>213</v>
      </c>
      <c r="BE123" s="207">
        <f t="shared" si="14"/>
        <v>0</v>
      </c>
      <c r="BF123" s="207">
        <f t="shared" si="15"/>
        <v>0</v>
      </c>
      <c r="BG123" s="207">
        <f t="shared" si="16"/>
        <v>0</v>
      </c>
      <c r="BH123" s="207">
        <f t="shared" si="17"/>
        <v>0</v>
      </c>
      <c r="BI123" s="207">
        <f t="shared" si="18"/>
        <v>0</v>
      </c>
      <c r="BJ123" s="19" t="s">
        <v>81</v>
      </c>
      <c r="BK123" s="207">
        <f t="shared" si="19"/>
        <v>0</v>
      </c>
      <c r="BL123" s="19" t="s">
        <v>220</v>
      </c>
      <c r="BM123" s="206" t="s">
        <v>2204</v>
      </c>
    </row>
    <row r="124" spans="1:65" s="2" customFormat="1" ht="16.5" customHeight="1">
      <c r="A124" s="36"/>
      <c r="B124" s="37"/>
      <c r="C124" s="195" t="s">
        <v>312</v>
      </c>
      <c r="D124" s="195" t="s">
        <v>215</v>
      </c>
      <c r="E124" s="196" t="s">
        <v>2205</v>
      </c>
      <c r="F124" s="197" t="s">
        <v>2206</v>
      </c>
      <c r="G124" s="198" t="s">
        <v>417</v>
      </c>
      <c r="H124" s="199">
        <v>1</v>
      </c>
      <c r="I124" s="200"/>
      <c r="J124" s="201">
        <f t="shared" si="10"/>
        <v>0</v>
      </c>
      <c r="K124" s="197" t="s">
        <v>19</v>
      </c>
      <c r="L124" s="41"/>
      <c r="M124" s="202" t="s">
        <v>19</v>
      </c>
      <c r="N124" s="203" t="s">
        <v>45</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220</v>
      </c>
      <c r="AT124" s="206" t="s">
        <v>215</v>
      </c>
      <c r="AU124" s="206" t="s">
        <v>83</v>
      </c>
      <c r="AY124" s="19" t="s">
        <v>213</v>
      </c>
      <c r="BE124" s="207">
        <f t="shared" si="14"/>
        <v>0</v>
      </c>
      <c r="BF124" s="207">
        <f t="shared" si="15"/>
        <v>0</v>
      </c>
      <c r="BG124" s="207">
        <f t="shared" si="16"/>
        <v>0</v>
      </c>
      <c r="BH124" s="207">
        <f t="shared" si="17"/>
        <v>0</v>
      </c>
      <c r="BI124" s="207">
        <f t="shared" si="18"/>
        <v>0</v>
      </c>
      <c r="BJ124" s="19" t="s">
        <v>81</v>
      </c>
      <c r="BK124" s="207">
        <f t="shared" si="19"/>
        <v>0</v>
      </c>
      <c r="BL124" s="19" t="s">
        <v>220</v>
      </c>
      <c r="BM124" s="206" t="s">
        <v>2207</v>
      </c>
    </row>
    <row r="125" spans="1:65" s="2" customFormat="1" ht="16.5" customHeight="1">
      <c r="A125" s="36"/>
      <c r="B125" s="37"/>
      <c r="C125" s="195" t="s">
        <v>7</v>
      </c>
      <c r="D125" s="195" t="s">
        <v>215</v>
      </c>
      <c r="E125" s="196" t="s">
        <v>2208</v>
      </c>
      <c r="F125" s="197" t="s">
        <v>2209</v>
      </c>
      <c r="G125" s="198" t="s">
        <v>2162</v>
      </c>
      <c r="H125" s="199">
        <v>13</v>
      </c>
      <c r="I125" s="200"/>
      <c r="J125" s="201">
        <f t="shared" si="10"/>
        <v>0</v>
      </c>
      <c r="K125" s="197" t="s">
        <v>19</v>
      </c>
      <c r="L125" s="41"/>
      <c r="M125" s="202" t="s">
        <v>19</v>
      </c>
      <c r="N125" s="203" t="s">
        <v>45</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220</v>
      </c>
      <c r="AT125" s="206" t="s">
        <v>215</v>
      </c>
      <c r="AU125" s="206" t="s">
        <v>83</v>
      </c>
      <c r="AY125" s="19" t="s">
        <v>213</v>
      </c>
      <c r="BE125" s="207">
        <f t="shared" si="14"/>
        <v>0</v>
      </c>
      <c r="BF125" s="207">
        <f t="shared" si="15"/>
        <v>0</v>
      </c>
      <c r="BG125" s="207">
        <f t="shared" si="16"/>
        <v>0</v>
      </c>
      <c r="BH125" s="207">
        <f t="shared" si="17"/>
        <v>0</v>
      </c>
      <c r="BI125" s="207">
        <f t="shared" si="18"/>
        <v>0</v>
      </c>
      <c r="BJ125" s="19" t="s">
        <v>81</v>
      </c>
      <c r="BK125" s="207">
        <f t="shared" si="19"/>
        <v>0</v>
      </c>
      <c r="BL125" s="19" t="s">
        <v>220</v>
      </c>
      <c r="BM125" s="206" t="s">
        <v>2210</v>
      </c>
    </row>
    <row r="126" spans="1:65" s="2" customFormat="1" ht="29.25">
      <c r="A126" s="36"/>
      <c r="B126" s="37"/>
      <c r="C126" s="38"/>
      <c r="D126" s="208" t="s">
        <v>320</v>
      </c>
      <c r="E126" s="38"/>
      <c r="F126" s="209" t="s">
        <v>2211</v>
      </c>
      <c r="G126" s="38"/>
      <c r="H126" s="38"/>
      <c r="I126" s="118"/>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320</v>
      </c>
      <c r="AU126" s="19" t="s">
        <v>83</v>
      </c>
    </row>
    <row r="127" spans="1:65" s="2" customFormat="1" ht="16.5" customHeight="1">
      <c r="A127" s="36"/>
      <c r="B127" s="37"/>
      <c r="C127" s="195" t="s">
        <v>323</v>
      </c>
      <c r="D127" s="195" t="s">
        <v>215</v>
      </c>
      <c r="E127" s="196" t="s">
        <v>2212</v>
      </c>
      <c r="F127" s="197" t="s">
        <v>2213</v>
      </c>
      <c r="G127" s="198" t="s">
        <v>2162</v>
      </c>
      <c r="H127" s="199">
        <v>1</v>
      </c>
      <c r="I127" s="200"/>
      <c r="J127" s="201">
        <f>ROUND(I127*H127,2)</f>
        <v>0</v>
      </c>
      <c r="K127" s="197" t="s">
        <v>19</v>
      </c>
      <c r="L127" s="41"/>
      <c r="M127" s="202" t="s">
        <v>19</v>
      </c>
      <c r="N127" s="203" t="s">
        <v>45</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220</v>
      </c>
      <c r="AT127" s="206" t="s">
        <v>215</v>
      </c>
      <c r="AU127" s="206" t="s">
        <v>83</v>
      </c>
      <c r="AY127" s="19" t="s">
        <v>213</v>
      </c>
      <c r="BE127" s="207">
        <f>IF(N127="základní",J127,0)</f>
        <v>0</v>
      </c>
      <c r="BF127" s="207">
        <f>IF(N127="snížená",J127,0)</f>
        <v>0</v>
      </c>
      <c r="BG127" s="207">
        <f>IF(N127="zákl. přenesená",J127,0)</f>
        <v>0</v>
      </c>
      <c r="BH127" s="207">
        <f>IF(N127="sníž. přenesená",J127,0)</f>
        <v>0</v>
      </c>
      <c r="BI127" s="207">
        <f>IF(N127="nulová",J127,0)</f>
        <v>0</v>
      </c>
      <c r="BJ127" s="19" t="s">
        <v>81</v>
      </c>
      <c r="BK127" s="207">
        <f>ROUND(I127*H127,2)</f>
        <v>0</v>
      </c>
      <c r="BL127" s="19" t="s">
        <v>220</v>
      </c>
      <c r="BM127" s="206" t="s">
        <v>2214</v>
      </c>
    </row>
    <row r="128" spans="1:65" s="2" customFormat="1" ht="16.5" customHeight="1">
      <c r="A128" s="36"/>
      <c r="B128" s="37"/>
      <c r="C128" s="195" t="s">
        <v>328</v>
      </c>
      <c r="D128" s="195" t="s">
        <v>215</v>
      </c>
      <c r="E128" s="196" t="s">
        <v>2215</v>
      </c>
      <c r="F128" s="197" t="s">
        <v>2216</v>
      </c>
      <c r="G128" s="198" t="s">
        <v>2162</v>
      </c>
      <c r="H128" s="199">
        <v>13</v>
      </c>
      <c r="I128" s="200"/>
      <c r="J128" s="201">
        <f>ROUND(I128*H128,2)</f>
        <v>0</v>
      </c>
      <c r="K128" s="197" t="s">
        <v>19</v>
      </c>
      <c r="L128" s="41"/>
      <c r="M128" s="202" t="s">
        <v>19</v>
      </c>
      <c r="N128" s="203" t="s">
        <v>45</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220</v>
      </c>
      <c r="AT128" s="206" t="s">
        <v>215</v>
      </c>
      <c r="AU128" s="206" t="s">
        <v>83</v>
      </c>
      <c r="AY128" s="19" t="s">
        <v>213</v>
      </c>
      <c r="BE128" s="207">
        <f>IF(N128="základní",J128,0)</f>
        <v>0</v>
      </c>
      <c r="BF128" s="207">
        <f>IF(N128="snížená",J128,0)</f>
        <v>0</v>
      </c>
      <c r="BG128" s="207">
        <f>IF(N128="zákl. přenesená",J128,0)</f>
        <v>0</v>
      </c>
      <c r="BH128" s="207">
        <f>IF(N128="sníž. přenesená",J128,0)</f>
        <v>0</v>
      </c>
      <c r="BI128" s="207">
        <f>IF(N128="nulová",J128,0)</f>
        <v>0</v>
      </c>
      <c r="BJ128" s="19" t="s">
        <v>81</v>
      </c>
      <c r="BK128" s="207">
        <f>ROUND(I128*H128,2)</f>
        <v>0</v>
      </c>
      <c r="BL128" s="19" t="s">
        <v>220</v>
      </c>
      <c r="BM128" s="206" t="s">
        <v>2217</v>
      </c>
    </row>
    <row r="129" spans="1:65" s="12" customFormat="1" ht="22.9" customHeight="1">
      <c r="B129" s="179"/>
      <c r="C129" s="180"/>
      <c r="D129" s="181" t="s">
        <v>73</v>
      </c>
      <c r="E129" s="193" t="s">
        <v>2067</v>
      </c>
      <c r="F129" s="193" t="s">
        <v>2068</v>
      </c>
      <c r="G129" s="180"/>
      <c r="H129" s="180"/>
      <c r="I129" s="183"/>
      <c r="J129" s="194">
        <f>BK129</f>
        <v>0</v>
      </c>
      <c r="K129" s="180"/>
      <c r="L129" s="185"/>
      <c r="M129" s="186"/>
      <c r="N129" s="187"/>
      <c r="O129" s="187"/>
      <c r="P129" s="188">
        <f>SUM(P130:P166)</f>
        <v>0</v>
      </c>
      <c r="Q129" s="187"/>
      <c r="R129" s="188">
        <f>SUM(R130:R166)</f>
        <v>192.22311399999998</v>
      </c>
      <c r="S129" s="187"/>
      <c r="T129" s="189">
        <f>SUM(T130:T166)</f>
        <v>0</v>
      </c>
      <c r="AR129" s="190" t="s">
        <v>228</v>
      </c>
      <c r="AT129" s="191" t="s">
        <v>73</v>
      </c>
      <c r="AU129" s="191" t="s">
        <v>81</v>
      </c>
      <c r="AY129" s="190" t="s">
        <v>213</v>
      </c>
      <c r="BK129" s="192">
        <f>SUM(BK130:BK166)</f>
        <v>0</v>
      </c>
    </row>
    <row r="130" spans="1:65" s="2" customFormat="1" ht="16.5" customHeight="1">
      <c r="A130" s="36"/>
      <c r="B130" s="37"/>
      <c r="C130" s="195" t="s">
        <v>333</v>
      </c>
      <c r="D130" s="195" t="s">
        <v>215</v>
      </c>
      <c r="E130" s="196" t="s">
        <v>2069</v>
      </c>
      <c r="F130" s="197" t="s">
        <v>2070</v>
      </c>
      <c r="G130" s="198" t="s">
        <v>2071</v>
      </c>
      <c r="H130" s="199">
        <v>0.38</v>
      </c>
      <c r="I130" s="200"/>
      <c r="J130" s="201">
        <f>ROUND(I130*H130,2)</f>
        <v>0</v>
      </c>
      <c r="K130" s="197" t="s">
        <v>219</v>
      </c>
      <c r="L130" s="41"/>
      <c r="M130" s="202" t="s">
        <v>19</v>
      </c>
      <c r="N130" s="203" t="s">
        <v>45</v>
      </c>
      <c r="O130" s="66"/>
      <c r="P130" s="204">
        <f>O130*H130</f>
        <v>0</v>
      </c>
      <c r="Q130" s="204">
        <v>9.9000000000000008E-3</v>
      </c>
      <c r="R130" s="204">
        <f>Q130*H130</f>
        <v>3.7620000000000002E-3</v>
      </c>
      <c r="S130" s="204">
        <v>0</v>
      </c>
      <c r="T130" s="205">
        <f>S130*H130</f>
        <v>0</v>
      </c>
      <c r="U130" s="36"/>
      <c r="V130" s="36"/>
      <c r="W130" s="36"/>
      <c r="X130" s="36"/>
      <c r="Y130" s="36"/>
      <c r="Z130" s="36"/>
      <c r="AA130" s="36"/>
      <c r="AB130" s="36"/>
      <c r="AC130" s="36"/>
      <c r="AD130" s="36"/>
      <c r="AE130" s="36"/>
      <c r="AR130" s="206" t="s">
        <v>923</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923</v>
      </c>
      <c r="BM130" s="206" t="s">
        <v>2218</v>
      </c>
    </row>
    <row r="131" spans="1:65" s="2" customFormat="1" ht="68.25">
      <c r="A131" s="36"/>
      <c r="B131" s="37"/>
      <c r="C131" s="38"/>
      <c r="D131" s="208" t="s">
        <v>222</v>
      </c>
      <c r="E131" s="38"/>
      <c r="F131" s="209" t="s">
        <v>2073</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3" customFormat="1">
      <c r="B132" s="212"/>
      <c r="C132" s="213"/>
      <c r="D132" s="208" t="s">
        <v>233</v>
      </c>
      <c r="E132" s="214" t="s">
        <v>19</v>
      </c>
      <c r="F132" s="215" t="s">
        <v>2219</v>
      </c>
      <c r="G132" s="213"/>
      <c r="H132" s="216">
        <v>0.38</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4" customFormat="1">
      <c r="B133" s="223"/>
      <c r="C133" s="224"/>
      <c r="D133" s="208" t="s">
        <v>233</v>
      </c>
      <c r="E133" s="225" t="s">
        <v>19</v>
      </c>
      <c r="F133" s="226" t="s">
        <v>234</v>
      </c>
      <c r="G133" s="224"/>
      <c r="H133" s="227">
        <v>0.38</v>
      </c>
      <c r="I133" s="228"/>
      <c r="J133" s="224"/>
      <c r="K133" s="224"/>
      <c r="L133" s="229"/>
      <c r="M133" s="230"/>
      <c r="N133" s="231"/>
      <c r="O133" s="231"/>
      <c r="P133" s="231"/>
      <c r="Q133" s="231"/>
      <c r="R133" s="231"/>
      <c r="S133" s="231"/>
      <c r="T133" s="232"/>
      <c r="AT133" s="233" t="s">
        <v>233</v>
      </c>
      <c r="AU133" s="233" t="s">
        <v>83</v>
      </c>
      <c r="AV133" s="14" t="s">
        <v>220</v>
      </c>
      <c r="AW133" s="14" t="s">
        <v>35</v>
      </c>
      <c r="AX133" s="14" t="s">
        <v>81</v>
      </c>
      <c r="AY133" s="233" t="s">
        <v>213</v>
      </c>
    </row>
    <row r="134" spans="1:65" s="2" customFormat="1" ht="21.75" customHeight="1">
      <c r="A134" s="36"/>
      <c r="B134" s="37"/>
      <c r="C134" s="195" t="s">
        <v>340</v>
      </c>
      <c r="D134" s="195" t="s">
        <v>215</v>
      </c>
      <c r="E134" s="196" t="s">
        <v>2075</v>
      </c>
      <c r="F134" s="197" t="s">
        <v>2076</v>
      </c>
      <c r="G134" s="198" t="s">
        <v>156</v>
      </c>
      <c r="H134" s="199">
        <v>280</v>
      </c>
      <c r="I134" s="200"/>
      <c r="J134" s="201">
        <f>ROUND(I134*H134,2)</f>
        <v>0</v>
      </c>
      <c r="K134" s="197" t="s">
        <v>219</v>
      </c>
      <c r="L134" s="41"/>
      <c r="M134" s="202" t="s">
        <v>19</v>
      </c>
      <c r="N134" s="203" t="s">
        <v>45</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923</v>
      </c>
      <c r="AT134" s="206" t="s">
        <v>215</v>
      </c>
      <c r="AU134" s="206" t="s">
        <v>83</v>
      </c>
      <c r="AY134" s="19" t="s">
        <v>213</v>
      </c>
      <c r="BE134" s="207">
        <f>IF(N134="základní",J134,0)</f>
        <v>0</v>
      </c>
      <c r="BF134" s="207">
        <f>IF(N134="snížená",J134,0)</f>
        <v>0</v>
      </c>
      <c r="BG134" s="207">
        <f>IF(N134="zákl. přenesená",J134,0)</f>
        <v>0</v>
      </c>
      <c r="BH134" s="207">
        <f>IF(N134="sníž. přenesená",J134,0)</f>
        <v>0</v>
      </c>
      <c r="BI134" s="207">
        <f>IF(N134="nulová",J134,0)</f>
        <v>0</v>
      </c>
      <c r="BJ134" s="19" t="s">
        <v>81</v>
      </c>
      <c r="BK134" s="207">
        <f>ROUND(I134*H134,2)</f>
        <v>0</v>
      </c>
      <c r="BL134" s="19" t="s">
        <v>923</v>
      </c>
      <c r="BM134" s="206" t="s">
        <v>2220</v>
      </c>
    </row>
    <row r="135" spans="1:65" s="2" customFormat="1" ht="58.5">
      <c r="A135" s="36"/>
      <c r="B135" s="37"/>
      <c r="C135" s="38"/>
      <c r="D135" s="208" t="s">
        <v>222</v>
      </c>
      <c r="E135" s="38"/>
      <c r="F135" s="209" t="s">
        <v>2078</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222</v>
      </c>
      <c r="AU135" s="19" t="s">
        <v>83</v>
      </c>
    </row>
    <row r="136" spans="1:65" s="2" customFormat="1" ht="21.75" customHeight="1">
      <c r="A136" s="36"/>
      <c r="B136" s="37"/>
      <c r="C136" s="195" t="s">
        <v>346</v>
      </c>
      <c r="D136" s="195" t="s">
        <v>215</v>
      </c>
      <c r="E136" s="196" t="s">
        <v>2079</v>
      </c>
      <c r="F136" s="197" t="s">
        <v>2080</v>
      </c>
      <c r="G136" s="198" t="s">
        <v>156</v>
      </c>
      <c r="H136" s="199">
        <v>280</v>
      </c>
      <c r="I136" s="200"/>
      <c r="J136" s="201">
        <f>ROUND(I136*H136,2)</f>
        <v>0</v>
      </c>
      <c r="K136" s="197" t="s">
        <v>219</v>
      </c>
      <c r="L136" s="41"/>
      <c r="M136" s="202" t="s">
        <v>19</v>
      </c>
      <c r="N136" s="203" t="s">
        <v>45</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923</v>
      </c>
      <c r="AT136" s="206" t="s">
        <v>215</v>
      </c>
      <c r="AU136" s="206" t="s">
        <v>83</v>
      </c>
      <c r="AY136" s="19" t="s">
        <v>213</v>
      </c>
      <c r="BE136" s="207">
        <f>IF(N136="základní",J136,0)</f>
        <v>0</v>
      </c>
      <c r="BF136" s="207">
        <f>IF(N136="snížená",J136,0)</f>
        <v>0</v>
      </c>
      <c r="BG136" s="207">
        <f>IF(N136="zákl. přenesená",J136,0)</f>
        <v>0</v>
      </c>
      <c r="BH136" s="207">
        <f>IF(N136="sníž. přenesená",J136,0)</f>
        <v>0</v>
      </c>
      <c r="BI136" s="207">
        <f>IF(N136="nulová",J136,0)</f>
        <v>0</v>
      </c>
      <c r="BJ136" s="19" t="s">
        <v>81</v>
      </c>
      <c r="BK136" s="207">
        <f>ROUND(I136*H136,2)</f>
        <v>0</v>
      </c>
      <c r="BL136" s="19" t="s">
        <v>923</v>
      </c>
      <c r="BM136" s="206" t="s">
        <v>2221</v>
      </c>
    </row>
    <row r="137" spans="1:65" s="2" customFormat="1" ht="58.5">
      <c r="A137" s="36"/>
      <c r="B137" s="37"/>
      <c r="C137" s="38"/>
      <c r="D137" s="208" t="s">
        <v>222</v>
      </c>
      <c r="E137" s="38"/>
      <c r="F137" s="209" t="s">
        <v>2078</v>
      </c>
      <c r="G137" s="38"/>
      <c r="H137" s="38"/>
      <c r="I137" s="118"/>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222</v>
      </c>
      <c r="AU137" s="19" t="s">
        <v>83</v>
      </c>
    </row>
    <row r="138" spans="1:65" s="2" customFormat="1" ht="16.5" customHeight="1">
      <c r="A138" s="36"/>
      <c r="B138" s="37"/>
      <c r="C138" s="195" t="s">
        <v>351</v>
      </c>
      <c r="D138" s="195" t="s">
        <v>215</v>
      </c>
      <c r="E138" s="196" t="s">
        <v>2082</v>
      </c>
      <c r="F138" s="197" t="s">
        <v>2083</v>
      </c>
      <c r="G138" s="198" t="s">
        <v>152</v>
      </c>
      <c r="H138" s="199">
        <v>80</v>
      </c>
      <c r="I138" s="200"/>
      <c r="J138" s="201">
        <f>ROUND(I138*H138,2)</f>
        <v>0</v>
      </c>
      <c r="K138" s="197" t="s">
        <v>219</v>
      </c>
      <c r="L138" s="41"/>
      <c r="M138" s="202" t="s">
        <v>19</v>
      </c>
      <c r="N138" s="203" t="s">
        <v>45</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923</v>
      </c>
      <c r="AT138" s="206" t="s">
        <v>215</v>
      </c>
      <c r="AU138" s="206" t="s">
        <v>83</v>
      </c>
      <c r="AY138" s="19" t="s">
        <v>213</v>
      </c>
      <c r="BE138" s="207">
        <f>IF(N138="základní",J138,0)</f>
        <v>0</v>
      </c>
      <c r="BF138" s="207">
        <f>IF(N138="snížená",J138,0)</f>
        <v>0</v>
      </c>
      <c r="BG138" s="207">
        <f>IF(N138="zákl. přenesená",J138,0)</f>
        <v>0</v>
      </c>
      <c r="BH138" s="207">
        <f>IF(N138="sníž. přenesená",J138,0)</f>
        <v>0</v>
      </c>
      <c r="BI138" s="207">
        <f>IF(N138="nulová",J138,0)</f>
        <v>0</v>
      </c>
      <c r="BJ138" s="19" t="s">
        <v>81</v>
      </c>
      <c r="BK138" s="207">
        <f>ROUND(I138*H138,2)</f>
        <v>0</v>
      </c>
      <c r="BL138" s="19" t="s">
        <v>923</v>
      </c>
      <c r="BM138" s="206" t="s">
        <v>2222</v>
      </c>
    </row>
    <row r="139" spans="1:65" s="2" customFormat="1" ht="58.5">
      <c r="A139" s="36"/>
      <c r="B139" s="37"/>
      <c r="C139" s="38"/>
      <c r="D139" s="208" t="s">
        <v>222</v>
      </c>
      <c r="E139" s="38"/>
      <c r="F139" s="209" t="s">
        <v>2078</v>
      </c>
      <c r="G139" s="38"/>
      <c r="H139" s="38"/>
      <c r="I139" s="118"/>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222</v>
      </c>
      <c r="AU139" s="19" t="s">
        <v>83</v>
      </c>
    </row>
    <row r="140" spans="1:65" s="2" customFormat="1" ht="33" customHeight="1">
      <c r="A140" s="36"/>
      <c r="B140" s="37"/>
      <c r="C140" s="195" t="s">
        <v>356</v>
      </c>
      <c r="D140" s="195" t="s">
        <v>215</v>
      </c>
      <c r="E140" s="196" t="s">
        <v>2223</v>
      </c>
      <c r="F140" s="197" t="s">
        <v>2224</v>
      </c>
      <c r="G140" s="198" t="s">
        <v>218</v>
      </c>
      <c r="H140" s="199">
        <v>10</v>
      </c>
      <c r="I140" s="200"/>
      <c r="J140" s="201">
        <f>ROUND(I140*H140,2)</f>
        <v>0</v>
      </c>
      <c r="K140" s="197" t="s">
        <v>219</v>
      </c>
      <c r="L140" s="41"/>
      <c r="M140" s="202" t="s">
        <v>19</v>
      </c>
      <c r="N140" s="203" t="s">
        <v>45</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923</v>
      </c>
      <c r="AT140" s="206" t="s">
        <v>215</v>
      </c>
      <c r="AU140" s="206" t="s">
        <v>83</v>
      </c>
      <c r="AY140" s="19" t="s">
        <v>213</v>
      </c>
      <c r="BE140" s="207">
        <f>IF(N140="základní",J140,0)</f>
        <v>0</v>
      </c>
      <c r="BF140" s="207">
        <f>IF(N140="snížená",J140,0)</f>
        <v>0</v>
      </c>
      <c r="BG140" s="207">
        <f>IF(N140="zákl. přenesená",J140,0)</f>
        <v>0</v>
      </c>
      <c r="BH140" s="207">
        <f>IF(N140="sníž. přenesená",J140,0)</f>
        <v>0</v>
      </c>
      <c r="BI140" s="207">
        <f>IF(N140="nulová",J140,0)</f>
        <v>0</v>
      </c>
      <c r="BJ140" s="19" t="s">
        <v>81</v>
      </c>
      <c r="BK140" s="207">
        <f>ROUND(I140*H140,2)</f>
        <v>0</v>
      </c>
      <c r="BL140" s="19" t="s">
        <v>923</v>
      </c>
      <c r="BM140" s="206" t="s">
        <v>2225</v>
      </c>
    </row>
    <row r="141" spans="1:65" s="2" customFormat="1" ht="29.25">
      <c r="A141" s="36"/>
      <c r="B141" s="37"/>
      <c r="C141" s="38"/>
      <c r="D141" s="208" t="s">
        <v>222</v>
      </c>
      <c r="E141" s="38"/>
      <c r="F141" s="209" t="s">
        <v>2226</v>
      </c>
      <c r="G141" s="38"/>
      <c r="H141" s="38"/>
      <c r="I141" s="118"/>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222</v>
      </c>
      <c r="AU141" s="19" t="s">
        <v>83</v>
      </c>
    </row>
    <row r="142" spans="1:65" s="13" customFormat="1">
      <c r="B142" s="212"/>
      <c r="C142" s="213"/>
      <c r="D142" s="208" t="s">
        <v>233</v>
      </c>
      <c r="E142" s="214" t="s">
        <v>19</v>
      </c>
      <c r="F142" s="215" t="s">
        <v>2227</v>
      </c>
      <c r="G142" s="213"/>
      <c r="H142" s="216">
        <v>10</v>
      </c>
      <c r="I142" s="217"/>
      <c r="J142" s="213"/>
      <c r="K142" s="213"/>
      <c r="L142" s="218"/>
      <c r="M142" s="219"/>
      <c r="N142" s="220"/>
      <c r="O142" s="220"/>
      <c r="P142" s="220"/>
      <c r="Q142" s="220"/>
      <c r="R142" s="220"/>
      <c r="S142" s="220"/>
      <c r="T142" s="221"/>
      <c r="AT142" s="222" t="s">
        <v>233</v>
      </c>
      <c r="AU142" s="222" t="s">
        <v>83</v>
      </c>
      <c r="AV142" s="13" t="s">
        <v>83</v>
      </c>
      <c r="AW142" s="13" t="s">
        <v>35</v>
      </c>
      <c r="AX142" s="13" t="s">
        <v>74</v>
      </c>
      <c r="AY142" s="222" t="s">
        <v>213</v>
      </c>
    </row>
    <row r="143" spans="1:65" s="14" customFormat="1">
      <c r="B143" s="223"/>
      <c r="C143" s="224"/>
      <c r="D143" s="208" t="s">
        <v>233</v>
      </c>
      <c r="E143" s="225" t="s">
        <v>19</v>
      </c>
      <c r="F143" s="226" t="s">
        <v>234</v>
      </c>
      <c r="G143" s="224"/>
      <c r="H143" s="227">
        <v>10</v>
      </c>
      <c r="I143" s="228"/>
      <c r="J143" s="224"/>
      <c r="K143" s="224"/>
      <c r="L143" s="229"/>
      <c r="M143" s="230"/>
      <c r="N143" s="231"/>
      <c r="O143" s="231"/>
      <c r="P143" s="231"/>
      <c r="Q143" s="231"/>
      <c r="R143" s="231"/>
      <c r="S143" s="231"/>
      <c r="T143" s="232"/>
      <c r="AT143" s="233" t="s">
        <v>233</v>
      </c>
      <c r="AU143" s="233" t="s">
        <v>83</v>
      </c>
      <c r="AV143" s="14" t="s">
        <v>220</v>
      </c>
      <c r="AW143" s="14" t="s">
        <v>35</v>
      </c>
      <c r="AX143" s="14" t="s">
        <v>81</v>
      </c>
      <c r="AY143" s="233" t="s">
        <v>213</v>
      </c>
    </row>
    <row r="144" spans="1:65" s="2" customFormat="1" ht="16.5" customHeight="1">
      <c r="A144" s="36"/>
      <c r="B144" s="37"/>
      <c r="C144" s="195" t="s">
        <v>361</v>
      </c>
      <c r="D144" s="195" t="s">
        <v>215</v>
      </c>
      <c r="E144" s="196" t="s">
        <v>2228</v>
      </c>
      <c r="F144" s="197" t="s">
        <v>2229</v>
      </c>
      <c r="G144" s="198" t="s">
        <v>253</v>
      </c>
      <c r="H144" s="199">
        <v>32</v>
      </c>
      <c r="I144" s="200"/>
      <c r="J144" s="201">
        <f>ROUND(I144*H144,2)</f>
        <v>0</v>
      </c>
      <c r="K144" s="197" t="s">
        <v>219</v>
      </c>
      <c r="L144" s="41"/>
      <c r="M144" s="202" t="s">
        <v>19</v>
      </c>
      <c r="N144" s="203" t="s">
        <v>45</v>
      </c>
      <c r="O144" s="66"/>
      <c r="P144" s="204">
        <f>O144*H144</f>
        <v>0</v>
      </c>
      <c r="Q144" s="204">
        <v>2.2563399999999998</v>
      </c>
      <c r="R144" s="204">
        <f>Q144*H144</f>
        <v>72.202879999999993</v>
      </c>
      <c r="S144" s="204">
        <v>0</v>
      </c>
      <c r="T144" s="205">
        <f>S144*H144</f>
        <v>0</v>
      </c>
      <c r="U144" s="36"/>
      <c r="V144" s="36"/>
      <c r="W144" s="36"/>
      <c r="X144" s="36"/>
      <c r="Y144" s="36"/>
      <c r="Z144" s="36"/>
      <c r="AA144" s="36"/>
      <c r="AB144" s="36"/>
      <c r="AC144" s="36"/>
      <c r="AD144" s="36"/>
      <c r="AE144" s="36"/>
      <c r="AR144" s="206" t="s">
        <v>923</v>
      </c>
      <c r="AT144" s="206" t="s">
        <v>215</v>
      </c>
      <c r="AU144" s="206" t="s">
        <v>83</v>
      </c>
      <c r="AY144" s="19" t="s">
        <v>213</v>
      </c>
      <c r="BE144" s="207">
        <f>IF(N144="základní",J144,0)</f>
        <v>0</v>
      </c>
      <c r="BF144" s="207">
        <f>IF(N144="snížená",J144,0)</f>
        <v>0</v>
      </c>
      <c r="BG144" s="207">
        <f>IF(N144="zákl. přenesená",J144,0)</f>
        <v>0</v>
      </c>
      <c r="BH144" s="207">
        <f>IF(N144="sníž. přenesená",J144,0)</f>
        <v>0</v>
      </c>
      <c r="BI144" s="207">
        <f>IF(N144="nulová",J144,0)</f>
        <v>0</v>
      </c>
      <c r="BJ144" s="19" t="s">
        <v>81</v>
      </c>
      <c r="BK144" s="207">
        <f>ROUND(I144*H144,2)</f>
        <v>0</v>
      </c>
      <c r="BL144" s="19" t="s">
        <v>923</v>
      </c>
      <c r="BM144" s="206" t="s">
        <v>2230</v>
      </c>
    </row>
    <row r="145" spans="1:65" s="13" customFormat="1">
      <c r="B145" s="212"/>
      <c r="C145" s="213"/>
      <c r="D145" s="208" t="s">
        <v>233</v>
      </c>
      <c r="E145" s="214" t="s">
        <v>19</v>
      </c>
      <c r="F145" s="215" t="s">
        <v>2231</v>
      </c>
      <c r="G145" s="213"/>
      <c r="H145" s="216">
        <v>32</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19</v>
      </c>
      <c r="F146" s="226" t="s">
        <v>234</v>
      </c>
      <c r="G146" s="224"/>
      <c r="H146" s="227">
        <v>32</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16.5" customHeight="1">
      <c r="A147" s="36"/>
      <c r="B147" s="37"/>
      <c r="C147" s="195" t="s">
        <v>366</v>
      </c>
      <c r="D147" s="195" t="s">
        <v>215</v>
      </c>
      <c r="E147" s="196" t="s">
        <v>2232</v>
      </c>
      <c r="F147" s="197" t="s">
        <v>2233</v>
      </c>
      <c r="G147" s="198" t="s">
        <v>166</v>
      </c>
      <c r="H147" s="199">
        <v>1.6</v>
      </c>
      <c r="I147" s="200"/>
      <c r="J147" s="201">
        <f>ROUND(I147*H147,2)</f>
        <v>0</v>
      </c>
      <c r="K147" s="197" t="s">
        <v>219</v>
      </c>
      <c r="L147" s="41"/>
      <c r="M147" s="202" t="s">
        <v>19</v>
      </c>
      <c r="N147" s="203" t="s">
        <v>45</v>
      </c>
      <c r="O147" s="66"/>
      <c r="P147" s="204">
        <f>O147*H147</f>
        <v>0</v>
      </c>
      <c r="Q147" s="204">
        <v>1.0601700000000001</v>
      </c>
      <c r="R147" s="204">
        <f>Q147*H147</f>
        <v>1.6962720000000002</v>
      </c>
      <c r="S147" s="204">
        <v>0</v>
      </c>
      <c r="T147" s="205">
        <f>S147*H147</f>
        <v>0</v>
      </c>
      <c r="U147" s="36"/>
      <c r="V147" s="36"/>
      <c r="W147" s="36"/>
      <c r="X147" s="36"/>
      <c r="Y147" s="36"/>
      <c r="Z147" s="36"/>
      <c r="AA147" s="36"/>
      <c r="AB147" s="36"/>
      <c r="AC147" s="36"/>
      <c r="AD147" s="36"/>
      <c r="AE147" s="36"/>
      <c r="AR147" s="206" t="s">
        <v>923</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923</v>
      </c>
      <c r="BM147" s="206" t="s">
        <v>2234</v>
      </c>
    </row>
    <row r="148" spans="1:65" s="13" customFormat="1">
      <c r="B148" s="212"/>
      <c r="C148" s="213"/>
      <c r="D148" s="208" t="s">
        <v>233</v>
      </c>
      <c r="E148" s="214" t="s">
        <v>19</v>
      </c>
      <c r="F148" s="215" t="s">
        <v>2235</v>
      </c>
      <c r="G148" s="213"/>
      <c r="H148" s="216">
        <v>1.6</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1.6</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33" customHeight="1">
      <c r="A150" s="36"/>
      <c r="B150" s="37"/>
      <c r="C150" s="195" t="s">
        <v>370</v>
      </c>
      <c r="D150" s="195" t="s">
        <v>215</v>
      </c>
      <c r="E150" s="196" t="s">
        <v>2131</v>
      </c>
      <c r="F150" s="197" t="s">
        <v>2132</v>
      </c>
      <c r="G150" s="198" t="s">
        <v>152</v>
      </c>
      <c r="H150" s="199">
        <v>210</v>
      </c>
      <c r="I150" s="200"/>
      <c r="J150" s="201">
        <f>ROUND(I150*H150,2)</f>
        <v>0</v>
      </c>
      <c r="K150" s="197" t="s">
        <v>219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923</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923</v>
      </c>
      <c r="BM150" s="206" t="s">
        <v>2236</v>
      </c>
    </row>
    <row r="151" spans="1:65" s="2" customFormat="1" ht="29.25">
      <c r="A151" s="36"/>
      <c r="B151" s="37"/>
      <c r="C151" s="38"/>
      <c r="D151" s="208" t="s">
        <v>222</v>
      </c>
      <c r="E151" s="38"/>
      <c r="F151" s="209" t="s">
        <v>2088</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2" customFormat="1" ht="33" customHeight="1">
      <c r="A152" s="36"/>
      <c r="B152" s="37"/>
      <c r="C152" s="195" t="s">
        <v>375</v>
      </c>
      <c r="D152" s="195" t="s">
        <v>215</v>
      </c>
      <c r="E152" s="196" t="s">
        <v>2089</v>
      </c>
      <c r="F152" s="197" t="s">
        <v>2090</v>
      </c>
      <c r="G152" s="198" t="s">
        <v>152</v>
      </c>
      <c r="H152" s="199">
        <v>170</v>
      </c>
      <c r="I152" s="200"/>
      <c r="J152" s="201">
        <f>ROUND(I152*H152,2)</f>
        <v>0</v>
      </c>
      <c r="K152" s="197" t="s">
        <v>219</v>
      </c>
      <c r="L152" s="41"/>
      <c r="M152" s="202" t="s">
        <v>19</v>
      </c>
      <c r="N152" s="203" t="s">
        <v>45</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923</v>
      </c>
      <c r="AT152" s="206" t="s">
        <v>215</v>
      </c>
      <c r="AU152" s="206" t="s">
        <v>83</v>
      </c>
      <c r="AY152" s="19" t="s">
        <v>213</v>
      </c>
      <c r="BE152" s="207">
        <f>IF(N152="základní",J152,0)</f>
        <v>0</v>
      </c>
      <c r="BF152" s="207">
        <f>IF(N152="snížená",J152,0)</f>
        <v>0</v>
      </c>
      <c r="BG152" s="207">
        <f>IF(N152="zákl. přenesená",J152,0)</f>
        <v>0</v>
      </c>
      <c r="BH152" s="207">
        <f>IF(N152="sníž. přenesená",J152,0)</f>
        <v>0</v>
      </c>
      <c r="BI152" s="207">
        <f>IF(N152="nulová",J152,0)</f>
        <v>0</v>
      </c>
      <c r="BJ152" s="19" t="s">
        <v>81</v>
      </c>
      <c r="BK152" s="207">
        <f>ROUND(I152*H152,2)</f>
        <v>0</v>
      </c>
      <c r="BL152" s="19" t="s">
        <v>923</v>
      </c>
      <c r="BM152" s="206" t="s">
        <v>2237</v>
      </c>
    </row>
    <row r="153" spans="1:65" s="2" customFormat="1" ht="29.25">
      <c r="A153" s="36"/>
      <c r="B153" s="37"/>
      <c r="C153" s="38"/>
      <c r="D153" s="208" t="s">
        <v>222</v>
      </c>
      <c r="E153" s="38"/>
      <c r="F153" s="209" t="s">
        <v>2088</v>
      </c>
      <c r="G153" s="38"/>
      <c r="H153" s="38"/>
      <c r="I153" s="118"/>
      <c r="J153" s="38"/>
      <c r="K153" s="38"/>
      <c r="L153" s="41"/>
      <c r="M153" s="210"/>
      <c r="N153" s="211"/>
      <c r="O153" s="66"/>
      <c r="P153" s="66"/>
      <c r="Q153" s="66"/>
      <c r="R153" s="66"/>
      <c r="S153" s="66"/>
      <c r="T153" s="67"/>
      <c r="U153" s="36"/>
      <c r="V153" s="36"/>
      <c r="W153" s="36"/>
      <c r="X153" s="36"/>
      <c r="Y153" s="36"/>
      <c r="Z153" s="36"/>
      <c r="AA153" s="36"/>
      <c r="AB153" s="36"/>
      <c r="AC153" s="36"/>
      <c r="AD153" s="36"/>
      <c r="AE153" s="36"/>
      <c r="AT153" s="19" t="s">
        <v>222</v>
      </c>
      <c r="AU153" s="19" t="s">
        <v>83</v>
      </c>
    </row>
    <row r="154" spans="1:65" s="2" customFormat="1" ht="21.75" customHeight="1">
      <c r="A154" s="36"/>
      <c r="B154" s="37"/>
      <c r="C154" s="195" t="s">
        <v>380</v>
      </c>
      <c r="D154" s="195" t="s">
        <v>215</v>
      </c>
      <c r="E154" s="196" t="s">
        <v>2238</v>
      </c>
      <c r="F154" s="197" t="s">
        <v>2239</v>
      </c>
      <c r="G154" s="198" t="s">
        <v>152</v>
      </c>
      <c r="H154" s="199">
        <v>380</v>
      </c>
      <c r="I154" s="200"/>
      <c r="J154" s="201">
        <f>ROUND(I154*H154,2)</f>
        <v>0</v>
      </c>
      <c r="K154" s="197" t="s">
        <v>219</v>
      </c>
      <c r="L154" s="41"/>
      <c r="M154" s="202" t="s">
        <v>19</v>
      </c>
      <c r="N154" s="203" t="s">
        <v>45</v>
      </c>
      <c r="O154" s="66"/>
      <c r="P154" s="204">
        <f>O154*H154</f>
        <v>0</v>
      </c>
      <c r="Q154" s="204">
        <v>7.8E-2</v>
      </c>
      <c r="R154" s="204">
        <f>Q154*H154</f>
        <v>29.64</v>
      </c>
      <c r="S154" s="204">
        <v>0</v>
      </c>
      <c r="T154" s="205">
        <f>S154*H154</f>
        <v>0</v>
      </c>
      <c r="U154" s="36"/>
      <c r="V154" s="36"/>
      <c r="W154" s="36"/>
      <c r="X154" s="36"/>
      <c r="Y154" s="36"/>
      <c r="Z154" s="36"/>
      <c r="AA154" s="36"/>
      <c r="AB154" s="36"/>
      <c r="AC154" s="36"/>
      <c r="AD154" s="36"/>
      <c r="AE154" s="36"/>
      <c r="AR154" s="206" t="s">
        <v>923</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923</v>
      </c>
      <c r="BM154" s="206" t="s">
        <v>2240</v>
      </c>
    </row>
    <row r="155" spans="1:65" s="2" customFormat="1" ht="39">
      <c r="A155" s="36"/>
      <c r="B155" s="37"/>
      <c r="C155" s="38"/>
      <c r="D155" s="208" t="s">
        <v>222</v>
      </c>
      <c r="E155" s="38"/>
      <c r="F155" s="209" t="s">
        <v>2241</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2" customFormat="1" ht="28.5" customHeight="1">
      <c r="A156" s="36"/>
      <c r="B156" s="37"/>
      <c r="C156" s="244" t="s">
        <v>384</v>
      </c>
      <c r="D156" s="244" t="s">
        <v>329</v>
      </c>
      <c r="E156" s="245" t="s">
        <v>2242</v>
      </c>
      <c r="F156" s="246" t="s">
        <v>4231</v>
      </c>
      <c r="G156" s="247" t="s">
        <v>152</v>
      </c>
      <c r="H156" s="248">
        <v>380</v>
      </c>
      <c r="I156" s="249"/>
      <c r="J156" s="250">
        <f>ROUND(I156*H156,2)</f>
        <v>0</v>
      </c>
      <c r="K156" s="246" t="s">
        <v>19</v>
      </c>
      <c r="L156" s="251"/>
      <c r="M156" s="252" t="s">
        <v>19</v>
      </c>
      <c r="N156" s="253" t="s">
        <v>45</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257</v>
      </c>
      <c r="AT156" s="206" t="s">
        <v>329</v>
      </c>
      <c r="AU156" s="206" t="s">
        <v>83</v>
      </c>
      <c r="AY156" s="19" t="s">
        <v>213</v>
      </c>
      <c r="BE156" s="207">
        <f>IF(N156="základní",J156,0)</f>
        <v>0</v>
      </c>
      <c r="BF156" s="207">
        <f>IF(N156="snížená",J156,0)</f>
        <v>0</v>
      </c>
      <c r="BG156" s="207">
        <f>IF(N156="zákl. přenesená",J156,0)</f>
        <v>0</v>
      </c>
      <c r="BH156" s="207">
        <f>IF(N156="sníž. přenesená",J156,0)</f>
        <v>0</v>
      </c>
      <c r="BI156" s="207">
        <f>IF(N156="nulová",J156,0)</f>
        <v>0</v>
      </c>
      <c r="BJ156" s="19" t="s">
        <v>81</v>
      </c>
      <c r="BK156" s="207">
        <f>ROUND(I156*H156,2)</f>
        <v>0</v>
      </c>
      <c r="BL156" s="19" t="s">
        <v>220</v>
      </c>
      <c r="BM156" s="206" t="s">
        <v>2243</v>
      </c>
    </row>
    <row r="157" spans="1:65" s="2" customFormat="1" ht="21.75" customHeight="1">
      <c r="A157" s="36"/>
      <c r="B157" s="37"/>
      <c r="C157" s="195" t="s">
        <v>389</v>
      </c>
      <c r="D157" s="195" t="s">
        <v>215</v>
      </c>
      <c r="E157" s="196" t="s">
        <v>2244</v>
      </c>
      <c r="F157" s="197" t="s">
        <v>2245</v>
      </c>
      <c r="G157" s="198" t="s">
        <v>152</v>
      </c>
      <c r="H157" s="199">
        <v>380</v>
      </c>
      <c r="I157" s="200"/>
      <c r="J157" s="201">
        <f>ROUND(I157*H157,2)</f>
        <v>0</v>
      </c>
      <c r="K157" s="197" t="s">
        <v>219</v>
      </c>
      <c r="L157" s="41"/>
      <c r="M157" s="202" t="s">
        <v>19</v>
      </c>
      <c r="N157" s="203" t="s">
        <v>45</v>
      </c>
      <c r="O157" s="66"/>
      <c r="P157" s="204">
        <f>O157*H157</f>
        <v>0</v>
      </c>
      <c r="Q157" s="204">
        <v>6.9999999999999994E-5</v>
      </c>
      <c r="R157" s="204">
        <f>Q157*H157</f>
        <v>2.6599999999999999E-2</v>
      </c>
      <c r="S157" s="204">
        <v>0</v>
      </c>
      <c r="T157" s="205">
        <f>S157*H157</f>
        <v>0</v>
      </c>
      <c r="U157" s="36"/>
      <c r="V157" s="36"/>
      <c r="W157" s="36"/>
      <c r="X157" s="36"/>
      <c r="Y157" s="36"/>
      <c r="Z157" s="36"/>
      <c r="AA157" s="36"/>
      <c r="AB157" s="36"/>
      <c r="AC157" s="36"/>
      <c r="AD157" s="36"/>
      <c r="AE157" s="36"/>
      <c r="AR157" s="206" t="s">
        <v>923</v>
      </c>
      <c r="AT157" s="206" t="s">
        <v>215</v>
      </c>
      <c r="AU157" s="206" t="s">
        <v>83</v>
      </c>
      <c r="AY157" s="19" t="s">
        <v>213</v>
      </c>
      <c r="BE157" s="207">
        <f>IF(N157="základní",J157,0)</f>
        <v>0</v>
      </c>
      <c r="BF157" s="207">
        <f>IF(N157="snížená",J157,0)</f>
        <v>0</v>
      </c>
      <c r="BG157" s="207">
        <f>IF(N157="zákl. přenesená",J157,0)</f>
        <v>0</v>
      </c>
      <c r="BH157" s="207">
        <f>IF(N157="sníž. přenesená",J157,0)</f>
        <v>0</v>
      </c>
      <c r="BI157" s="207">
        <f>IF(N157="nulová",J157,0)</f>
        <v>0</v>
      </c>
      <c r="BJ157" s="19" t="s">
        <v>81</v>
      </c>
      <c r="BK157" s="207">
        <f>ROUND(I157*H157,2)</f>
        <v>0</v>
      </c>
      <c r="BL157" s="19" t="s">
        <v>923</v>
      </c>
      <c r="BM157" s="206" t="s">
        <v>2246</v>
      </c>
    </row>
    <row r="158" spans="1:65" s="2" customFormat="1" ht="16.5" customHeight="1">
      <c r="A158" s="36"/>
      <c r="B158" s="37"/>
      <c r="C158" s="195" t="s">
        <v>393</v>
      </c>
      <c r="D158" s="195" t="s">
        <v>215</v>
      </c>
      <c r="E158" s="196" t="s">
        <v>2247</v>
      </c>
      <c r="F158" s="197" t="s">
        <v>2248</v>
      </c>
      <c r="G158" s="198" t="s">
        <v>152</v>
      </c>
      <c r="H158" s="199">
        <v>30</v>
      </c>
      <c r="I158" s="200"/>
      <c r="J158" s="201">
        <f>ROUND(I158*H158,2)</f>
        <v>0</v>
      </c>
      <c r="K158" s="197" t="s">
        <v>219</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2249</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2249</v>
      </c>
      <c r="BM158" s="206" t="s">
        <v>2250</v>
      </c>
    </row>
    <row r="159" spans="1:65" s="2" customFormat="1" ht="16.5" customHeight="1">
      <c r="A159" s="36"/>
      <c r="B159" s="37"/>
      <c r="C159" s="244" t="s">
        <v>397</v>
      </c>
      <c r="D159" s="244" t="s">
        <v>329</v>
      </c>
      <c r="E159" s="245" t="s">
        <v>2251</v>
      </c>
      <c r="F159" s="246" t="s">
        <v>4232</v>
      </c>
      <c r="G159" s="247" t="s">
        <v>152</v>
      </c>
      <c r="H159" s="248">
        <v>30</v>
      </c>
      <c r="I159" s="249"/>
      <c r="J159" s="250">
        <f>ROUND(I159*H159,2)</f>
        <v>0</v>
      </c>
      <c r="K159" s="246" t="s">
        <v>19</v>
      </c>
      <c r="L159" s="251"/>
      <c r="M159" s="252" t="s">
        <v>19</v>
      </c>
      <c r="N159" s="253" t="s">
        <v>45</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257</v>
      </c>
      <c r="AT159" s="206" t="s">
        <v>329</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2252</v>
      </c>
    </row>
    <row r="160" spans="1:65" s="2" customFormat="1" ht="29.25">
      <c r="A160" s="36"/>
      <c r="B160" s="37"/>
      <c r="C160" s="38"/>
      <c r="D160" s="208" t="s">
        <v>320</v>
      </c>
      <c r="E160" s="38"/>
      <c r="F160" s="209" t="s">
        <v>2253</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320</v>
      </c>
      <c r="AU160" s="19" t="s">
        <v>83</v>
      </c>
    </row>
    <row r="161" spans="1:65" s="2" customFormat="1" ht="21.75" customHeight="1">
      <c r="A161" s="36"/>
      <c r="B161" s="37"/>
      <c r="C161" s="195" t="s">
        <v>402</v>
      </c>
      <c r="D161" s="195" t="s">
        <v>215</v>
      </c>
      <c r="E161" s="196" t="s">
        <v>2140</v>
      </c>
      <c r="F161" s="197" t="s">
        <v>2141</v>
      </c>
      <c r="G161" s="198" t="s">
        <v>152</v>
      </c>
      <c r="H161" s="199">
        <v>210</v>
      </c>
      <c r="I161" s="200"/>
      <c r="J161" s="201">
        <f>ROUND(I161*H161,2)</f>
        <v>0</v>
      </c>
      <c r="K161" s="197" t="s">
        <v>219</v>
      </c>
      <c r="L161" s="41"/>
      <c r="M161" s="202" t="s">
        <v>19</v>
      </c>
      <c r="N161" s="203" t="s">
        <v>45</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923</v>
      </c>
      <c r="AT161" s="206" t="s">
        <v>215</v>
      </c>
      <c r="AU161" s="206" t="s">
        <v>83</v>
      </c>
      <c r="AY161" s="19" t="s">
        <v>213</v>
      </c>
      <c r="BE161" s="207">
        <f>IF(N161="základní",J161,0)</f>
        <v>0</v>
      </c>
      <c r="BF161" s="207">
        <f>IF(N161="snížená",J161,0)</f>
        <v>0</v>
      </c>
      <c r="BG161" s="207">
        <f>IF(N161="zákl. přenesená",J161,0)</f>
        <v>0</v>
      </c>
      <c r="BH161" s="207">
        <f>IF(N161="sníž. přenesená",J161,0)</f>
        <v>0</v>
      </c>
      <c r="BI161" s="207">
        <f>IF(N161="nulová",J161,0)</f>
        <v>0</v>
      </c>
      <c r="BJ161" s="19" t="s">
        <v>81</v>
      </c>
      <c r="BK161" s="207">
        <f>ROUND(I161*H161,2)</f>
        <v>0</v>
      </c>
      <c r="BL161" s="19" t="s">
        <v>923</v>
      </c>
      <c r="BM161" s="206" t="s">
        <v>2254</v>
      </c>
    </row>
    <row r="162" spans="1:65" s="2" customFormat="1" ht="21.75" customHeight="1">
      <c r="A162" s="36"/>
      <c r="B162" s="37"/>
      <c r="C162" s="195" t="s">
        <v>407</v>
      </c>
      <c r="D162" s="195" t="s">
        <v>215</v>
      </c>
      <c r="E162" s="196" t="s">
        <v>2099</v>
      </c>
      <c r="F162" s="197" t="s">
        <v>2100</v>
      </c>
      <c r="G162" s="198" t="s">
        <v>152</v>
      </c>
      <c r="H162" s="199">
        <v>170</v>
      </c>
      <c r="I162" s="200"/>
      <c r="J162" s="201">
        <f>ROUND(I162*H162,2)</f>
        <v>0</v>
      </c>
      <c r="K162" s="197" t="s">
        <v>219</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923</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923</v>
      </c>
      <c r="BM162" s="206" t="s">
        <v>2255</v>
      </c>
    </row>
    <row r="163" spans="1:65" s="2" customFormat="1" ht="21.75" customHeight="1">
      <c r="A163" s="36"/>
      <c r="B163" s="37"/>
      <c r="C163" s="195" t="s">
        <v>414</v>
      </c>
      <c r="D163" s="195" t="s">
        <v>215</v>
      </c>
      <c r="E163" s="196" t="s">
        <v>2102</v>
      </c>
      <c r="F163" s="197" t="s">
        <v>2103</v>
      </c>
      <c r="G163" s="198" t="s">
        <v>156</v>
      </c>
      <c r="H163" s="199">
        <v>280</v>
      </c>
      <c r="I163" s="200"/>
      <c r="J163" s="201">
        <f>ROUND(I163*H163,2)</f>
        <v>0</v>
      </c>
      <c r="K163" s="197" t="s">
        <v>219</v>
      </c>
      <c r="L163" s="41"/>
      <c r="M163" s="202" t="s">
        <v>19</v>
      </c>
      <c r="N163" s="203" t="s">
        <v>45</v>
      </c>
      <c r="O163" s="66"/>
      <c r="P163" s="204">
        <f>O163*H163</f>
        <v>0</v>
      </c>
      <c r="Q163" s="204">
        <v>0.22649</v>
      </c>
      <c r="R163" s="204">
        <f>Q163*H163</f>
        <v>63.417200000000001</v>
      </c>
      <c r="S163" s="204">
        <v>0</v>
      </c>
      <c r="T163" s="205">
        <f>S163*H163</f>
        <v>0</v>
      </c>
      <c r="U163" s="36"/>
      <c r="V163" s="36"/>
      <c r="W163" s="36"/>
      <c r="X163" s="36"/>
      <c r="Y163" s="36"/>
      <c r="Z163" s="36"/>
      <c r="AA163" s="36"/>
      <c r="AB163" s="36"/>
      <c r="AC163" s="36"/>
      <c r="AD163" s="36"/>
      <c r="AE163" s="36"/>
      <c r="AR163" s="206" t="s">
        <v>923</v>
      </c>
      <c r="AT163" s="206" t="s">
        <v>215</v>
      </c>
      <c r="AU163" s="206" t="s">
        <v>83</v>
      </c>
      <c r="AY163" s="19" t="s">
        <v>213</v>
      </c>
      <c r="BE163" s="207">
        <f>IF(N163="základní",J163,0)</f>
        <v>0</v>
      </c>
      <c r="BF163" s="207">
        <f>IF(N163="snížená",J163,0)</f>
        <v>0</v>
      </c>
      <c r="BG163" s="207">
        <f>IF(N163="zákl. přenesená",J163,0)</f>
        <v>0</v>
      </c>
      <c r="BH163" s="207">
        <f>IF(N163="sníž. přenesená",J163,0)</f>
        <v>0</v>
      </c>
      <c r="BI163" s="207">
        <f>IF(N163="nulová",J163,0)</f>
        <v>0</v>
      </c>
      <c r="BJ163" s="19" t="s">
        <v>81</v>
      </c>
      <c r="BK163" s="207">
        <f>ROUND(I163*H163,2)</f>
        <v>0</v>
      </c>
      <c r="BL163" s="19" t="s">
        <v>923</v>
      </c>
      <c r="BM163" s="206" t="s">
        <v>2256</v>
      </c>
    </row>
    <row r="164" spans="1:65" s="2" customFormat="1" ht="68.25">
      <c r="A164" s="36"/>
      <c r="B164" s="37"/>
      <c r="C164" s="38"/>
      <c r="D164" s="208" t="s">
        <v>222</v>
      </c>
      <c r="E164" s="38"/>
      <c r="F164" s="209" t="s">
        <v>2105</v>
      </c>
      <c r="G164" s="38"/>
      <c r="H164" s="38"/>
      <c r="I164" s="118"/>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222</v>
      </c>
      <c r="AU164" s="19" t="s">
        <v>83</v>
      </c>
    </row>
    <row r="165" spans="1:65" s="2" customFormat="1" ht="16.5" customHeight="1">
      <c r="A165" s="36"/>
      <c r="B165" s="37"/>
      <c r="C165" s="195" t="s">
        <v>419</v>
      </c>
      <c r="D165" s="195" t="s">
        <v>215</v>
      </c>
      <c r="E165" s="196" t="s">
        <v>2106</v>
      </c>
      <c r="F165" s="197" t="s">
        <v>2107</v>
      </c>
      <c r="G165" s="198" t="s">
        <v>156</v>
      </c>
      <c r="H165" s="199">
        <v>280</v>
      </c>
      <c r="I165" s="200"/>
      <c r="J165" s="201">
        <f>ROUND(I165*H165,2)</f>
        <v>0</v>
      </c>
      <c r="K165" s="197" t="s">
        <v>219</v>
      </c>
      <c r="L165" s="41"/>
      <c r="M165" s="202" t="s">
        <v>19</v>
      </c>
      <c r="N165" s="203" t="s">
        <v>45</v>
      </c>
      <c r="O165" s="66"/>
      <c r="P165" s="204">
        <f>O165*H165</f>
        <v>0</v>
      </c>
      <c r="Q165" s="204">
        <v>9.0130000000000002E-2</v>
      </c>
      <c r="R165" s="204">
        <f>Q165*H165</f>
        <v>25.2364</v>
      </c>
      <c r="S165" s="204">
        <v>0</v>
      </c>
      <c r="T165" s="205">
        <f>S165*H165</f>
        <v>0</v>
      </c>
      <c r="U165" s="36"/>
      <c r="V165" s="36"/>
      <c r="W165" s="36"/>
      <c r="X165" s="36"/>
      <c r="Y165" s="36"/>
      <c r="Z165" s="36"/>
      <c r="AA165" s="36"/>
      <c r="AB165" s="36"/>
      <c r="AC165" s="36"/>
      <c r="AD165" s="36"/>
      <c r="AE165" s="36"/>
      <c r="AR165" s="206" t="s">
        <v>923</v>
      </c>
      <c r="AT165" s="206" t="s">
        <v>215</v>
      </c>
      <c r="AU165" s="206" t="s">
        <v>83</v>
      </c>
      <c r="AY165" s="19" t="s">
        <v>213</v>
      </c>
      <c r="BE165" s="207">
        <f>IF(N165="základní",J165,0)</f>
        <v>0</v>
      </c>
      <c r="BF165" s="207">
        <f>IF(N165="snížená",J165,0)</f>
        <v>0</v>
      </c>
      <c r="BG165" s="207">
        <f>IF(N165="zákl. přenesená",J165,0)</f>
        <v>0</v>
      </c>
      <c r="BH165" s="207">
        <f>IF(N165="sníž. přenesená",J165,0)</f>
        <v>0</v>
      </c>
      <c r="BI165" s="207">
        <f>IF(N165="nulová",J165,0)</f>
        <v>0</v>
      </c>
      <c r="BJ165" s="19" t="s">
        <v>81</v>
      </c>
      <c r="BK165" s="207">
        <f>ROUND(I165*H165,2)</f>
        <v>0</v>
      </c>
      <c r="BL165" s="19" t="s">
        <v>923</v>
      </c>
      <c r="BM165" s="206" t="s">
        <v>2257</v>
      </c>
    </row>
    <row r="166" spans="1:65" s="2" customFormat="1" ht="68.25">
      <c r="A166" s="36"/>
      <c r="B166" s="37"/>
      <c r="C166" s="38"/>
      <c r="D166" s="208" t="s">
        <v>222</v>
      </c>
      <c r="E166" s="38"/>
      <c r="F166" s="209" t="s">
        <v>2105</v>
      </c>
      <c r="G166" s="38"/>
      <c r="H166" s="38"/>
      <c r="I166" s="118"/>
      <c r="J166" s="38"/>
      <c r="K166" s="38"/>
      <c r="L166" s="41"/>
      <c r="M166" s="210"/>
      <c r="N166" s="211"/>
      <c r="O166" s="66"/>
      <c r="P166" s="66"/>
      <c r="Q166" s="66"/>
      <c r="R166" s="66"/>
      <c r="S166" s="66"/>
      <c r="T166" s="67"/>
      <c r="U166" s="36"/>
      <c r="V166" s="36"/>
      <c r="W166" s="36"/>
      <c r="X166" s="36"/>
      <c r="Y166" s="36"/>
      <c r="Z166" s="36"/>
      <c r="AA166" s="36"/>
      <c r="AB166" s="36"/>
      <c r="AC166" s="36"/>
      <c r="AD166" s="36"/>
      <c r="AE166" s="36"/>
      <c r="AT166" s="19" t="s">
        <v>222</v>
      </c>
      <c r="AU166" s="19" t="s">
        <v>83</v>
      </c>
    </row>
    <row r="167" spans="1:65" s="12" customFormat="1" ht="25.9" customHeight="1">
      <c r="B167" s="179"/>
      <c r="C167" s="180"/>
      <c r="D167" s="181" t="s">
        <v>73</v>
      </c>
      <c r="E167" s="182" t="s">
        <v>2258</v>
      </c>
      <c r="F167" s="182" t="s">
        <v>2259</v>
      </c>
      <c r="G167" s="180"/>
      <c r="H167" s="180"/>
      <c r="I167" s="183"/>
      <c r="J167" s="184">
        <f>BK167</f>
        <v>0</v>
      </c>
      <c r="K167" s="180"/>
      <c r="L167" s="185"/>
      <c r="M167" s="186"/>
      <c r="N167" s="187"/>
      <c r="O167" s="187"/>
      <c r="P167" s="188">
        <f>SUM(P168:P174)</f>
        <v>0</v>
      </c>
      <c r="Q167" s="187"/>
      <c r="R167" s="188">
        <f>SUM(R168:R174)</f>
        <v>0</v>
      </c>
      <c r="S167" s="187"/>
      <c r="T167" s="189">
        <f>SUM(T168:T174)</f>
        <v>0</v>
      </c>
      <c r="AR167" s="190" t="s">
        <v>220</v>
      </c>
      <c r="AT167" s="191" t="s">
        <v>73</v>
      </c>
      <c r="AU167" s="191" t="s">
        <v>74</v>
      </c>
      <c r="AY167" s="190" t="s">
        <v>213</v>
      </c>
      <c r="BK167" s="192">
        <f>SUM(BK168:BK174)</f>
        <v>0</v>
      </c>
    </row>
    <row r="168" spans="1:65" s="2" customFormat="1" ht="16.5" customHeight="1">
      <c r="A168" s="36"/>
      <c r="B168" s="37"/>
      <c r="C168" s="195" t="s">
        <v>425</v>
      </c>
      <c r="D168" s="195" t="s">
        <v>215</v>
      </c>
      <c r="E168" s="196" t="s">
        <v>2260</v>
      </c>
      <c r="F168" s="197" t="s">
        <v>2261</v>
      </c>
      <c r="G168" s="198" t="s">
        <v>417</v>
      </c>
      <c r="H168" s="199">
        <v>1</v>
      </c>
      <c r="I168" s="200"/>
      <c r="J168" s="201">
        <f t="shared" ref="J168:J174" si="20">ROUND(I168*H168,2)</f>
        <v>0</v>
      </c>
      <c r="K168" s="197" t="s">
        <v>19</v>
      </c>
      <c r="L168" s="41"/>
      <c r="M168" s="202" t="s">
        <v>19</v>
      </c>
      <c r="N168" s="203" t="s">
        <v>45</v>
      </c>
      <c r="O168" s="66"/>
      <c r="P168" s="204">
        <f t="shared" ref="P168:P174" si="21">O168*H168</f>
        <v>0</v>
      </c>
      <c r="Q168" s="204">
        <v>0</v>
      </c>
      <c r="R168" s="204">
        <f t="shared" ref="R168:R174" si="22">Q168*H168</f>
        <v>0</v>
      </c>
      <c r="S168" s="204">
        <v>0</v>
      </c>
      <c r="T168" s="205">
        <f t="shared" ref="T168:T174" si="23">S168*H168</f>
        <v>0</v>
      </c>
      <c r="U168" s="36"/>
      <c r="V168" s="36"/>
      <c r="W168" s="36"/>
      <c r="X168" s="36"/>
      <c r="Y168" s="36"/>
      <c r="Z168" s="36"/>
      <c r="AA168" s="36"/>
      <c r="AB168" s="36"/>
      <c r="AC168" s="36"/>
      <c r="AD168" s="36"/>
      <c r="AE168" s="36"/>
      <c r="AR168" s="206" t="s">
        <v>220</v>
      </c>
      <c r="AT168" s="206" t="s">
        <v>215</v>
      </c>
      <c r="AU168" s="206" t="s">
        <v>81</v>
      </c>
      <c r="AY168" s="19" t="s">
        <v>213</v>
      </c>
      <c r="BE168" s="207">
        <f t="shared" ref="BE168:BE174" si="24">IF(N168="základní",J168,0)</f>
        <v>0</v>
      </c>
      <c r="BF168" s="207">
        <f t="shared" ref="BF168:BF174" si="25">IF(N168="snížená",J168,0)</f>
        <v>0</v>
      </c>
      <c r="BG168" s="207">
        <f t="shared" ref="BG168:BG174" si="26">IF(N168="zákl. přenesená",J168,0)</f>
        <v>0</v>
      </c>
      <c r="BH168" s="207">
        <f t="shared" ref="BH168:BH174" si="27">IF(N168="sníž. přenesená",J168,0)</f>
        <v>0</v>
      </c>
      <c r="BI168" s="207">
        <f t="shared" ref="BI168:BI174" si="28">IF(N168="nulová",J168,0)</f>
        <v>0</v>
      </c>
      <c r="BJ168" s="19" t="s">
        <v>81</v>
      </c>
      <c r="BK168" s="207">
        <f t="shared" ref="BK168:BK174" si="29">ROUND(I168*H168,2)</f>
        <v>0</v>
      </c>
      <c r="BL168" s="19" t="s">
        <v>220</v>
      </c>
      <c r="BM168" s="206" t="s">
        <v>2262</v>
      </c>
    </row>
    <row r="169" spans="1:65" s="2" customFormat="1" ht="16.5" customHeight="1">
      <c r="A169" s="36"/>
      <c r="B169" s="37"/>
      <c r="C169" s="195" t="s">
        <v>430</v>
      </c>
      <c r="D169" s="195" t="s">
        <v>215</v>
      </c>
      <c r="E169" s="196" t="s">
        <v>2263</v>
      </c>
      <c r="F169" s="197" t="s">
        <v>2264</v>
      </c>
      <c r="G169" s="198" t="s">
        <v>417</v>
      </c>
      <c r="H169" s="199">
        <v>1</v>
      </c>
      <c r="I169" s="200"/>
      <c r="J169" s="201">
        <f t="shared" si="20"/>
        <v>0</v>
      </c>
      <c r="K169" s="197" t="s">
        <v>19</v>
      </c>
      <c r="L169" s="41"/>
      <c r="M169" s="202" t="s">
        <v>19</v>
      </c>
      <c r="N169" s="203" t="s">
        <v>45</v>
      </c>
      <c r="O169" s="66"/>
      <c r="P169" s="204">
        <f t="shared" si="21"/>
        <v>0</v>
      </c>
      <c r="Q169" s="204">
        <v>0</v>
      </c>
      <c r="R169" s="204">
        <f t="shared" si="22"/>
        <v>0</v>
      </c>
      <c r="S169" s="204">
        <v>0</v>
      </c>
      <c r="T169" s="205">
        <f t="shared" si="23"/>
        <v>0</v>
      </c>
      <c r="U169" s="36"/>
      <c r="V169" s="36"/>
      <c r="W169" s="36"/>
      <c r="X169" s="36"/>
      <c r="Y169" s="36"/>
      <c r="Z169" s="36"/>
      <c r="AA169" s="36"/>
      <c r="AB169" s="36"/>
      <c r="AC169" s="36"/>
      <c r="AD169" s="36"/>
      <c r="AE169" s="36"/>
      <c r="AR169" s="206" t="s">
        <v>220</v>
      </c>
      <c r="AT169" s="206" t="s">
        <v>215</v>
      </c>
      <c r="AU169" s="206" t="s">
        <v>81</v>
      </c>
      <c r="AY169" s="19" t="s">
        <v>213</v>
      </c>
      <c r="BE169" s="207">
        <f t="shared" si="24"/>
        <v>0</v>
      </c>
      <c r="BF169" s="207">
        <f t="shared" si="25"/>
        <v>0</v>
      </c>
      <c r="BG169" s="207">
        <f t="shared" si="26"/>
        <v>0</v>
      </c>
      <c r="BH169" s="207">
        <f t="shared" si="27"/>
        <v>0</v>
      </c>
      <c r="BI169" s="207">
        <f t="shared" si="28"/>
        <v>0</v>
      </c>
      <c r="BJ169" s="19" t="s">
        <v>81</v>
      </c>
      <c r="BK169" s="207">
        <f t="shared" si="29"/>
        <v>0</v>
      </c>
      <c r="BL169" s="19" t="s">
        <v>220</v>
      </c>
      <c r="BM169" s="206" t="s">
        <v>2265</v>
      </c>
    </row>
    <row r="170" spans="1:65" s="2" customFormat="1" ht="16.5" customHeight="1">
      <c r="A170" s="36"/>
      <c r="B170" s="37"/>
      <c r="C170" s="195" t="s">
        <v>435</v>
      </c>
      <c r="D170" s="195" t="s">
        <v>215</v>
      </c>
      <c r="E170" s="196" t="s">
        <v>2266</v>
      </c>
      <c r="F170" s="197" t="s">
        <v>2267</v>
      </c>
      <c r="G170" s="198" t="s">
        <v>417</v>
      </c>
      <c r="H170" s="199">
        <v>1</v>
      </c>
      <c r="I170" s="200"/>
      <c r="J170" s="201">
        <f t="shared" si="20"/>
        <v>0</v>
      </c>
      <c r="K170" s="197" t="s">
        <v>19</v>
      </c>
      <c r="L170" s="41"/>
      <c r="M170" s="202" t="s">
        <v>19</v>
      </c>
      <c r="N170" s="203" t="s">
        <v>45</v>
      </c>
      <c r="O170" s="66"/>
      <c r="P170" s="204">
        <f t="shared" si="21"/>
        <v>0</v>
      </c>
      <c r="Q170" s="204">
        <v>0</v>
      </c>
      <c r="R170" s="204">
        <f t="shared" si="22"/>
        <v>0</v>
      </c>
      <c r="S170" s="204">
        <v>0</v>
      </c>
      <c r="T170" s="205">
        <f t="shared" si="23"/>
        <v>0</v>
      </c>
      <c r="U170" s="36"/>
      <c r="V170" s="36"/>
      <c r="W170" s="36"/>
      <c r="X170" s="36"/>
      <c r="Y170" s="36"/>
      <c r="Z170" s="36"/>
      <c r="AA170" s="36"/>
      <c r="AB170" s="36"/>
      <c r="AC170" s="36"/>
      <c r="AD170" s="36"/>
      <c r="AE170" s="36"/>
      <c r="AR170" s="206" t="s">
        <v>220</v>
      </c>
      <c r="AT170" s="206" t="s">
        <v>215</v>
      </c>
      <c r="AU170" s="206" t="s">
        <v>81</v>
      </c>
      <c r="AY170" s="19" t="s">
        <v>213</v>
      </c>
      <c r="BE170" s="207">
        <f t="shared" si="24"/>
        <v>0</v>
      </c>
      <c r="BF170" s="207">
        <f t="shared" si="25"/>
        <v>0</v>
      </c>
      <c r="BG170" s="207">
        <f t="shared" si="26"/>
        <v>0</v>
      </c>
      <c r="BH170" s="207">
        <f t="shared" si="27"/>
        <v>0</v>
      </c>
      <c r="BI170" s="207">
        <f t="shared" si="28"/>
        <v>0</v>
      </c>
      <c r="BJ170" s="19" t="s">
        <v>81</v>
      </c>
      <c r="BK170" s="207">
        <f t="shared" si="29"/>
        <v>0</v>
      </c>
      <c r="BL170" s="19" t="s">
        <v>220</v>
      </c>
      <c r="BM170" s="206" t="s">
        <v>2268</v>
      </c>
    </row>
    <row r="171" spans="1:65" s="2" customFormat="1" ht="16.5" customHeight="1">
      <c r="A171" s="36"/>
      <c r="B171" s="37"/>
      <c r="C171" s="195" t="s">
        <v>442</v>
      </c>
      <c r="D171" s="195" t="s">
        <v>215</v>
      </c>
      <c r="E171" s="196" t="s">
        <v>2269</v>
      </c>
      <c r="F171" s="197" t="s">
        <v>2270</v>
      </c>
      <c r="G171" s="198" t="s">
        <v>417</v>
      </c>
      <c r="H171" s="199">
        <v>1</v>
      </c>
      <c r="I171" s="200"/>
      <c r="J171" s="201">
        <f t="shared" si="20"/>
        <v>0</v>
      </c>
      <c r="K171" s="197" t="s">
        <v>19</v>
      </c>
      <c r="L171" s="41"/>
      <c r="M171" s="202" t="s">
        <v>19</v>
      </c>
      <c r="N171" s="203" t="s">
        <v>45</v>
      </c>
      <c r="O171" s="66"/>
      <c r="P171" s="204">
        <f t="shared" si="21"/>
        <v>0</v>
      </c>
      <c r="Q171" s="204">
        <v>0</v>
      </c>
      <c r="R171" s="204">
        <f t="shared" si="22"/>
        <v>0</v>
      </c>
      <c r="S171" s="204">
        <v>0</v>
      </c>
      <c r="T171" s="205">
        <f t="shared" si="23"/>
        <v>0</v>
      </c>
      <c r="U171" s="36"/>
      <c r="V171" s="36"/>
      <c r="W171" s="36"/>
      <c r="X171" s="36"/>
      <c r="Y171" s="36"/>
      <c r="Z171" s="36"/>
      <c r="AA171" s="36"/>
      <c r="AB171" s="36"/>
      <c r="AC171" s="36"/>
      <c r="AD171" s="36"/>
      <c r="AE171" s="36"/>
      <c r="AR171" s="206" t="s">
        <v>220</v>
      </c>
      <c r="AT171" s="206" t="s">
        <v>215</v>
      </c>
      <c r="AU171" s="206" t="s">
        <v>81</v>
      </c>
      <c r="AY171" s="19" t="s">
        <v>213</v>
      </c>
      <c r="BE171" s="207">
        <f t="shared" si="24"/>
        <v>0</v>
      </c>
      <c r="BF171" s="207">
        <f t="shared" si="25"/>
        <v>0</v>
      </c>
      <c r="BG171" s="207">
        <f t="shared" si="26"/>
        <v>0</v>
      </c>
      <c r="BH171" s="207">
        <f t="shared" si="27"/>
        <v>0</v>
      </c>
      <c r="BI171" s="207">
        <f t="shared" si="28"/>
        <v>0</v>
      </c>
      <c r="BJ171" s="19" t="s">
        <v>81</v>
      </c>
      <c r="BK171" s="207">
        <f t="shared" si="29"/>
        <v>0</v>
      </c>
      <c r="BL171" s="19" t="s">
        <v>220</v>
      </c>
      <c r="BM171" s="206" t="s">
        <v>2271</v>
      </c>
    </row>
    <row r="172" spans="1:65" s="2" customFormat="1" ht="16.5" customHeight="1">
      <c r="A172" s="36"/>
      <c r="B172" s="37"/>
      <c r="C172" s="195" t="s">
        <v>446</v>
      </c>
      <c r="D172" s="195" t="s">
        <v>215</v>
      </c>
      <c r="E172" s="196" t="s">
        <v>2272</v>
      </c>
      <c r="F172" s="197" t="s">
        <v>2273</v>
      </c>
      <c r="G172" s="198" t="s">
        <v>417</v>
      </c>
      <c r="H172" s="199">
        <v>1</v>
      </c>
      <c r="I172" s="200"/>
      <c r="J172" s="201">
        <f t="shared" si="20"/>
        <v>0</v>
      </c>
      <c r="K172" s="197" t="s">
        <v>19</v>
      </c>
      <c r="L172" s="41"/>
      <c r="M172" s="202" t="s">
        <v>19</v>
      </c>
      <c r="N172" s="203" t="s">
        <v>45</v>
      </c>
      <c r="O172" s="66"/>
      <c r="P172" s="204">
        <f t="shared" si="21"/>
        <v>0</v>
      </c>
      <c r="Q172" s="204">
        <v>0</v>
      </c>
      <c r="R172" s="204">
        <f t="shared" si="22"/>
        <v>0</v>
      </c>
      <c r="S172" s="204">
        <v>0</v>
      </c>
      <c r="T172" s="205">
        <f t="shared" si="23"/>
        <v>0</v>
      </c>
      <c r="U172" s="36"/>
      <c r="V172" s="36"/>
      <c r="W172" s="36"/>
      <c r="X172" s="36"/>
      <c r="Y172" s="36"/>
      <c r="Z172" s="36"/>
      <c r="AA172" s="36"/>
      <c r="AB172" s="36"/>
      <c r="AC172" s="36"/>
      <c r="AD172" s="36"/>
      <c r="AE172" s="36"/>
      <c r="AR172" s="206" t="s">
        <v>220</v>
      </c>
      <c r="AT172" s="206" t="s">
        <v>215</v>
      </c>
      <c r="AU172" s="206" t="s">
        <v>81</v>
      </c>
      <c r="AY172" s="19" t="s">
        <v>213</v>
      </c>
      <c r="BE172" s="207">
        <f t="shared" si="24"/>
        <v>0</v>
      </c>
      <c r="BF172" s="207">
        <f t="shared" si="25"/>
        <v>0</v>
      </c>
      <c r="BG172" s="207">
        <f t="shared" si="26"/>
        <v>0</v>
      </c>
      <c r="BH172" s="207">
        <f t="shared" si="27"/>
        <v>0</v>
      </c>
      <c r="BI172" s="207">
        <f t="shared" si="28"/>
        <v>0</v>
      </c>
      <c r="BJ172" s="19" t="s">
        <v>81</v>
      </c>
      <c r="BK172" s="207">
        <f t="shared" si="29"/>
        <v>0</v>
      </c>
      <c r="BL172" s="19" t="s">
        <v>220</v>
      </c>
      <c r="BM172" s="206" t="s">
        <v>2274</v>
      </c>
    </row>
    <row r="173" spans="1:65" s="2" customFormat="1" ht="16.5" customHeight="1">
      <c r="A173" s="36"/>
      <c r="B173" s="37"/>
      <c r="C173" s="195" t="s">
        <v>453</v>
      </c>
      <c r="D173" s="195" t="s">
        <v>215</v>
      </c>
      <c r="E173" s="196" t="s">
        <v>2275</v>
      </c>
      <c r="F173" s="197" t="s">
        <v>2276</v>
      </c>
      <c r="G173" s="198" t="s">
        <v>2162</v>
      </c>
      <c r="H173" s="199">
        <v>20</v>
      </c>
      <c r="I173" s="200"/>
      <c r="J173" s="201">
        <f t="shared" si="20"/>
        <v>0</v>
      </c>
      <c r="K173" s="197" t="s">
        <v>19</v>
      </c>
      <c r="L173" s="41"/>
      <c r="M173" s="202" t="s">
        <v>19</v>
      </c>
      <c r="N173" s="203" t="s">
        <v>45</v>
      </c>
      <c r="O173" s="66"/>
      <c r="P173" s="204">
        <f t="shared" si="21"/>
        <v>0</v>
      </c>
      <c r="Q173" s="204">
        <v>0</v>
      </c>
      <c r="R173" s="204">
        <f t="shared" si="22"/>
        <v>0</v>
      </c>
      <c r="S173" s="204">
        <v>0</v>
      </c>
      <c r="T173" s="205">
        <f t="shared" si="23"/>
        <v>0</v>
      </c>
      <c r="U173" s="36"/>
      <c r="V173" s="36"/>
      <c r="W173" s="36"/>
      <c r="X173" s="36"/>
      <c r="Y173" s="36"/>
      <c r="Z173" s="36"/>
      <c r="AA173" s="36"/>
      <c r="AB173" s="36"/>
      <c r="AC173" s="36"/>
      <c r="AD173" s="36"/>
      <c r="AE173" s="36"/>
      <c r="AR173" s="206" t="s">
        <v>220</v>
      </c>
      <c r="AT173" s="206" t="s">
        <v>215</v>
      </c>
      <c r="AU173" s="206" t="s">
        <v>81</v>
      </c>
      <c r="AY173" s="19" t="s">
        <v>213</v>
      </c>
      <c r="BE173" s="207">
        <f t="shared" si="24"/>
        <v>0</v>
      </c>
      <c r="BF173" s="207">
        <f t="shared" si="25"/>
        <v>0</v>
      </c>
      <c r="BG173" s="207">
        <f t="shared" si="26"/>
        <v>0</v>
      </c>
      <c r="BH173" s="207">
        <f t="shared" si="27"/>
        <v>0</v>
      </c>
      <c r="BI173" s="207">
        <f t="shared" si="28"/>
        <v>0</v>
      </c>
      <c r="BJ173" s="19" t="s">
        <v>81</v>
      </c>
      <c r="BK173" s="207">
        <f t="shared" si="29"/>
        <v>0</v>
      </c>
      <c r="BL173" s="19" t="s">
        <v>220</v>
      </c>
      <c r="BM173" s="206" t="s">
        <v>2277</v>
      </c>
    </row>
    <row r="174" spans="1:65" s="2" customFormat="1" ht="16.5" customHeight="1">
      <c r="A174" s="36"/>
      <c r="B174" s="37"/>
      <c r="C174" s="195" t="s">
        <v>458</v>
      </c>
      <c r="D174" s="195" t="s">
        <v>215</v>
      </c>
      <c r="E174" s="196" t="s">
        <v>2278</v>
      </c>
      <c r="F174" s="197" t="s">
        <v>2279</v>
      </c>
      <c r="G174" s="198" t="s">
        <v>417</v>
      </c>
      <c r="H174" s="199">
        <v>1</v>
      </c>
      <c r="I174" s="200"/>
      <c r="J174" s="201">
        <f t="shared" si="20"/>
        <v>0</v>
      </c>
      <c r="K174" s="197" t="s">
        <v>19</v>
      </c>
      <c r="L174" s="41"/>
      <c r="M174" s="202" t="s">
        <v>19</v>
      </c>
      <c r="N174" s="203" t="s">
        <v>45</v>
      </c>
      <c r="O174" s="66"/>
      <c r="P174" s="204">
        <f t="shared" si="21"/>
        <v>0</v>
      </c>
      <c r="Q174" s="204">
        <v>0</v>
      </c>
      <c r="R174" s="204">
        <f t="shared" si="22"/>
        <v>0</v>
      </c>
      <c r="S174" s="204">
        <v>0</v>
      </c>
      <c r="T174" s="205">
        <f t="shared" si="23"/>
        <v>0</v>
      </c>
      <c r="U174" s="36"/>
      <c r="V174" s="36"/>
      <c r="W174" s="36"/>
      <c r="X174" s="36"/>
      <c r="Y174" s="36"/>
      <c r="Z174" s="36"/>
      <c r="AA174" s="36"/>
      <c r="AB174" s="36"/>
      <c r="AC174" s="36"/>
      <c r="AD174" s="36"/>
      <c r="AE174" s="36"/>
      <c r="AR174" s="206" t="s">
        <v>220</v>
      </c>
      <c r="AT174" s="206" t="s">
        <v>215</v>
      </c>
      <c r="AU174" s="206" t="s">
        <v>81</v>
      </c>
      <c r="AY174" s="19" t="s">
        <v>213</v>
      </c>
      <c r="BE174" s="207">
        <f t="shared" si="24"/>
        <v>0</v>
      </c>
      <c r="BF174" s="207">
        <f t="shared" si="25"/>
        <v>0</v>
      </c>
      <c r="BG174" s="207">
        <f t="shared" si="26"/>
        <v>0</v>
      </c>
      <c r="BH174" s="207">
        <f t="shared" si="27"/>
        <v>0</v>
      </c>
      <c r="BI174" s="207">
        <f t="shared" si="28"/>
        <v>0</v>
      </c>
      <c r="BJ174" s="19" t="s">
        <v>81</v>
      </c>
      <c r="BK174" s="207">
        <f t="shared" si="29"/>
        <v>0</v>
      </c>
      <c r="BL174" s="19" t="s">
        <v>220</v>
      </c>
      <c r="BM174" s="206" t="s">
        <v>2280</v>
      </c>
    </row>
    <row r="175" spans="1:65" s="12" customFormat="1" ht="25.9" customHeight="1">
      <c r="B175" s="179"/>
      <c r="C175" s="180"/>
      <c r="D175" s="181" t="s">
        <v>73</v>
      </c>
      <c r="E175" s="182" t="s">
        <v>122</v>
      </c>
      <c r="F175" s="182" t="s">
        <v>123</v>
      </c>
      <c r="G175" s="180"/>
      <c r="H175" s="180"/>
      <c r="I175" s="183"/>
      <c r="J175" s="184">
        <f>BK175</f>
        <v>0</v>
      </c>
      <c r="K175" s="180"/>
      <c r="L175" s="185"/>
      <c r="M175" s="186"/>
      <c r="N175" s="187"/>
      <c r="O175" s="187"/>
      <c r="P175" s="188">
        <f>SUM(P176:P180)</f>
        <v>0</v>
      </c>
      <c r="Q175" s="187"/>
      <c r="R175" s="188">
        <f>SUM(R176:R180)</f>
        <v>0</v>
      </c>
      <c r="S175" s="187"/>
      <c r="T175" s="189">
        <f>SUM(T176:T180)</f>
        <v>0</v>
      </c>
      <c r="AR175" s="190" t="s">
        <v>238</v>
      </c>
      <c r="AT175" s="191" t="s">
        <v>73</v>
      </c>
      <c r="AU175" s="191" t="s">
        <v>74</v>
      </c>
      <c r="AY175" s="190" t="s">
        <v>213</v>
      </c>
      <c r="BK175" s="192">
        <f>SUM(BK176:BK180)</f>
        <v>0</v>
      </c>
    </row>
    <row r="176" spans="1:65" s="2" customFormat="1" ht="16.5" customHeight="1">
      <c r="A176" s="36"/>
      <c r="B176" s="37"/>
      <c r="C176" s="195" t="s">
        <v>463</v>
      </c>
      <c r="D176" s="195" t="s">
        <v>215</v>
      </c>
      <c r="E176" s="196" t="s">
        <v>2281</v>
      </c>
      <c r="F176" s="197" t="s">
        <v>2282</v>
      </c>
      <c r="G176" s="198" t="s">
        <v>417</v>
      </c>
      <c r="H176" s="199">
        <v>1</v>
      </c>
      <c r="I176" s="200"/>
      <c r="J176" s="201">
        <f>ROUND(I176*H176,2)</f>
        <v>0</v>
      </c>
      <c r="K176" s="197" t="s">
        <v>19</v>
      </c>
      <c r="L176" s="41"/>
      <c r="M176" s="202" t="s">
        <v>19</v>
      </c>
      <c r="N176" s="203" t="s">
        <v>45</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220</v>
      </c>
      <c r="AT176" s="206" t="s">
        <v>215</v>
      </c>
      <c r="AU176" s="206" t="s">
        <v>81</v>
      </c>
      <c r="AY176" s="19" t="s">
        <v>213</v>
      </c>
      <c r="BE176" s="207">
        <f>IF(N176="základní",J176,0)</f>
        <v>0</v>
      </c>
      <c r="BF176" s="207">
        <f>IF(N176="snížená",J176,0)</f>
        <v>0</v>
      </c>
      <c r="BG176" s="207">
        <f>IF(N176="zákl. přenesená",J176,0)</f>
        <v>0</v>
      </c>
      <c r="BH176" s="207">
        <f>IF(N176="sníž. přenesená",J176,0)</f>
        <v>0</v>
      </c>
      <c r="BI176" s="207">
        <f>IF(N176="nulová",J176,0)</f>
        <v>0</v>
      </c>
      <c r="BJ176" s="19" t="s">
        <v>81</v>
      </c>
      <c r="BK176" s="207">
        <f>ROUND(I176*H176,2)</f>
        <v>0</v>
      </c>
      <c r="BL176" s="19" t="s">
        <v>220</v>
      </c>
      <c r="BM176" s="206" t="s">
        <v>2283</v>
      </c>
    </row>
    <row r="177" spans="1:65" s="2" customFormat="1" ht="16.5" customHeight="1">
      <c r="A177" s="36"/>
      <c r="B177" s="37"/>
      <c r="C177" s="195" t="s">
        <v>468</v>
      </c>
      <c r="D177" s="195" t="s">
        <v>215</v>
      </c>
      <c r="E177" s="196" t="s">
        <v>2284</v>
      </c>
      <c r="F177" s="197" t="s">
        <v>2285</v>
      </c>
      <c r="G177" s="198" t="s">
        <v>417</v>
      </c>
      <c r="H177" s="199">
        <v>1</v>
      </c>
      <c r="I177" s="200"/>
      <c r="J177" s="201">
        <f>ROUND(I177*H177,2)</f>
        <v>0</v>
      </c>
      <c r="K177" s="197" t="s">
        <v>19</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81</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2286</v>
      </c>
    </row>
    <row r="178" spans="1:65" s="2" customFormat="1" ht="16.5" customHeight="1">
      <c r="A178" s="36"/>
      <c r="B178" s="37"/>
      <c r="C178" s="195" t="s">
        <v>473</v>
      </c>
      <c r="D178" s="195" t="s">
        <v>215</v>
      </c>
      <c r="E178" s="196" t="s">
        <v>2287</v>
      </c>
      <c r="F178" s="197" t="s">
        <v>2288</v>
      </c>
      <c r="G178" s="198" t="s">
        <v>417</v>
      </c>
      <c r="H178" s="199">
        <v>1</v>
      </c>
      <c r="I178" s="200"/>
      <c r="J178" s="201">
        <f>ROUND(I178*H178,2)</f>
        <v>0</v>
      </c>
      <c r="K178" s="197" t="s">
        <v>19</v>
      </c>
      <c r="L178" s="41"/>
      <c r="M178" s="202" t="s">
        <v>19</v>
      </c>
      <c r="N178" s="203" t="s">
        <v>45</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220</v>
      </c>
      <c r="AT178" s="206" t="s">
        <v>215</v>
      </c>
      <c r="AU178" s="206" t="s">
        <v>81</v>
      </c>
      <c r="AY178" s="19" t="s">
        <v>213</v>
      </c>
      <c r="BE178" s="207">
        <f>IF(N178="základní",J178,0)</f>
        <v>0</v>
      </c>
      <c r="BF178" s="207">
        <f>IF(N178="snížená",J178,0)</f>
        <v>0</v>
      </c>
      <c r="BG178" s="207">
        <f>IF(N178="zákl. přenesená",J178,0)</f>
        <v>0</v>
      </c>
      <c r="BH178" s="207">
        <f>IF(N178="sníž. přenesená",J178,0)</f>
        <v>0</v>
      </c>
      <c r="BI178" s="207">
        <f>IF(N178="nulová",J178,0)</f>
        <v>0</v>
      </c>
      <c r="BJ178" s="19" t="s">
        <v>81</v>
      </c>
      <c r="BK178" s="207">
        <f>ROUND(I178*H178,2)</f>
        <v>0</v>
      </c>
      <c r="BL178" s="19" t="s">
        <v>220</v>
      </c>
      <c r="BM178" s="206" t="s">
        <v>2289</v>
      </c>
    </row>
    <row r="179" spans="1:65" s="2" customFormat="1" ht="16.5" customHeight="1">
      <c r="A179" s="36"/>
      <c r="B179" s="37"/>
      <c r="C179" s="195" t="s">
        <v>477</v>
      </c>
      <c r="D179" s="195" t="s">
        <v>215</v>
      </c>
      <c r="E179" s="196" t="s">
        <v>2290</v>
      </c>
      <c r="F179" s="197" t="s">
        <v>2291</v>
      </c>
      <c r="G179" s="198" t="s">
        <v>417</v>
      </c>
      <c r="H179" s="199">
        <v>1</v>
      </c>
      <c r="I179" s="200"/>
      <c r="J179" s="201">
        <f>ROUND(I179*H179,2)</f>
        <v>0</v>
      </c>
      <c r="K179" s="197" t="s">
        <v>19</v>
      </c>
      <c r="L179" s="41"/>
      <c r="M179" s="202" t="s">
        <v>19</v>
      </c>
      <c r="N179" s="203" t="s">
        <v>45</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220</v>
      </c>
      <c r="AT179" s="206" t="s">
        <v>215</v>
      </c>
      <c r="AU179" s="206" t="s">
        <v>81</v>
      </c>
      <c r="AY179" s="19" t="s">
        <v>213</v>
      </c>
      <c r="BE179" s="207">
        <f>IF(N179="základní",J179,0)</f>
        <v>0</v>
      </c>
      <c r="BF179" s="207">
        <f>IF(N179="snížená",J179,0)</f>
        <v>0</v>
      </c>
      <c r="BG179" s="207">
        <f>IF(N179="zákl. přenesená",J179,0)</f>
        <v>0</v>
      </c>
      <c r="BH179" s="207">
        <f>IF(N179="sníž. přenesená",J179,0)</f>
        <v>0</v>
      </c>
      <c r="BI179" s="207">
        <f>IF(N179="nulová",J179,0)</f>
        <v>0</v>
      </c>
      <c r="BJ179" s="19" t="s">
        <v>81</v>
      </c>
      <c r="BK179" s="207">
        <f>ROUND(I179*H179,2)</f>
        <v>0</v>
      </c>
      <c r="BL179" s="19" t="s">
        <v>220</v>
      </c>
      <c r="BM179" s="206" t="s">
        <v>2292</v>
      </c>
    </row>
    <row r="180" spans="1:65" s="2" customFormat="1" ht="16.5" customHeight="1">
      <c r="A180" s="36"/>
      <c r="B180" s="37"/>
      <c r="C180" s="195" t="s">
        <v>485</v>
      </c>
      <c r="D180" s="195" t="s">
        <v>215</v>
      </c>
      <c r="E180" s="196" t="s">
        <v>2293</v>
      </c>
      <c r="F180" s="197" t="s">
        <v>2294</v>
      </c>
      <c r="G180" s="198" t="s">
        <v>417</v>
      </c>
      <c r="H180" s="199">
        <v>1</v>
      </c>
      <c r="I180" s="200"/>
      <c r="J180" s="201">
        <f>ROUND(I180*H180,2)</f>
        <v>0</v>
      </c>
      <c r="K180" s="197" t="s">
        <v>19</v>
      </c>
      <c r="L180" s="41"/>
      <c r="M180" s="258" t="s">
        <v>19</v>
      </c>
      <c r="N180" s="259" t="s">
        <v>45</v>
      </c>
      <c r="O180" s="256"/>
      <c r="P180" s="260">
        <f>O180*H180</f>
        <v>0</v>
      </c>
      <c r="Q180" s="260">
        <v>0</v>
      </c>
      <c r="R180" s="260">
        <f>Q180*H180</f>
        <v>0</v>
      </c>
      <c r="S180" s="260">
        <v>0</v>
      </c>
      <c r="T180" s="261">
        <f>S180*H180</f>
        <v>0</v>
      </c>
      <c r="U180" s="36"/>
      <c r="V180" s="36"/>
      <c r="W180" s="36"/>
      <c r="X180" s="36"/>
      <c r="Y180" s="36"/>
      <c r="Z180" s="36"/>
      <c r="AA180" s="36"/>
      <c r="AB180" s="36"/>
      <c r="AC180" s="36"/>
      <c r="AD180" s="36"/>
      <c r="AE180" s="36"/>
      <c r="AR180" s="206" t="s">
        <v>220</v>
      </c>
      <c r="AT180" s="206" t="s">
        <v>215</v>
      </c>
      <c r="AU180" s="206" t="s">
        <v>81</v>
      </c>
      <c r="AY180" s="19" t="s">
        <v>213</v>
      </c>
      <c r="BE180" s="207">
        <f>IF(N180="základní",J180,0)</f>
        <v>0</v>
      </c>
      <c r="BF180" s="207">
        <f>IF(N180="snížená",J180,0)</f>
        <v>0</v>
      </c>
      <c r="BG180" s="207">
        <f>IF(N180="zákl. přenesená",J180,0)</f>
        <v>0</v>
      </c>
      <c r="BH180" s="207">
        <f>IF(N180="sníž. přenesená",J180,0)</f>
        <v>0</v>
      </c>
      <c r="BI180" s="207">
        <f>IF(N180="nulová",J180,0)</f>
        <v>0</v>
      </c>
      <c r="BJ180" s="19" t="s">
        <v>81</v>
      </c>
      <c r="BK180" s="207">
        <f>ROUND(I180*H180,2)</f>
        <v>0</v>
      </c>
      <c r="BL180" s="19" t="s">
        <v>220</v>
      </c>
      <c r="BM180" s="206" t="s">
        <v>2295</v>
      </c>
    </row>
    <row r="181" spans="1:65" s="2" customFormat="1" ht="6.95" customHeight="1">
      <c r="A181" s="36"/>
      <c r="B181" s="49"/>
      <c r="C181" s="50"/>
      <c r="D181" s="50"/>
      <c r="E181" s="50"/>
      <c r="F181" s="50"/>
      <c r="G181" s="50"/>
      <c r="H181" s="50"/>
      <c r="I181" s="145"/>
      <c r="J181" s="50"/>
      <c r="K181" s="50"/>
      <c r="L181" s="41"/>
      <c r="M181" s="36"/>
      <c r="O181" s="36"/>
      <c r="P181" s="36"/>
      <c r="Q181" s="36"/>
      <c r="R181" s="36"/>
      <c r="S181" s="36"/>
      <c r="T181" s="36"/>
      <c r="U181" s="36"/>
      <c r="V181" s="36"/>
      <c r="W181" s="36"/>
      <c r="X181" s="36"/>
      <c r="Y181" s="36"/>
      <c r="Z181" s="36"/>
      <c r="AA181" s="36"/>
      <c r="AB181" s="36"/>
      <c r="AC181" s="36"/>
      <c r="AD181" s="36"/>
      <c r="AE181" s="36"/>
    </row>
  </sheetData>
  <sheetProtection formatColumns="0" formatRows="0" autoFilter="0"/>
  <autoFilter ref="C91:K18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79"/>
      <c r="M2" s="379"/>
      <c r="N2" s="379"/>
      <c r="O2" s="379"/>
      <c r="P2" s="379"/>
      <c r="Q2" s="379"/>
      <c r="R2" s="379"/>
      <c r="S2" s="379"/>
      <c r="T2" s="379"/>
      <c r="U2" s="379"/>
      <c r="V2" s="379"/>
      <c r="AT2" s="19" t="s">
        <v>124</v>
      </c>
    </row>
    <row r="3" spans="1:46" s="1" customFormat="1" ht="6.95" customHeight="1">
      <c r="B3" s="112"/>
      <c r="C3" s="113"/>
      <c r="D3" s="113"/>
      <c r="E3" s="113"/>
      <c r="F3" s="113"/>
      <c r="G3" s="113"/>
      <c r="H3" s="113"/>
      <c r="I3" s="114"/>
      <c r="J3" s="113"/>
      <c r="K3" s="113"/>
      <c r="L3" s="22"/>
      <c r="AT3" s="19" t="s">
        <v>83</v>
      </c>
    </row>
    <row r="4" spans="1:46" s="1" customFormat="1" ht="24.95" customHeight="1">
      <c r="B4" s="22"/>
      <c r="D4" s="115" t="s">
        <v>158</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2" t="str">
        <f>'Rekapitulace stavby'!K6</f>
        <v>PROJEKT REKONSTRUKCE I.S. A BUĎÁNKA II. ETAPA</v>
      </c>
      <c r="F7" s="413"/>
      <c r="G7" s="413"/>
      <c r="H7" s="413"/>
      <c r="I7" s="110"/>
      <c r="L7" s="22"/>
    </row>
    <row r="8" spans="1:46" s="1" customFormat="1" ht="12" customHeight="1">
      <c r="B8" s="22"/>
      <c r="D8" s="117" t="s">
        <v>171</v>
      </c>
      <c r="I8" s="110"/>
      <c r="L8" s="22"/>
    </row>
    <row r="9" spans="1:46" s="2" customFormat="1" ht="16.5" customHeight="1">
      <c r="A9" s="36"/>
      <c r="B9" s="41"/>
      <c r="C9" s="36"/>
      <c r="D9" s="36"/>
      <c r="E9" s="412" t="s">
        <v>175</v>
      </c>
      <c r="F9" s="414"/>
      <c r="G9" s="414"/>
      <c r="H9" s="414"/>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5" t="s">
        <v>2049</v>
      </c>
      <c r="F11" s="414"/>
      <c r="G11" s="414"/>
      <c r="H11" s="414"/>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181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182</v>
      </c>
      <c r="F23" s="36"/>
      <c r="G23" s="36"/>
      <c r="H23" s="36"/>
      <c r="I23" s="120" t="s">
        <v>29</v>
      </c>
      <c r="J23" s="105" t="s">
        <v>183</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184</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185</v>
      </c>
      <c r="F26" s="36"/>
      <c r="G26" s="36"/>
      <c r="H26" s="36"/>
      <c r="I26" s="120" t="s">
        <v>29</v>
      </c>
      <c r="J26" s="105" t="s">
        <v>186</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3.25" customHeight="1">
      <c r="A29" s="122"/>
      <c r="B29" s="123"/>
      <c r="C29" s="122"/>
      <c r="D29" s="122"/>
      <c r="E29" s="418" t="s">
        <v>580</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ROUND((SUM(BE91:BE107)),  2)</f>
        <v>0</v>
      </c>
      <c r="G35" s="36"/>
      <c r="H35" s="36"/>
      <c r="I35" s="134">
        <v>0.21</v>
      </c>
      <c r="J35" s="133">
        <f>ROUND(((SUM(BE91:BE107))*I35),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ROUND((SUM(BF91:BF107)),  2)</f>
        <v>0</v>
      </c>
      <c r="G36" s="36"/>
      <c r="H36" s="36"/>
      <c r="I36" s="134">
        <v>0.15</v>
      </c>
      <c r="J36" s="133">
        <f>ROUND(((SUM(BF91:BF107))*I36),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ROUND((SUM(BG91:BG107)),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ROUND((SUM(BH91:BH107)),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ROUND((SUM(BI91:BI107)),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175</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VRN - Vedlejší rozpočtové náklady</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Městská část Praha 5</v>
      </c>
      <c r="G58" s="38"/>
      <c r="H58" s="38"/>
      <c r="I58" s="120" t="s">
        <v>33</v>
      </c>
      <c r="J58" s="34" t="str">
        <f>E23</f>
        <v>Provokap s.r.o.</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36</v>
      </c>
      <c r="J59" s="34" t="str">
        <f>E26</f>
        <v>TMI Building s.r.o.</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2049</v>
      </c>
      <c r="E64" s="157"/>
      <c r="F64" s="157"/>
      <c r="G64" s="157"/>
      <c r="H64" s="157"/>
      <c r="I64" s="158"/>
      <c r="J64" s="159">
        <f>J92</f>
        <v>0</v>
      </c>
      <c r="K64" s="155"/>
      <c r="L64" s="160"/>
    </row>
    <row r="65" spans="1:31" s="10" customFormat="1" ht="19.899999999999999" customHeight="1">
      <c r="B65" s="161"/>
      <c r="C65" s="99"/>
      <c r="D65" s="162" t="s">
        <v>2050</v>
      </c>
      <c r="E65" s="163"/>
      <c r="F65" s="163"/>
      <c r="G65" s="163"/>
      <c r="H65" s="163"/>
      <c r="I65" s="164"/>
      <c r="J65" s="165">
        <f>J93</f>
        <v>0</v>
      </c>
      <c r="K65" s="99"/>
      <c r="L65" s="166"/>
    </row>
    <row r="66" spans="1:31" s="10" customFormat="1" ht="19.899999999999999" customHeight="1">
      <c r="B66" s="161"/>
      <c r="C66" s="99"/>
      <c r="D66" s="162" t="s">
        <v>2296</v>
      </c>
      <c r="E66" s="163"/>
      <c r="F66" s="163"/>
      <c r="G66" s="163"/>
      <c r="H66" s="163"/>
      <c r="I66" s="164"/>
      <c r="J66" s="165">
        <f>J96</f>
        <v>0</v>
      </c>
      <c r="K66" s="99"/>
      <c r="L66" s="166"/>
    </row>
    <row r="67" spans="1:31" s="10" customFormat="1" ht="19.899999999999999" customHeight="1">
      <c r="B67" s="161"/>
      <c r="C67" s="99"/>
      <c r="D67" s="162" t="s">
        <v>2297</v>
      </c>
      <c r="E67" s="163"/>
      <c r="F67" s="163"/>
      <c r="G67" s="163"/>
      <c r="H67" s="163"/>
      <c r="I67" s="164"/>
      <c r="J67" s="165">
        <f>J98</f>
        <v>0</v>
      </c>
      <c r="K67" s="99"/>
      <c r="L67" s="166"/>
    </row>
    <row r="68" spans="1:31" s="10" customFormat="1" ht="19.899999999999999" customHeight="1">
      <c r="B68" s="161"/>
      <c r="C68" s="99"/>
      <c r="D68" s="162" t="s">
        <v>2298</v>
      </c>
      <c r="E68" s="163"/>
      <c r="F68" s="163"/>
      <c r="G68" s="163"/>
      <c r="H68" s="163"/>
      <c r="I68" s="164"/>
      <c r="J68" s="165">
        <f>J101</f>
        <v>0</v>
      </c>
      <c r="K68" s="99"/>
      <c r="L68" s="166"/>
    </row>
    <row r="69" spans="1:31" s="10" customFormat="1" ht="19.899999999999999" customHeight="1">
      <c r="B69" s="161"/>
      <c r="C69" s="99"/>
      <c r="D69" s="162" t="s">
        <v>2299</v>
      </c>
      <c r="E69" s="163"/>
      <c r="F69" s="163"/>
      <c r="G69" s="163"/>
      <c r="H69" s="163"/>
      <c r="I69" s="164"/>
      <c r="J69" s="165">
        <f>J105</f>
        <v>0</v>
      </c>
      <c r="K69" s="99"/>
      <c r="L69" s="166"/>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24.95" customHeight="1">
      <c r="A76" s="36"/>
      <c r="B76" s="37"/>
      <c r="C76" s="25" t="s">
        <v>198</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410" t="str">
        <f>E7</f>
        <v>PROJEKT REKONSTRUKCE I.S. A BUĎÁNKA II. ETAPA</v>
      </c>
      <c r="F79" s="411"/>
      <c r="G79" s="411"/>
      <c r="H79" s="411"/>
      <c r="I79" s="118"/>
      <c r="J79" s="38"/>
      <c r="K79" s="38"/>
      <c r="L79" s="119"/>
      <c r="S79" s="36"/>
      <c r="T79" s="36"/>
      <c r="U79" s="36"/>
      <c r="V79" s="36"/>
      <c r="W79" s="36"/>
      <c r="X79" s="36"/>
      <c r="Y79" s="36"/>
      <c r="Z79" s="36"/>
      <c r="AA79" s="36"/>
      <c r="AB79" s="36"/>
      <c r="AC79" s="36"/>
      <c r="AD79" s="36"/>
      <c r="AE79" s="36"/>
    </row>
    <row r="80" spans="1:31" s="1" customFormat="1" ht="12" customHeight="1">
      <c r="B80" s="23"/>
      <c r="C80" s="31" t="s">
        <v>171</v>
      </c>
      <c r="D80" s="24"/>
      <c r="E80" s="24"/>
      <c r="F80" s="24"/>
      <c r="G80" s="24"/>
      <c r="H80" s="24"/>
      <c r="I80" s="110"/>
      <c r="J80" s="24"/>
      <c r="K80" s="24"/>
      <c r="L80" s="22"/>
    </row>
    <row r="81" spans="1:65" s="2" customFormat="1" ht="16.5" customHeight="1">
      <c r="A81" s="36"/>
      <c r="B81" s="37"/>
      <c r="C81" s="38"/>
      <c r="D81" s="38"/>
      <c r="E81" s="410" t="s">
        <v>175</v>
      </c>
      <c r="F81" s="409"/>
      <c r="G81" s="409"/>
      <c r="H81" s="409"/>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179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7" t="str">
        <f>E11</f>
        <v>VRN - Vedlejší rozpočtové náklady</v>
      </c>
      <c r="F83" s="409"/>
      <c r="G83" s="409"/>
      <c r="H83" s="409"/>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památková zóna Buďánka</v>
      </c>
      <c r="G85" s="38"/>
      <c r="H85" s="38"/>
      <c r="I85" s="120" t="s">
        <v>23</v>
      </c>
      <c r="J85" s="61" t="str">
        <f>IF(J14="","",J14)</f>
        <v>30. 8. 2019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Městská část Praha 5</v>
      </c>
      <c r="G87" s="38"/>
      <c r="H87" s="38"/>
      <c r="I87" s="120" t="s">
        <v>33</v>
      </c>
      <c r="J87" s="34" t="str">
        <f>E23</f>
        <v>Provokap s.r.o.</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36</v>
      </c>
      <c r="J88" s="34" t="str">
        <f>E26</f>
        <v>TMI Building s.r.o.</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7"/>
      <c r="B90" s="168"/>
      <c r="C90" s="169" t="s">
        <v>199</v>
      </c>
      <c r="D90" s="170" t="s">
        <v>59</v>
      </c>
      <c r="E90" s="170" t="s">
        <v>55</v>
      </c>
      <c r="F90" s="170" t="s">
        <v>56</v>
      </c>
      <c r="G90" s="170" t="s">
        <v>200</v>
      </c>
      <c r="H90" s="170" t="s">
        <v>201</v>
      </c>
      <c r="I90" s="171" t="s">
        <v>202</v>
      </c>
      <c r="J90" s="170" t="s">
        <v>190</v>
      </c>
      <c r="K90" s="172" t="s">
        <v>203</v>
      </c>
      <c r="L90" s="173"/>
      <c r="M90" s="70" t="s">
        <v>19</v>
      </c>
      <c r="N90" s="71" t="s">
        <v>44</v>
      </c>
      <c r="O90" s="71" t="s">
        <v>204</v>
      </c>
      <c r="P90" s="71" t="s">
        <v>205</v>
      </c>
      <c r="Q90" s="71" t="s">
        <v>206</v>
      </c>
      <c r="R90" s="71" t="s">
        <v>207</v>
      </c>
      <c r="S90" s="71" t="s">
        <v>208</v>
      </c>
      <c r="T90" s="72" t="s">
        <v>209</v>
      </c>
      <c r="U90" s="167"/>
      <c r="V90" s="167"/>
      <c r="W90" s="167"/>
      <c r="X90" s="167"/>
      <c r="Y90" s="167"/>
      <c r="Z90" s="167"/>
      <c r="AA90" s="167"/>
      <c r="AB90" s="167"/>
      <c r="AC90" s="167"/>
      <c r="AD90" s="167"/>
      <c r="AE90" s="167"/>
    </row>
    <row r="91" spans="1:65" s="2" customFormat="1" ht="22.9" customHeight="1">
      <c r="A91" s="36"/>
      <c r="B91" s="37"/>
      <c r="C91" s="77" t="s">
        <v>210</v>
      </c>
      <c r="D91" s="38"/>
      <c r="E91" s="38"/>
      <c r="F91" s="38"/>
      <c r="G91" s="38"/>
      <c r="H91" s="38"/>
      <c r="I91" s="118"/>
      <c r="J91" s="174">
        <f>BK91</f>
        <v>0</v>
      </c>
      <c r="K91" s="38"/>
      <c r="L91" s="41"/>
      <c r="M91" s="73"/>
      <c r="N91" s="175"/>
      <c r="O91" s="74"/>
      <c r="P91" s="176">
        <f>P92</f>
        <v>0</v>
      </c>
      <c r="Q91" s="74"/>
      <c r="R91" s="176">
        <f>R92</f>
        <v>0</v>
      </c>
      <c r="S91" s="74"/>
      <c r="T91" s="177">
        <f>T92</f>
        <v>0</v>
      </c>
      <c r="U91" s="36"/>
      <c r="V91" s="36"/>
      <c r="W91" s="36"/>
      <c r="X91" s="36"/>
      <c r="Y91" s="36"/>
      <c r="Z91" s="36"/>
      <c r="AA91" s="36"/>
      <c r="AB91" s="36"/>
      <c r="AC91" s="36"/>
      <c r="AD91" s="36"/>
      <c r="AE91" s="36"/>
      <c r="AT91" s="19" t="s">
        <v>73</v>
      </c>
      <c r="AU91" s="19" t="s">
        <v>191</v>
      </c>
      <c r="BK91" s="178">
        <f>BK92</f>
        <v>0</v>
      </c>
    </row>
    <row r="92" spans="1:65" s="12" customFormat="1" ht="25.9" customHeight="1">
      <c r="B92" s="179"/>
      <c r="C92" s="180"/>
      <c r="D92" s="181" t="s">
        <v>73</v>
      </c>
      <c r="E92" s="182" t="s">
        <v>122</v>
      </c>
      <c r="F92" s="182" t="s">
        <v>123</v>
      </c>
      <c r="G92" s="180"/>
      <c r="H92" s="180"/>
      <c r="I92" s="183"/>
      <c r="J92" s="184">
        <f>BK92</f>
        <v>0</v>
      </c>
      <c r="K92" s="180"/>
      <c r="L92" s="185"/>
      <c r="M92" s="186"/>
      <c r="N92" s="187"/>
      <c r="O92" s="187"/>
      <c r="P92" s="188">
        <f>P93+P96+P98+P101+P105</f>
        <v>0</v>
      </c>
      <c r="Q92" s="187"/>
      <c r="R92" s="188">
        <f>R93+R96+R98+R101+R105</f>
        <v>0</v>
      </c>
      <c r="S92" s="187"/>
      <c r="T92" s="189">
        <f>T93+T96+T98+T101+T105</f>
        <v>0</v>
      </c>
      <c r="AR92" s="190" t="s">
        <v>238</v>
      </c>
      <c r="AT92" s="191" t="s">
        <v>73</v>
      </c>
      <c r="AU92" s="191" t="s">
        <v>74</v>
      </c>
      <c r="AY92" s="190" t="s">
        <v>213</v>
      </c>
      <c r="BK92" s="192">
        <f>BK93+BK96+BK98+BK101+BK105</f>
        <v>0</v>
      </c>
    </row>
    <row r="93" spans="1:65" s="12" customFormat="1" ht="22.9" customHeight="1">
      <c r="B93" s="179"/>
      <c r="C93" s="180"/>
      <c r="D93" s="181" t="s">
        <v>73</v>
      </c>
      <c r="E93" s="193" t="s">
        <v>2109</v>
      </c>
      <c r="F93" s="193" t="s">
        <v>2110</v>
      </c>
      <c r="G93" s="180"/>
      <c r="H93" s="180"/>
      <c r="I93" s="183"/>
      <c r="J93" s="194">
        <f>BK93</f>
        <v>0</v>
      </c>
      <c r="K93" s="180"/>
      <c r="L93" s="185"/>
      <c r="M93" s="186"/>
      <c r="N93" s="187"/>
      <c r="O93" s="187"/>
      <c r="P93" s="188">
        <f>SUM(P94:P95)</f>
        <v>0</v>
      </c>
      <c r="Q93" s="187"/>
      <c r="R93" s="188">
        <f>SUM(R94:R95)</f>
        <v>0</v>
      </c>
      <c r="S93" s="187"/>
      <c r="T93" s="189">
        <f>SUM(T94:T95)</f>
        <v>0</v>
      </c>
      <c r="AR93" s="190" t="s">
        <v>238</v>
      </c>
      <c r="AT93" s="191" t="s">
        <v>73</v>
      </c>
      <c r="AU93" s="191" t="s">
        <v>81</v>
      </c>
      <c r="AY93" s="190" t="s">
        <v>213</v>
      </c>
      <c r="BK93" s="192">
        <f>SUM(BK94:BK95)</f>
        <v>0</v>
      </c>
    </row>
    <row r="94" spans="1:65" s="2" customFormat="1" ht="16.5" customHeight="1">
      <c r="A94" s="36"/>
      <c r="B94" s="37"/>
      <c r="C94" s="195" t="s">
        <v>81</v>
      </c>
      <c r="D94" s="195" t="s">
        <v>215</v>
      </c>
      <c r="E94" s="196" t="s">
        <v>2300</v>
      </c>
      <c r="F94" s="197" t="s">
        <v>2301</v>
      </c>
      <c r="G94" s="198" t="s">
        <v>417</v>
      </c>
      <c r="H94" s="199">
        <v>1</v>
      </c>
      <c r="I94" s="200"/>
      <c r="J94" s="201">
        <f>ROUND(I94*H94,2)</f>
        <v>0</v>
      </c>
      <c r="K94" s="197" t="s">
        <v>219</v>
      </c>
      <c r="L94" s="41"/>
      <c r="M94" s="202" t="s">
        <v>19</v>
      </c>
      <c r="N94" s="203" t="s">
        <v>45</v>
      </c>
      <c r="O94" s="66"/>
      <c r="P94" s="204">
        <f>O94*H94</f>
        <v>0</v>
      </c>
      <c r="Q94" s="204">
        <v>0</v>
      </c>
      <c r="R94" s="204">
        <f>Q94*H94</f>
        <v>0</v>
      </c>
      <c r="S94" s="204">
        <v>0</v>
      </c>
      <c r="T94" s="205">
        <f>S94*H94</f>
        <v>0</v>
      </c>
      <c r="U94" s="36"/>
      <c r="V94" s="36"/>
      <c r="W94" s="36"/>
      <c r="X94" s="36"/>
      <c r="Y94" s="36"/>
      <c r="Z94" s="36"/>
      <c r="AA94" s="36"/>
      <c r="AB94" s="36"/>
      <c r="AC94" s="36"/>
      <c r="AD94" s="36"/>
      <c r="AE94" s="36"/>
      <c r="AR94" s="206" t="s">
        <v>2113</v>
      </c>
      <c r="AT94" s="206" t="s">
        <v>215</v>
      </c>
      <c r="AU94" s="206" t="s">
        <v>83</v>
      </c>
      <c r="AY94" s="19" t="s">
        <v>213</v>
      </c>
      <c r="BE94" s="207">
        <f>IF(N94="základní",J94,0)</f>
        <v>0</v>
      </c>
      <c r="BF94" s="207">
        <f>IF(N94="snížená",J94,0)</f>
        <v>0</v>
      </c>
      <c r="BG94" s="207">
        <f>IF(N94="zákl. přenesená",J94,0)</f>
        <v>0</v>
      </c>
      <c r="BH94" s="207">
        <f>IF(N94="sníž. přenesená",J94,0)</f>
        <v>0</v>
      </c>
      <c r="BI94" s="207">
        <f>IF(N94="nulová",J94,0)</f>
        <v>0</v>
      </c>
      <c r="BJ94" s="19" t="s">
        <v>81</v>
      </c>
      <c r="BK94" s="207">
        <f>ROUND(I94*H94,2)</f>
        <v>0</v>
      </c>
      <c r="BL94" s="19" t="s">
        <v>2113</v>
      </c>
      <c r="BM94" s="206" t="s">
        <v>2302</v>
      </c>
    </row>
    <row r="95" spans="1:65" s="2" customFormat="1" ht="21.75" customHeight="1">
      <c r="A95" s="36"/>
      <c r="B95" s="37"/>
      <c r="C95" s="195" t="s">
        <v>83</v>
      </c>
      <c r="D95" s="195" t="s">
        <v>215</v>
      </c>
      <c r="E95" s="196" t="s">
        <v>2303</v>
      </c>
      <c r="F95" s="197" t="s">
        <v>2304</v>
      </c>
      <c r="G95" s="198" t="s">
        <v>417</v>
      </c>
      <c r="H95" s="199">
        <v>1</v>
      </c>
      <c r="I95" s="200"/>
      <c r="J95" s="201">
        <f>ROUND(I95*H95,2)</f>
        <v>0</v>
      </c>
      <c r="K95" s="197" t="s">
        <v>219</v>
      </c>
      <c r="L95" s="41"/>
      <c r="M95" s="202" t="s">
        <v>19</v>
      </c>
      <c r="N95" s="203" t="s">
        <v>45</v>
      </c>
      <c r="O95" s="66"/>
      <c r="P95" s="204">
        <f>O95*H95</f>
        <v>0</v>
      </c>
      <c r="Q95" s="204">
        <v>0</v>
      </c>
      <c r="R95" s="204">
        <f>Q95*H95</f>
        <v>0</v>
      </c>
      <c r="S95" s="204">
        <v>0</v>
      </c>
      <c r="T95" s="205">
        <f>S95*H95</f>
        <v>0</v>
      </c>
      <c r="U95" s="36"/>
      <c r="V95" s="36"/>
      <c r="W95" s="36"/>
      <c r="X95" s="36"/>
      <c r="Y95" s="36"/>
      <c r="Z95" s="36"/>
      <c r="AA95" s="36"/>
      <c r="AB95" s="36"/>
      <c r="AC95" s="36"/>
      <c r="AD95" s="36"/>
      <c r="AE95" s="36"/>
      <c r="AR95" s="206" t="s">
        <v>2113</v>
      </c>
      <c r="AT95" s="206" t="s">
        <v>215</v>
      </c>
      <c r="AU95" s="206" t="s">
        <v>83</v>
      </c>
      <c r="AY95" s="19" t="s">
        <v>213</v>
      </c>
      <c r="BE95" s="207">
        <f>IF(N95="základní",J95,0)</f>
        <v>0</v>
      </c>
      <c r="BF95" s="207">
        <f>IF(N95="snížená",J95,0)</f>
        <v>0</v>
      </c>
      <c r="BG95" s="207">
        <f>IF(N95="zákl. přenesená",J95,0)</f>
        <v>0</v>
      </c>
      <c r="BH95" s="207">
        <f>IF(N95="sníž. přenesená",J95,0)</f>
        <v>0</v>
      </c>
      <c r="BI95" s="207">
        <f>IF(N95="nulová",J95,0)</f>
        <v>0</v>
      </c>
      <c r="BJ95" s="19" t="s">
        <v>81</v>
      </c>
      <c r="BK95" s="207">
        <f>ROUND(I95*H95,2)</f>
        <v>0</v>
      </c>
      <c r="BL95" s="19" t="s">
        <v>2113</v>
      </c>
      <c r="BM95" s="206" t="s">
        <v>2305</v>
      </c>
    </row>
    <row r="96" spans="1:65" s="12" customFormat="1" ht="22.9" customHeight="1">
      <c r="B96" s="179"/>
      <c r="C96" s="180"/>
      <c r="D96" s="181" t="s">
        <v>73</v>
      </c>
      <c r="E96" s="193" t="s">
        <v>2306</v>
      </c>
      <c r="F96" s="193" t="s">
        <v>2294</v>
      </c>
      <c r="G96" s="180"/>
      <c r="H96" s="180"/>
      <c r="I96" s="183"/>
      <c r="J96" s="194">
        <f>BK96</f>
        <v>0</v>
      </c>
      <c r="K96" s="180"/>
      <c r="L96" s="185"/>
      <c r="M96" s="186"/>
      <c r="N96" s="187"/>
      <c r="O96" s="187"/>
      <c r="P96" s="188">
        <f>P97</f>
        <v>0</v>
      </c>
      <c r="Q96" s="187"/>
      <c r="R96" s="188">
        <f>R97</f>
        <v>0</v>
      </c>
      <c r="S96" s="187"/>
      <c r="T96" s="189">
        <f>T97</f>
        <v>0</v>
      </c>
      <c r="AR96" s="190" t="s">
        <v>238</v>
      </c>
      <c r="AT96" s="191" t="s">
        <v>73</v>
      </c>
      <c r="AU96" s="191" t="s">
        <v>81</v>
      </c>
      <c r="AY96" s="190" t="s">
        <v>213</v>
      </c>
      <c r="BK96" s="192">
        <f>BK97</f>
        <v>0</v>
      </c>
    </row>
    <row r="97" spans="1:65" s="2" customFormat="1" ht="16.5" customHeight="1">
      <c r="A97" s="36"/>
      <c r="B97" s="37"/>
      <c r="C97" s="195" t="s">
        <v>228</v>
      </c>
      <c r="D97" s="195" t="s">
        <v>215</v>
      </c>
      <c r="E97" s="196" t="s">
        <v>2307</v>
      </c>
      <c r="F97" s="197" t="s">
        <v>2308</v>
      </c>
      <c r="G97" s="198" t="s">
        <v>417</v>
      </c>
      <c r="H97" s="199">
        <v>1</v>
      </c>
      <c r="I97" s="200"/>
      <c r="J97" s="201">
        <f>ROUND(I97*H97,2)</f>
        <v>0</v>
      </c>
      <c r="K97" s="197" t="s">
        <v>219</v>
      </c>
      <c r="L97" s="41"/>
      <c r="M97" s="202" t="s">
        <v>19</v>
      </c>
      <c r="N97" s="203" t="s">
        <v>45</v>
      </c>
      <c r="O97" s="66"/>
      <c r="P97" s="204">
        <f>O97*H97</f>
        <v>0</v>
      </c>
      <c r="Q97" s="204">
        <v>0</v>
      </c>
      <c r="R97" s="204">
        <f>Q97*H97</f>
        <v>0</v>
      </c>
      <c r="S97" s="204">
        <v>0</v>
      </c>
      <c r="T97" s="205">
        <f>S97*H97</f>
        <v>0</v>
      </c>
      <c r="U97" s="36"/>
      <c r="V97" s="36"/>
      <c r="W97" s="36"/>
      <c r="X97" s="36"/>
      <c r="Y97" s="36"/>
      <c r="Z97" s="36"/>
      <c r="AA97" s="36"/>
      <c r="AB97" s="36"/>
      <c r="AC97" s="36"/>
      <c r="AD97" s="36"/>
      <c r="AE97" s="36"/>
      <c r="AR97" s="206" t="s">
        <v>2113</v>
      </c>
      <c r="AT97" s="206" t="s">
        <v>215</v>
      </c>
      <c r="AU97" s="206" t="s">
        <v>83</v>
      </c>
      <c r="AY97" s="19" t="s">
        <v>213</v>
      </c>
      <c r="BE97" s="207">
        <f>IF(N97="základní",J97,0)</f>
        <v>0</v>
      </c>
      <c r="BF97" s="207">
        <f>IF(N97="snížená",J97,0)</f>
        <v>0</v>
      </c>
      <c r="BG97" s="207">
        <f>IF(N97="zákl. přenesená",J97,0)</f>
        <v>0</v>
      </c>
      <c r="BH97" s="207">
        <f>IF(N97="sníž. přenesená",J97,0)</f>
        <v>0</v>
      </c>
      <c r="BI97" s="207">
        <f>IF(N97="nulová",J97,0)</f>
        <v>0</v>
      </c>
      <c r="BJ97" s="19" t="s">
        <v>81</v>
      </c>
      <c r="BK97" s="207">
        <f>ROUND(I97*H97,2)</f>
        <v>0</v>
      </c>
      <c r="BL97" s="19" t="s">
        <v>2113</v>
      </c>
      <c r="BM97" s="206" t="s">
        <v>2309</v>
      </c>
    </row>
    <row r="98" spans="1:65" s="12" customFormat="1" ht="22.9" customHeight="1">
      <c r="B98" s="179"/>
      <c r="C98" s="180"/>
      <c r="D98" s="181" t="s">
        <v>73</v>
      </c>
      <c r="E98" s="193" t="s">
        <v>2310</v>
      </c>
      <c r="F98" s="193" t="s">
        <v>2311</v>
      </c>
      <c r="G98" s="180"/>
      <c r="H98" s="180"/>
      <c r="I98" s="183"/>
      <c r="J98" s="194">
        <f>BK98</f>
        <v>0</v>
      </c>
      <c r="K98" s="180"/>
      <c r="L98" s="185"/>
      <c r="M98" s="186"/>
      <c r="N98" s="187"/>
      <c r="O98" s="187"/>
      <c r="P98" s="188">
        <f>SUM(P99:P100)</f>
        <v>0</v>
      </c>
      <c r="Q98" s="187"/>
      <c r="R98" s="188">
        <f>SUM(R99:R100)</f>
        <v>0</v>
      </c>
      <c r="S98" s="187"/>
      <c r="T98" s="189">
        <f>SUM(T99:T100)</f>
        <v>0</v>
      </c>
      <c r="AR98" s="190" t="s">
        <v>238</v>
      </c>
      <c r="AT98" s="191" t="s">
        <v>73</v>
      </c>
      <c r="AU98" s="191" t="s">
        <v>81</v>
      </c>
      <c r="AY98" s="190" t="s">
        <v>213</v>
      </c>
      <c r="BK98" s="192">
        <f>SUM(BK99:BK100)</f>
        <v>0</v>
      </c>
    </row>
    <row r="99" spans="1:65" s="2" customFormat="1" ht="16.5" customHeight="1">
      <c r="A99" s="36"/>
      <c r="B99" s="37"/>
      <c r="C99" s="195" t="s">
        <v>220</v>
      </c>
      <c r="D99" s="195" t="s">
        <v>215</v>
      </c>
      <c r="E99" s="196" t="s">
        <v>2312</v>
      </c>
      <c r="F99" s="197" t="s">
        <v>2313</v>
      </c>
      <c r="G99" s="198" t="s">
        <v>417</v>
      </c>
      <c r="H99" s="199">
        <v>1</v>
      </c>
      <c r="I99" s="200"/>
      <c r="J99" s="201">
        <f>ROUND(I99*H99,2)</f>
        <v>0</v>
      </c>
      <c r="K99" s="197" t="s">
        <v>219</v>
      </c>
      <c r="L99" s="41"/>
      <c r="M99" s="202" t="s">
        <v>19</v>
      </c>
      <c r="N99" s="203" t="s">
        <v>45</v>
      </c>
      <c r="O99" s="66"/>
      <c r="P99" s="204">
        <f>O99*H99</f>
        <v>0</v>
      </c>
      <c r="Q99" s="204">
        <v>0</v>
      </c>
      <c r="R99" s="204">
        <f>Q99*H99</f>
        <v>0</v>
      </c>
      <c r="S99" s="204">
        <v>0</v>
      </c>
      <c r="T99" s="205">
        <f>S99*H99</f>
        <v>0</v>
      </c>
      <c r="U99" s="36"/>
      <c r="V99" s="36"/>
      <c r="W99" s="36"/>
      <c r="X99" s="36"/>
      <c r="Y99" s="36"/>
      <c r="Z99" s="36"/>
      <c r="AA99" s="36"/>
      <c r="AB99" s="36"/>
      <c r="AC99" s="36"/>
      <c r="AD99" s="36"/>
      <c r="AE99" s="36"/>
      <c r="AR99" s="206" t="s">
        <v>2113</v>
      </c>
      <c r="AT99" s="206" t="s">
        <v>215</v>
      </c>
      <c r="AU99" s="206" t="s">
        <v>83</v>
      </c>
      <c r="AY99" s="19" t="s">
        <v>213</v>
      </c>
      <c r="BE99" s="207">
        <f>IF(N99="základní",J99,0)</f>
        <v>0</v>
      </c>
      <c r="BF99" s="207">
        <f>IF(N99="snížená",J99,0)</f>
        <v>0</v>
      </c>
      <c r="BG99" s="207">
        <f>IF(N99="zákl. přenesená",J99,0)</f>
        <v>0</v>
      </c>
      <c r="BH99" s="207">
        <f>IF(N99="sníž. přenesená",J99,0)</f>
        <v>0</v>
      </c>
      <c r="BI99" s="207">
        <f>IF(N99="nulová",J99,0)</f>
        <v>0</v>
      </c>
      <c r="BJ99" s="19" t="s">
        <v>81</v>
      </c>
      <c r="BK99" s="207">
        <f>ROUND(I99*H99,2)</f>
        <v>0</v>
      </c>
      <c r="BL99" s="19" t="s">
        <v>2113</v>
      </c>
      <c r="BM99" s="206" t="s">
        <v>2314</v>
      </c>
    </row>
    <row r="100" spans="1:65" s="2" customFormat="1" ht="19.5">
      <c r="A100" s="36"/>
      <c r="B100" s="37"/>
      <c r="C100" s="38"/>
      <c r="D100" s="208" t="s">
        <v>320</v>
      </c>
      <c r="E100" s="38"/>
      <c r="F100" s="209" t="s">
        <v>2315</v>
      </c>
      <c r="G100" s="38"/>
      <c r="H100" s="38"/>
      <c r="I100" s="118"/>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320</v>
      </c>
      <c r="AU100" s="19" t="s">
        <v>83</v>
      </c>
    </row>
    <row r="101" spans="1:65" s="12" customFormat="1" ht="22.9" customHeight="1">
      <c r="B101" s="179"/>
      <c r="C101" s="180"/>
      <c r="D101" s="181" t="s">
        <v>73</v>
      </c>
      <c r="E101" s="193" t="s">
        <v>2316</v>
      </c>
      <c r="F101" s="193" t="s">
        <v>2317</v>
      </c>
      <c r="G101" s="180"/>
      <c r="H101" s="180"/>
      <c r="I101" s="183"/>
      <c r="J101" s="194">
        <f>BK101</f>
        <v>0</v>
      </c>
      <c r="K101" s="180"/>
      <c r="L101" s="185"/>
      <c r="M101" s="186"/>
      <c r="N101" s="187"/>
      <c r="O101" s="187"/>
      <c r="P101" s="188">
        <f>SUM(P102:P104)</f>
        <v>0</v>
      </c>
      <c r="Q101" s="187"/>
      <c r="R101" s="188">
        <f>SUM(R102:R104)</f>
        <v>0</v>
      </c>
      <c r="S101" s="187"/>
      <c r="T101" s="189">
        <f>SUM(T102:T104)</f>
        <v>0</v>
      </c>
      <c r="AR101" s="190" t="s">
        <v>238</v>
      </c>
      <c r="AT101" s="191" t="s">
        <v>73</v>
      </c>
      <c r="AU101" s="191" t="s">
        <v>81</v>
      </c>
      <c r="AY101" s="190" t="s">
        <v>213</v>
      </c>
      <c r="BK101" s="192">
        <f>SUM(BK102:BK104)</f>
        <v>0</v>
      </c>
    </row>
    <row r="102" spans="1:65" s="2" customFormat="1" ht="16.5" customHeight="1">
      <c r="A102" s="36"/>
      <c r="B102" s="37"/>
      <c r="C102" s="195" t="s">
        <v>238</v>
      </c>
      <c r="D102" s="195" t="s">
        <v>215</v>
      </c>
      <c r="E102" s="196" t="s">
        <v>2318</v>
      </c>
      <c r="F102" s="197" t="s">
        <v>2319</v>
      </c>
      <c r="G102" s="198" t="s">
        <v>417</v>
      </c>
      <c r="H102" s="199">
        <v>1</v>
      </c>
      <c r="I102" s="200"/>
      <c r="J102" s="201">
        <f>ROUND(I102*H102,2)</f>
        <v>0</v>
      </c>
      <c r="K102" s="197" t="s">
        <v>219</v>
      </c>
      <c r="L102" s="41"/>
      <c r="M102" s="202" t="s">
        <v>19</v>
      </c>
      <c r="N102" s="203" t="s">
        <v>45</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2113</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2113</v>
      </c>
      <c r="BM102" s="206" t="s">
        <v>2320</v>
      </c>
    </row>
    <row r="103" spans="1:65" s="2" customFormat="1" ht="16.5" customHeight="1">
      <c r="A103" s="36"/>
      <c r="B103" s="37"/>
      <c r="C103" s="195" t="s">
        <v>244</v>
      </c>
      <c r="D103" s="195" t="s">
        <v>215</v>
      </c>
      <c r="E103" s="196" t="s">
        <v>2321</v>
      </c>
      <c r="F103" s="197" t="s">
        <v>2322</v>
      </c>
      <c r="G103" s="198" t="s">
        <v>417</v>
      </c>
      <c r="H103" s="199">
        <v>1</v>
      </c>
      <c r="I103" s="200"/>
      <c r="J103" s="201">
        <f>ROUND(I103*H103,2)</f>
        <v>0</v>
      </c>
      <c r="K103" s="197" t="s">
        <v>19</v>
      </c>
      <c r="L103" s="41"/>
      <c r="M103" s="202" t="s">
        <v>19</v>
      </c>
      <c r="N103" s="203" t="s">
        <v>45</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220</v>
      </c>
      <c r="AT103" s="206" t="s">
        <v>215</v>
      </c>
      <c r="AU103" s="206" t="s">
        <v>83</v>
      </c>
      <c r="AY103" s="19" t="s">
        <v>213</v>
      </c>
      <c r="BE103" s="207">
        <f>IF(N103="základní",J103,0)</f>
        <v>0</v>
      </c>
      <c r="BF103" s="207">
        <f>IF(N103="snížená",J103,0)</f>
        <v>0</v>
      </c>
      <c r="BG103" s="207">
        <f>IF(N103="zákl. přenesená",J103,0)</f>
        <v>0</v>
      </c>
      <c r="BH103" s="207">
        <f>IF(N103="sníž. přenesená",J103,0)</f>
        <v>0</v>
      </c>
      <c r="BI103" s="207">
        <f>IF(N103="nulová",J103,0)</f>
        <v>0</v>
      </c>
      <c r="BJ103" s="19" t="s">
        <v>81</v>
      </c>
      <c r="BK103" s="207">
        <f>ROUND(I103*H103,2)</f>
        <v>0</v>
      </c>
      <c r="BL103" s="19" t="s">
        <v>220</v>
      </c>
      <c r="BM103" s="206" t="s">
        <v>2323</v>
      </c>
    </row>
    <row r="104" spans="1:65" s="2" customFormat="1" ht="16.5" customHeight="1">
      <c r="A104" s="36"/>
      <c r="B104" s="37"/>
      <c r="C104" s="195" t="s">
        <v>250</v>
      </c>
      <c r="D104" s="195" t="s">
        <v>215</v>
      </c>
      <c r="E104" s="196" t="s">
        <v>2324</v>
      </c>
      <c r="F104" s="197" t="s">
        <v>2325</v>
      </c>
      <c r="G104" s="198" t="s">
        <v>417</v>
      </c>
      <c r="H104" s="199">
        <v>1</v>
      </c>
      <c r="I104" s="200"/>
      <c r="J104" s="201">
        <f>ROUND(I104*H104,2)</f>
        <v>0</v>
      </c>
      <c r="K104" s="197" t="s">
        <v>19</v>
      </c>
      <c r="L104" s="41"/>
      <c r="M104" s="202" t="s">
        <v>19</v>
      </c>
      <c r="N104" s="203" t="s">
        <v>45</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220</v>
      </c>
      <c r="AT104" s="206" t="s">
        <v>215</v>
      </c>
      <c r="AU104" s="206" t="s">
        <v>83</v>
      </c>
      <c r="AY104" s="19" t="s">
        <v>213</v>
      </c>
      <c r="BE104" s="207">
        <f>IF(N104="základní",J104,0)</f>
        <v>0</v>
      </c>
      <c r="BF104" s="207">
        <f>IF(N104="snížená",J104,0)</f>
        <v>0</v>
      </c>
      <c r="BG104" s="207">
        <f>IF(N104="zákl. přenesená",J104,0)</f>
        <v>0</v>
      </c>
      <c r="BH104" s="207">
        <f>IF(N104="sníž. přenesená",J104,0)</f>
        <v>0</v>
      </c>
      <c r="BI104" s="207">
        <f>IF(N104="nulová",J104,0)</f>
        <v>0</v>
      </c>
      <c r="BJ104" s="19" t="s">
        <v>81</v>
      </c>
      <c r="BK104" s="207">
        <f>ROUND(I104*H104,2)</f>
        <v>0</v>
      </c>
      <c r="BL104" s="19" t="s">
        <v>220</v>
      </c>
      <c r="BM104" s="206" t="s">
        <v>2326</v>
      </c>
    </row>
    <row r="105" spans="1:65" s="12" customFormat="1" ht="22.9" customHeight="1">
      <c r="B105" s="179"/>
      <c r="C105" s="180"/>
      <c r="D105" s="181" t="s">
        <v>73</v>
      </c>
      <c r="E105" s="193" t="s">
        <v>2327</v>
      </c>
      <c r="F105" s="193" t="s">
        <v>2328</v>
      </c>
      <c r="G105" s="180"/>
      <c r="H105" s="180"/>
      <c r="I105" s="183"/>
      <c r="J105" s="194">
        <f>BK105</f>
        <v>0</v>
      </c>
      <c r="K105" s="180"/>
      <c r="L105" s="185"/>
      <c r="M105" s="186"/>
      <c r="N105" s="187"/>
      <c r="O105" s="187"/>
      <c r="P105" s="188">
        <f>SUM(P106:P107)</f>
        <v>0</v>
      </c>
      <c r="Q105" s="187"/>
      <c r="R105" s="188">
        <f>SUM(R106:R107)</f>
        <v>0</v>
      </c>
      <c r="S105" s="187"/>
      <c r="T105" s="189">
        <f>SUM(T106:T107)</f>
        <v>0</v>
      </c>
      <c r="AR105" s="190" t="s">
        <v>238</v>
      </c>
      <c r="AT105" s="191" t="s">
        <v>73</v>
      </c>
      <c r="AU105" s="191" t="s">
        <v>81</v>
      </c>
      <c r="AY105" s="190" t="s">
        <v>213</v>
      </c>
      <c r="BK105" s="192">
        <f>SUM(BK106:BK107)</f>
        <v>0</v>
      </c>
    </row>
    <row r="106" spans="1:65" s="2" customFormat="1" ht="16.5" customHeight="1">
      <c r="A106" s="36"/>
      <c r="B106" s="37"/>
      <c r="C106" s="195" t="s">
        <v>257</v>
      </c>
      <c r="D106" s="195" t="s">
        <v>215</v>
      </c>
      <c r="E106" s="196" t="s">
        <v>2329</v>
      </c>
      <c r="F106" s="197" t="s">
        <v>2330</v>
      </c>
      <c r="G106" s="198" t="s">
        <v>417</v>
      </c>
      <c r="H106" s="199">
        <v>1</v>
      </c>
      <c r="I106" s="200"/>
      <c r="J106" s="201">
        <f>ROUND(I106*H106,2)</f>
        <v>0</v>
      </c>
      <c r="K106" s="197" t="s">
        <v>219</v>
      </c>
      <c r="L106" s="41"/>
      <c r="M106" s="202" t="s">
        <v>19</v>
      </c>
      <c r="N106" s="203" t="s">
        <v>45</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2113</v>
      </c>
      <c r="AT106" s="206" t="s">
        <v>215</v>
      </c>
      <c r="AU106" s="206" t="s">
        <v>83</v>
      </c>
      <c r="AY106" s="19" t="s">
        <v>213</v>
      </c>
      <c r="BE106" s="207">
        <f>IF(N106="základní",J106,0)</f>
        <v>0</v>
      </c>
      <c r="BF106" s="207">
        <f>IF(N106="snížená",J106,0)</f>
        <v>0</v>
      </c>
      <c r="BG106" s="207">
        <f>IF(N106="zákl. přenesená",J106,0)</f>
        <v>0</v>
      </c>
      <c r="BH106" s="207">
        <f>IF(N106="sníž. přenesená",J106,0)</f>
        <v>0</v>
      </c>
      <c r="BI106" s="207">
        <f>IF(N106="nulová",J106,0)</f>
        <v>0</v>
      </c>
      <c r="BJ106" s="19" t="s">
        <v>81</v>
      </c>
      <c r="BK106" s="207">
        <f>ROUND(I106*H106,2)</f>
        <v>0</v>
      </c>
      <c r="BL106" s="19" t="s">
        <v>2113</v>
      </c>
      <c r="BM106" s="206" t="s">
        <v>2331</v>
      </c>
    </row>
    <row r="107" spans="1:65" s="2" customFormat="1" ht="16.5" customHeight="1">
      <c r="A107" s="36"/>
      <c r="B107" s="37"/>
      <c r="C107" s="195" t="s">
        <v>262</v>
      </c>
      <c r="D107" s="195" t="s">
        <v>215</v>
      </c>
      <c r="E107" s="196" t="s">
        <v>2332</v>
      </c>
      <c r="F107" s="197" t="s">
        <v>2333</v>
      </c>
      <c r="G107" s="198" t="s">
        <v>417</v>
      </c>
      <c r="H107" s="199">
        <v>1</v>
      </c>
      <c r="I107" s="200"/>
      <c r="J107" s="201">
        <f>ROUND(I107*H107,2)</f>
        <v>0</v>
      </c>
      <c r="K107" s="197" t="s">
        <v>19</v>
      </c>
      <c r="L107" s="41"/>
      <c r="M107" s="258" t="s">
        <v>19</v>
      </c>
      <c r="N107" s="259" t="s">
        <v>45</v>
      </c>
      <c r="O107" s="256"/>
      <c r="P107" s="260">
        <f>O107*H107</f>
        <v>0</v>
      </c>
      <c r="Q107" s="260">
        <v>0</v>
      </c>
      <c r="R107" s="260">
        <f>Q107*H107</f>
        <v>0</v>
      </c>
      <c r="S107" s="260">
        <v>0</v>
      </c>
      <c r="T107" s="261">
        <f>S107*H107</f>
        <v>0</v>
      </c>
      <c r="U107" s="36"/>
      <c r="V107" s="36"/>
      <c r="W107" s="36"/>
      <c r="X107" s="36"/>
      <c r="Y107" s="36"/>
      <c r="Z107" s="36"/>
      <c r="AA107" s="36"/>
      <c r="AB107" s="36"/>
      <c r="AC107" s="36"/>
      <c r="AD107" s="36"/>
      <c r="AE107" s="36"/>
      <c r="AR107" s="206" t="s">
        <v>220</v>
      </c>
      <c r="AT107" s="206" t="s">
        <v>215</v>
      </c>
      <c r="AU107" s="206" t="s">
        <v>83</v>
      </c>
      <c r="AY107" s="19" t="s">
        <v>213</v>
      </c>
      <c r="BE107" s="207">
        <f>IF(N107="základní",J107,0)</f>
        <v>0</v>
      </c>
      <c r="BF107" s="207">
        <f>IF(N107="snížená",J107,0)</f>
        <v>0</v>
      </c>
      <c r="BG107" s="207">
        <f>IF(N107="zákl. přenesená",J107,0)</f>
        <v>0</v>
      </c>
      <c r="BH107" s="207">
        <f>IF(N107="sníž. přenesená",J107,0)</f>
        <v>0</v>
      </c>
      <c r="BI107" s="207">
        <f>IF(N107="nulová",J107,0)</f>
        <v>0</v>
      </c>
      <c r="BJ107" s="19" t="s">
        <v>81</v>
      </c>
      <c r="BK107" s="207">
        <f>ROUND(I107*H107,2)</f>
        <v>0</v>
      </c>
      <c r="BL107" s="19" t="s">
        <v>220</v>
      </c>
      <c r="BM107" s="206" t="s">
        <v>2334</v>
      </c>
    </row>
    <row r="108" spans="1:65" s="2" customFormat="1" ht="6.95" customHeight="1">
      <c r="A108" s="36"/>
      <c r="B108" s="49"/>
      <c r="C108" s="50"/>
      <c r="D108" s="50"/>
      <c r="E108" s="50"/>
      <c r="F108" s="50"/>
      <c r="G108" s="50"/>
      <c r="H108" s="50"/>
      <c r="I108" s="145"/>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password="CC3F" sheet="1" objects="1" scenarios="1" formatColumns="0" formatRows="0" autoFilter="0"/>
  <autoFilter ref="C90:K10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131</v>
      </c>
      <c r="AZ2" s="111" t="s">
        <v>2335</v>
      </c>
      <c r="BA2" s="111" t="s">
        <v>19</v>
      </c>
      <c r="BB2" s="111" t="s">
        <v>19</v>
      </c>
      <c r="BC2" s="111" t="s">
        <v>2336</v>
      </c>
      <c r="BD2" s="111" t="s">
        <v>83</v>
      </c>
    </row>
    <row r="3" spans="1:56" s="1" customFormat="1" ht="6.95" customHeight="1">
      <c r="B3" s="112"/>
      <c r="C3" s="113"/>
      <c r="D3" s="113"/>
      <c r="E3" s="113"/>
      <c r="F3" s="113"/>
      <c r="G3" s="113"/>
      <c r="H3" s="113"/>
      <c r="I3" s="114"/>
      <c r="J3" s="113"/>
      <c r="K3" s="113"/>
      <c r="L3" s="22"/>
      <c r="AT3" s="19" t="s">
        <v>83</v>
      </c>
      <c r="AZ3" s="111" t="s">
        <v>2337</v>
      </c>
      <c r="BA3" s="111" t="s">
        <v>19</v>
      </c>
      <c r="BB3" s="111" t="s">
        <v>19</v>
      </c>
      <c r="BC3" s="111" t="s">
        <v>2338</v>
      </c>
      <c r="BD3" s="111" t="s">
        <v>83</v>
      </c>
    </row>
    <row r="4" spans="1:56" s="1" customFormat="1" ht="24.95" customHeight="1">
      <c r="B4" s="22"/>
      <c r="D4" s="115" t="s">
        <v>158</v>
      </c>
      <c r="I4" s="110"/>
      <c r="L4" s="22"/>
      <c r="M4" s="116" t="s">
        <v>10</v>
      </c>
      <c r="AT4" s="19" t="s">
        <v>4</v>
      </c>
      <c r="AZ4" s="111" t="s">
        <v>2339</v>
      </c>
      <c r="BA4" s="111" t="s">
        <v>19</v>
      </c>
      <c r="BB4" s="111" t="s">
        <v>19</v>
      </c>
      <c r="BC4" s="111" t="s">
        <v>2340</v>
      </c>
      <c r="BD4" s="111" t="s">
        <v>83</v>
      </c>
    </row>
    <row r="5" spans="1:56" s="1" customFormat="1" ht="6.95" customHeight="1">
      <c r="B5" s="22"/>
      <c r="I5" s="110"/>
      <c r="L5" s="22"/>
      <c r="AZ5" s="111" t="s">
        <v>2341</v>
      </c>
      <c r="BA5" s="111" t="s">
        <v>19</v>
      </c>
      <c r="BB5" s="111" t="s">
        <v>19</v>
      </c>
      <c r="BC5" s="111" t="s">
        <v>2342</v>
      </c>
      <c r="BD5" s="111" t="s">
        <v>83</v>
      </c>
    </row>
    <row r="6" spans="1:56" s="1" customFormat="1" ht="12" customHeight="1">
      <c r="B6" s="22"/>
      <c r="D6" s="117" t="s">
        <v>16</v>
      </c>
      <c r="I6" s="110"/>
      <c r="L6" s="22"/>
      <c r="AZ6" s="111" t="s">
        <v>2343</v>
      </c>
      <c r="BA6" s="111" t="s">
        <v>19</v>
      </c>
      <c r="BB6" s="111" t="s">
        <v>19</v>
      </c>
      <c r="BC6" s="111" t="s">
        <v>2344</v>
      </c>
      <c r="BD6" s="111" t="s">
        <v>83</v>
      </c>
    </row>
    <row r="7" spans="1:56" s="1" customFormat="1" ht="16.5" customHeight="1">
      <c r="B7" s="22"/>
      <c r="E7" s="412" t="str">
        <f>'Rekapitulace stavby'!K6</f>
        <v>PROJEKT REKONSTRUKCE I.S. A BUĎÁNKA II. ETAPA</v>
      </c>
      <c r="F7" s="413"/>
      <c r="G7" s="413"/>
      <c r="H7" s="413"/>
      <c r="I7" s="110"/>
      <c r="L7" s="22"/>
      <c r="AZ7" s="111" t="s">
        <v>2345</v>
      </c>
      <c r="BA7" s="111" t="s">
        <v>19</v>
      </c>
      <c r="BB7" s="111" t="s">
        <v>19</v>
      </c>
      <c r="BC7" s="111" t="s">
        <v>2346</v>
      </c>
      <c r="BD7" s="111" t="s">
        <v>83</v>
      </c>
    </row>
    <row r="8" spans="1:56" s="1" customFormat="1" ht="12" customHeight="1">
      <c r="B8" s="22"/>
      <c r="D8" s="117" t="s">
        <v>171</v>
      </c>
      <c r="I8" s="110"/>
      <c r="L8" s="22"/>
      <c r="AZ8" s="111" t="s">
        <v>2347</v>
      </c>
      <c r="BA8" s="111" t="s">
        <v>19</v>
      </c>
      <c r="BB8" s="111" t="s">
        <v>19</v>
      </c>
      <c r="BC8" s="111" t="s">
        <v>2348</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2350</v>
      </c>
      <c r="BA9" s="111" t="s">
        <v>19</v>
      </c>
      <c r="BB9" s="111" t="s">
        <v>19</v>
      </c>
      <c r="BC9" s="111" t="s">
        <v>2351</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2352</v>
      </c>
      <c r="BA10" s="111" t="s">
        <v>19</v>
      </c>
      <c r="BB10" s="111" t="s">
        <v>19</v>
      </c>
      <c r="BC10" s="111" t="s">
        <v>2338</v>
      </c>
      <c r="BD10" s="111" t="s">
        <v>83</v>
      </c>
    </row>
    <row r="11" spans="1:56" s="2" customFormat="1" ht="16.5" customHeight="1">
      <c r="A11" s="36"/>
      <c r="B11" s="41"/>
      <c r="C11" s="36"/>
      <c r="D11" s="36"/>
      <c r="E11" s="415" t="s">
        <v>2353</v>
      </c>
      <c r="F11" s="414"/>
      <c r="G11" s="414"/>
      <c r="H11" s="414"/>
      <c r="I11" s="118"/>
      <c r="J11" s="36"/>
      <c r="K11" s="36"/>
      <c r="L11" s="119"/>
      <c r="S11" s="36"/>
      <c r="T11" s="36"/>
      <c r="U11" s="36"/>
      <c r="V11" s="36"/>
      <c r="W11" s="36"/>
      <c r="X11" s="36"/>
      <c r="Y11" s="36"/>
      <c r="Z11" s="36"/>
      <c r="AA11" s="36"/>
      <c r="AB11" s="36"/>
      <c r="AC11" s="36"/>
      <c r="AD11" s="36"/>
      <c r="AE11" s="36"/>
      <c r="AZ11" s="111" t="s">
        <v>2354</v>
      </c>
      <c r="BA11" s="111" t="s">
        <v>19</v>
      </c>
      <c r="BB11" s="111" t="s">
        <v>19</v>
      </c>
      <c r="BC11" s="111" t="s">
        <v>2355</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ROUND(J102,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ROUND((SUM(BE102:BE329)),  2)</f>
        <v>0</v>
      </c>
      <c r="G35" s="36"/>
      <c r="H35" s="36"/>
      <c r="I35" s="134">
        <v>0.21</v>
      </c>
      <c r="J35" s="133">
        <f>ROUND(((SUM(BE102:BE329))*I35),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ROUND((SUM(BF102:BF329)),  2)</f>
        <v>0</v>
      </c>
      <c r="G36" s="36"/>
      <c r="H36" s="36"/>
      <c r="I36" s="134">
        <v>0.15</v>
      </c>
      <c r="J36" s="133">
        <f>ROUND(((SUM(BF102:BF329))*I36),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ROUND((SUM(BG102:BG329)),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ROUND((SUM(BH102:BH329)),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ROUND((SUM(BI102:BI329)),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01 - Schodiště a cesta k domu č.p.115</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J102</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J103</f>
        <v>0</v>
      </c>
      <c r="K64" s="155"/>
      <c r="L64" s="160"/>
    </row>
    <row r="65" spans="2:12" s="10" customFormat="1" ht="19.899999999999999" customHeight="1">
      <c r="B65" s="161"/>
      <c r="C65" s="99"/>
      <c r="D65" s="162" t="s">
        <v>193</v>
      </c>
      <c r="E65" s="163"/>
      <c r="F65" s="163"/>
      <c r="G65" s="163"/>
      <c r="H65" s="163"/>
      <c r="I65" s="164"/>
      <c r="J65" s="165">
        <f>J104</f>
        <v>0</v>
      </c>
      <c r="K65" s="99"/>
      <c r="L65" s="166"/>
    </row>
    <row r="66" spans="2:12" s="10" customFormat="1" ht="19.899999999999999" customHeight="1">
      <c r="B66" s="161"/>
      <c r="C66" s="99"/>
      <c r="D66" s="162" t="s">
        <v>2358</v>
      </c>
      <c r="E66" s="163"/>
      <c r="F66" s="163"/>
      <c r="G66" s="163"/>
      <c r="H66" s="163"/>
      <c r="I66" s="164"/>
      <c r="J66" s="165">
        <f>J145</f>
        <v>0</v>
      </c>
      <c r="K66" s="99"/>
      <c r="L66" s="166"/>
    </row>
    <row r="67" spans="2:12" s="10" customFormat="1" ht="19.899999999999999" customHeight="1">
      <c r="B67" s="161"/>
      <c r="C67" s="99"/>
      <c r="D67" s="162" t="s">
        <v>582</v>
      </c>
      <c r="E67" s="163"/>
      <c r="F67" s="163"/>
      <c r="G67" s="163"/>
      <c r="H67" s="163"/>
      <c r="I67" s="164"/>
      <c r="J67" s="165">
        <f>J192</f>
        <v>0</v>
      </c>
      <c r="K67" s="99"/>
      <c r="L67" s="166"/>
    </row>
    <row r="68" spans="2:12" s="10" customFormat="1" ht="19.899999999999999" customHeight="1">
      <c r="B68" s="161"/>
      <c r="C68" s="99"/>
      <c r="D68" s="162" t="s">
        <v>194</v>
      </c>
      <c r="E68" s="163"/>
      <c r="F68" s="163"/>
      <c r="G68" s="163"/>
      <c r="H68" s="163"/>
      <c r="I68" s="164"/>
      <c r="J68" s="165">
        <f>J206</f>
        <v>0</v>
      </c>
      <c r="K68" s="99"/>
      <c r="L68" s="166"/>
    </row>
    <row r="69" spans="2:12" s="10" customFormat="1" ht="19.899999999999999" customHeight="1">
      <c r="B69" s="161"/>
      <c r="C69" s="99"/>
      <c r="D69" s="162" t="s">
        <v>2359</v>
      </c>
      <c r="E69" s="163"/>
      <c r="F69" s="163"/>
      <c r="G69" s="163"/>
      <c r="H69" s="163"/>
      <c r="I69" s="164"/>
      <c r="J69" s="165">
        <f>J229</f>
        <v>0</v>
      </c>
      <c r="K69" s="99"/>
      <c r="L69" s="166"/>
    </row>
    <row r="70" spans="2:12" s="10" customFormat="1" ht="19.899999999999999" customHeight="1">
      <c r="B70" s="161"/>
      <c r="C70" s="99"/>
      <c r="D70" s="162" t="s">
        <v>195</v>
      </c>
      <c r="E70" s="163"/>
      <c r="F70" s="163"/>
      <c r="G70" s="163"/>
      <c r="H70" s="163"/>
      <c r="I70" s="164"/>
      <c r="J70" s="165">
        <f>J251</f>
        <v>0</v>
      </c>
      <c r="K70" s="99"/>
      <c r="L70" s="166"/>
    </row>
    <row r="71" spans="2:12" s="10" customFormat="1" ht="19.899999999999999" customHeight="1">
      <c r="B71" s="161"/>
      <c r="C71" s="99"/>
      <c r="D71" s="162" t="s">
        <v>196</v>
      </c>
      <c r="E71" s="163"/>
      <c r="F71" s="163"/>
      <c r="G71" s="163"/>
      <c r="H71" s="163"/>
      <c r="I71" s="164"/>
      <c r="J71" s="165">
        <f>J271</f>
        <v>0</v>
      </c>
      <c r="K71" s="99"/>
      <c r="L71" s="166"/>
    </row>
    <row r="72" spans="2:12" s="10" customFormat="1" ht="19.899999999999999" customHeight="1">
      <c r="B72" s="161"/>
      <c r="C72" s="99"/>
      <c r="D72" s="162" t="s">
        <v>197</v>
      </c>
      <c r="E72" s="163"/>
      <c r="F72" s="163"/>
      <c r="G72" s="163"/>
      <c r="H72" s="163"/>
      <c r="I72" s="164"/>
      <c r="J72" s="165">
        <f>J297</f>
        <v>0</v>
      </c>
      <c r="K72" s="99"/>
      <c r="L72" s="166"/>
    </row>
    <row r="73" spans="2:12" s="9" customFormat="1" ht="24.95" customHeight="1">
      <c r="B73" s="154"/>
      <c r="C73" s="155"/>
      <c r="D73" s="156" t="s">
        <v>2360</v>
      </c>
      <c r="E73" s="157"/>
      <c r="F73" s="157"/>
      <c r="G73" s="157"/>
      <c r="H73" s="157"/>
      <c r="I73" s="158"/>
      <c r="J73" s="159">
        <f>J299</f>
        <v>0</v>
      </c>
      <c r="K73" s="155"/>
      <c r="L73" s="160"/>
    </row>
    <row r="74" spans="2:12" s="10" customFormat="1" ht="19.899999999999999" customHeight="1">
      <c r="B74" s="161"/>
      <c r="C74" s="99"/>
      <c r="D74" s="162" t="s">
        <v>2361</v>
      </c>
      <c r="E74" s="163"/>
      <c r="F74" s="163"/>
      <c r="G74" s="163"/>
      <c r="H74" s="163"/>
      <c r="I74" s="164"/>
      <c r="J74" s="165">
        <f>J300</f>
        <v>0</v>
      </c>
      <c r="K74" s="99"/>
      <c r="L74" s="166"/>
    </row>
    <row r="75" spans="2:12" s="9" customFormat="1" ht="24.95" customHeight="1">
      <c r="B75" s="154"/>
      <c r="C75" s="155"/>
      <c r="D75" s="156" t="s">
        <v>2049</v>
      </c>
      <c r="E75" s="157"/>
      <c r="F75" s="157"/>
      <c r="G75" s="157"/>
      <c r="H75" s="157"/>
      <c r="I75" s="158"/>
      <c r="J75" s="159">
        <f>J315</f>
        <v>0</v>
      </c>
      <c r="K75" s="155"/>
      <c r="L75" s="160"/>
    </row>
    <row r="76" spans="2:12" s="10" customFormat="1" ht="19.899999999999999" customHeight="1">
      <c r="B76" s="161"/>
      <c r="C76" s="99"/>
      <c r="D76" s="162" t="s">
        <v>2050</v>
      </c>
      <c r="E76" s="163"/>
      <c r="F76" s="163"/>
      <c r="G76" s="163"/>
      <c r="H76" s="163"/>
      <c r="I76" s="164"/>
      <c r="J76" s="165">
        <f>J316</f>
        <v>0</v>
      </c>
      <c r="K76" s="99"/>
      <c r="L76" s="166"/>
    </row>
    <row r="77" spans="2:12" s="10" customFormat="1" ht="19.899999999999999" customHeight="1">
      <c r="B77" s="161"/>
      <c r="C77" s="99"/>
      <c r="D77" s="162" t="s">
        <v>2296</v>
      </c>
      <c r="E77" s="163"/>
      <c r="F77" s="163"/>
      <c r="G77" s="163"/>
      <c r="H77" s="163"/>
      <c r="I77" s="164"/>
      <c r="J77" s="165">
        <f>J318</f>
        <v>0</v>
      </c>
      <c r="K77" s="99"/>
      <c r="L77" s="166"/>
    </row>
    <row r="78" spans="2:12" s="10" customFormat="1" ht="19.899999999999999" customHeight="1">
      <c r="B78" s="161"/>
      <c r="C78" s="99"/>
      <c r="D78" s="162" t="s">
        <v>2297</v>
      </c>
      <c r="E78" s="163"/>
      <c r="F78" s="163"/>
      <c r="G78" s="163"/>
      <c r="H78" s="163"/>
      <c r="I78" s="164"/>
      <c r="J78" s="165">
        <f>J324</f>
        <v>0</v>
      </c>
      <c r="K78" s="99"/>
      <c r="L78" s="166"/>
    </row>
    <row r="79" spans="2:12" s="10" customFormat="1" ht="19.899999999999999" customHeight="1">
      <c r="B79" s="161"/>
      <c r="C79" s="99"/>
      <c r="D79" s="162" t="s">
        <v>2299</v>
      </c>
      <c r="E79" s="163"/>
      <c r="F79" s="163"/>
      <c r="G79" s="163"/>
      <c r="H79" s="163"/>
      <c r="I79" s="164"/>
      <c r="J79" s="165">
        <f>J326</f>
        <v>0</v>
      </c>
      <c r="K79" s="99"/>
      <c r="L79" s="166"/>
    </row>
    <row r="80" spans="2:12" s="10" customFormat="1" ht="19.899999999999999" customHeight="1">
      <c r="B80" s="161"/>
      <c r="C80" s="99"/>
      <c r="D80" s="162" t="s">
        <v>2362</v>
      </c>
      <c r="E80" s="163"/>
      <c r="F80" s="163"/>
      <c r="G80" s="163"/>
      <c r="H80" s="163"/>
      <c r="I80" s="164"/>
      <c r="J80" s="165">
        <f>J328</f>
        <v>0</v>
      </c>
      <c r="K80" s="99"/>
      <c r="L80" s="166"/>
    </row>
    <row r="81" spans="1:31" s="2" customFormat="1" ht="21.7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5"/>
      <c r="J82" s="50"/>
      <c r="K82" s="50"/>
      <c r="L82" s="119"/>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8"/>
      <c r="J86" s="52"/>
      <c r="K86" s="52"/>
      <c r="L86" s="119"/>
      <c r="S86" s="36"/>
      <c r="T86" s="36"/>
      <c r="U86" s="36"/>
      <c r="V86" s="36"/>
      <c r="W86" s="36"/>
      <c r="X86" s="36"/>
      <c r="Y86" s="36"/>
      <c r="Z86" s="36"/>
      <c r="AA86" s="36"/>
      <c r="AB86" s="36"/>
      <c r="AC86" s="36"/>
      <c r="AD86" s="36"/>
      <c r="AE86" s="36"/>
    </row>
    <row r="87" spans="1:31" s="2" customFormat="1" ht="24.95" customHeight="1">
      <c r="A87" s="36"/>
      <c r="B87" s="37"/>
      <c r="C87" s="25" t="s">
        <v>198</v>
      </c>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6.5" customHeight="1">
      <c r="A90" s="36"/>
      <c r="B90" s="37"/>
      <c r="C90" s="38"/>
      <c r="D90" s="38"/>
      <c r="E90" s="410" t="str">
        <f>E7</f>
        <v>PROJEKT REKONSTRUKCE I.S. A BUĎÁNKA II. ETAPA</v>
      </c>
      <c r="F90" s="411"/>
      <c r="G90" s="411"/>
      <c r="H90" s="411"/>
      <c r="I90" s="118"/>
      <c r="J90" s="38"/>
      <c r="K90" s="38"/>
      <c r="L90" s="119"/>
      <c r="S90" s="36"/>
      <c r="T90" s="36"/>
      <c r="U90" s="36"/>
      <c r="V90" s="36"/>
      <c r="W90" s="36"/>
      <c r="X90" s="36"/>
      <c r="Y90" s="36"/>
      <c r="Z90" s="36"/>
      <c r="AA90" s="36"/>
      <c r="AB90" s="36"/>
      <c r="AC90" s="36"/>
      <c r="AD90" s="36"/>
      <c r="AE90" s="36"/>
    </row>
    <row r="91" spans="1:31" s="1" customFormat="1" ht="12" customHeight="1">
      <c r="B91" s="23"/>
      <c r="C91" s="31" t="s">
        <v>171</v>
      </c>
      <c r="D91" s="24"/>
      <c r="E91" s="24"/>
      <c r="F91" s="24"/>
      <c r="G91" s="24"/>
      <c r="H91" s="24"/>
      <c r="I91" s="110"/>
      <c r="J91" s="24"/>
      <c r="K91" s="24"/>
      <c r="L91" s="22"/>
    </row>
    <row r="92" spans="1:31" s="2" customFormat="1" ht="16.5" customHeight="1">
      <c r="A92" s="36"/>
      <c r="B92" s="37"/>
      <c r="C92" s="38"/>
      <c r="D92" s="38"/>
      <c r="E92" s="410" t="s">
        <v>2349</v>
      </c>
      <c r="F92" s="409"/>
      <c r="G92" s="409"/>
      <c r="H92" s="409"/>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179</v>
      </c>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6.5" customHeight="1">
      <c r="A94" s="36"/>
      <c r="B94" s="37"/>
      <c r="C94" s="38"/>
      <c r="D94" s="38"/>
      <c r="E94" s="397" t="str">
        <f>E11</f>
        <v>01 - Schodiště a cesta k domu č.p.115</v>
      </c>
      <c r="F94" s="409"/>
      <c r="G94" s="409"/>
      <c r="H94" s="409"/>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památková zóna Buďánka</v>
      </c>
      <c r="G96" s="38"/>
      <c r="H96" s="38"/>
      <c r="I96" s="120" t="s">
        <v>23</v>
      </c>
      <c r="J96" s="61" t="str">
        <f>IF(J14="","",J14)</f>
        <v>30. 8. 2019</v>
      </c>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54.4" customHeight="1">
      <c r="A98" s="36"/>
      <c r="B98" s="37"/>
      <c r="C98" s="31" t="s">
        <v>25</v>
      </c>
      <c r="D98" s="38"/>
      <c r="E98" s="38"/>
      <c r="F98" s="29" t="str">
        <f>E17</f>
        <v>Městská část Praha 5</v>
      </c>
      <c r="G98" s="38"/>
      <c r="H98" s="38"/>
      <c r="I98" s="120" t="s">
        <v>33</v>
      </c>
      <c r="J98" s="34" t="str">
        <f>E23</f>
        <v>Lennox architekti s.r.o., Pod Andělkou 9, Praha 6</v>
      </c>
      <c r="K98" s="38"/>
      <c r="L98" s="119"/>
      <c r="S98" s="36"/>
      <c r="T98" s="36"/>
      <c r="U98" s="36"/>
      <c r="V98" s="36"/>
      <c r="W98" s="36"/>
      <c r="X98" s="36"/>
      <c r="Y98" s="36"/>
      <c r="Z98" s="36"/>
      <c r="AA98" s="36"/>
      <c r="AB98" s="36"/>
      <c r="AC98" s="36"/>
      <c r="AD98" s="36"/>
      <c r="AE98" s="36"/>
    </row>
    <row r="99" spans="1:65" s="2" customFormat="1" ht="40.15" customHeight="1">
      <c r="A99" s="36"/>
      <c r="B99" s="37"/>
      <c r="C99" s="31" t="s">
        <v>31</v>
      </c>
      <c r="D99" s="38"/>
      <c r="E99" s="38"/>
      <c r="F99" s="29" t="str">
        <f>IF(E20="","",E20)</f>
        <v>Vyplň údaj</v>
      </c>
      <c r="G99" s="38"/>
      <c r="H99" s="38"/>
      <c r="I99" s="120" t="s">
        <v>36</v>
      </c>
      <c r="J99" s="34" t="str">
        <f>E26</f>
        <v>Propos Liberec s.r.o., Šlikova 127, 460 07 Liberec</v>
      </c>
      <c r="K99" s="38"/>
      <c r="L99" s="119"/>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11" customFormat="1" ht="29.25" customHeight="1">
      <c r="A101" s="167"/>
      <c r="B101" s="168"/>
      <c r="C101" s="169" t="s">
        <v>199</v>
      </c>
      <c r="D101" s="170" t="s">
        <v>59</v>
      </c>
      <c r="E101" s="170" t="s">
        <v>55</v>
      </c>
      <c r="F101" s="170" t="s">
        <v>56</v>
      </c>
      <c r="G101" s="170" t="s">
        <v>200</v>
      </c>
      <c r="H101" s="170" t="s">
        <v>201</v>
      </c>
      <c r="I101" s="171" t="s">
        <v>202</v>
      </c>
      <c r="J101" s="170" t="s">
        <v>190</v>
      </c>
      <c r="K101" s="172" t="s">
        <v>203</v>
      </c>
      <c r="L101" s="173"/>
      <c r="M101" s="70" t="s">
        <v>19</v>
      </c>
      <c r="N101" s="71" t="s">
        <v>44</v>
      </c>
      <c r="O101" s="71" t="s">
        <v>204</v>
      </c>
      <c r="P101" s="71" t="s">
        <v>205</v>
      </c>
      <c r="Q101" s="71" t="s">
        <v>206</v>
      </c>
      <c r="R101" s="71" t="s">
        <v>207</v>
      </c>
      <c r="S101" s="71" t="s">
        <v>208</v>
      </c>
      <c r="T101" s="72" t="s">
        <v>209</v>
      </c>
      <c r="U101" s="167"/>
      <c r="V101" s="167"/>
      <c r="W101" s="167"/>
      <c r="X101" s="167"/>
      <c r="Y101" s="167"/>
      <c r="Z101" s="167"/>
      <c r="AA101" s="167"/>
      <c r="AB101" s="167"/>
      <c r="AC101" s="167"/>
      <c r="AD101" s="167"/>
      <c r="AE101" s="167"/>
    </row>
    <row r="102" spans="1:65" s="2" customFormat="1" ht="22.9" customHeight="1">
      <c r="A102" s="36"/>
      <c r="B102" s="37"/>
      <c r="C102" s="77" t="s">
        <v>210</v>
      </c>
      <c r="D102" s="38"/>
      <c r="E102" s="38"/>
      <c r="F102" s="38"/>
      <c r="G102" s="38"/>
      <c r="H102" s="38"/>
      <c r="I102" s="118"/>
      <c r="J102" s="174">
        <f>BK102</f>
        <v>0</v>
      </c>
      <c r="K102" s="38"/>
      <c r="L102" s="41"/>
      <c r="M102" s="73"/>
      <c r="N102" s="175"/>
      <c r="O102" s="74"/>
      <c r="P102" s="176">
        <f>P103+P299+P315</f>
        <v>0</v>
      </c>
      <c r="Q102" s="74"/>
      <c r="R102" s="176">
        <f>R103+R299+R315</f>
        <v>9.5442668099999999</v>
      </c>
      <c r="S102" s="74"/>
      <c r="T102" s="177">
        <f>T103+T299+T315</f>
        <v>3.634404</v>
      </c>
      <c r="U102" s="36"/>
      <c r="V102" s="36"/>
      <c r="W102" s="36"/>
      <c r="X102" s="36"/>
      <c r="Y102" s="36"/>
      <c r="Z102" s="36"/>
      <c r="AA102" s="36"/>
      <c r="AB102" s="36"/>
      <c r="AC102" s="36"/>
      <c r="AD102" s="36"/>
      <c r="AE102" s="36"/>
      <c r="AT102" s="19" t="s">
        <v>73</v>
      </c>
      <c r="AU102" s="19" t="s">
        <v>191</v>
      </c>
      <c r="BK102" s="178">
        <f>BK103+BK299+BK315</f>
        <v>0</v>
      </c>
    </row>
    <row r="103" spans="1:65" s="12" customFormat="1" ht="25.9" customHeight="1">
      <c r="B103" s="179"/>
      <c r="C103" s="180"/>
      <c r="D103" s="181" t="s">
        <v>73</v>
      </c>
      <c r="E103" s="182" t="s">
        <v>211</v>
      </c>
      <c r="F103" s="182" t="s">
        <v>212</v>
      </c>
      <c r="G103" s="180"/>
      <c r="H103" s="180"/>
      <c r="I103" s="183"/>
      <c r="J103" s="184">
        <f>BK103</f>
        <v>0</v>
      </c>
      <c r="K103" s="180"/>
      <c r="L103" s="185"/>
      <c r="M103" s="186"/>
      <c r="N103" s="187"/>
      <c r="O103" s="187"/>
      <c r="P103" s="188">
        <f>P104+P145+P192+P206+P229+P251+P271+P297</f>
        <v>0</v>
      </c>
      <c r="Q103" s="187"/>
      <c r="R103" s="188">
        <f>R104+R145+R192+R206+R229+R251+R271+R297</f>
        <v>8.9977998100000001</v>
      </c>
      <c r="S103" s="187"/>
      <c r="T103" s="189">
        <f>T104+T145+T192+T206+T229+T251+T271+T297</f>
        <v>3.3186439999999999</v>
      </c>
      <c r="AR103" s="190" t="s">
        <v>81</v>
      </c>
      <c r="AT103" s="191" t="s">
        <v>73</v>
      </c>
      <c r="AU103" s="191" t="s">
        <v>74</v>
      </c>
      <c r="AY103" s="190" t="s">
        <v>213</v>
      </c>
      <c r="BK103" s="192">
        <f>BK104+BK145+BK192+BK206+BK229+BK251+BK271+BK297</f>
        <v>0</v>
      </c>
    </row>
    <row r="104" spans="1:65" s="12" customFormat="1" ht="22.9" customHeight="1">
      <c r="B104" s="179"/>
      <c r="C104" s="180"/>
      <c r="D104" s="181" t="s">
        <v>73</v>
      </c>
      <c r="E104" s="193" t="s">
        <v>81</v>
      </c>
      <c r="F104" s="193" t="s">
        <v>214</v>
      </c>
      <c r="G104" s="180"/>
      <c r="H104" s="180"/>
      <c r="I104" s="183"/>
      <c r="J104" s="194">
        <f>BK104</f>
        <v>0</v>
      </c>
      <c r="K104" s="180"/>
      <c r="L104" s="185"/>
      <c r="M104" s="186"/>
      <c r="N104" s="187"/>
      <c r="O104" s="187"/>
      <c r="P104" s="188">
        <f>SUM(P105:P144)</f>
        <v>0</v>
      </c>
      <c r="Q104" s="187"/>
      <c r="R104" s="188">
        <f>SUM(R105:R144)</f>
        <v>0</v>
      </c>
      <c r="S104" s="187"/>
      <c r="T104" s="189">
        <f>SUM(T105:T144)</f>
        <v>0</v>
      </c>
      <c r="AR104" s="190" t="s">
        <v>81</v>
      </c>
      <c r="AT104" s="191" t="s">
        <v>73</v>
      </c>
      <c r="AU104" s="191" t="s">
        <v>81</v>
      </c>
      <c r="AY104" s="190" t="s">
        <v>213</v>
      </c>
      <c r="BK104" s="192">
        <f>SUM(BK105:BK144)</f>
        <v>0</v>
      </c>
    </row>
    <row r="105" spans="1:65" s="2" customFormat="1" ht="21.75" customHeight="1">
      <c r="A105" s="36"/>
      <c r="B105" s="37"/>
      <c r="C105" s="195" t="s">
        <v>81</v>
      </c>
      <c r="D105" s="195" t="s">
        <v>215</v>
      </c>
      <c r="E105" s="196" t="s">
        <v>2363</v>
      </c>
      <c r="F105" s="197" t="s">
        <v>2364</v>
      </c>
      <c r="G105" s="198" t="s">
        <v>156</v>
      </c>
      <c r="H105" s="199">
        <v>13.231</v>
      </c>
      <c r="I105" s="200"/>
      <c r="J105" s="201">
        <f>ROUND(I105*H105,2)</f>
        <v>0</v>
      </c>
      <c r="K105" s="197" t="s">
        <v>2365</v>
      </c>
      <c r="L105" s="41"/>
      <c r="M105" s="202" t="s">
        <v>19</v>
      </c>
      <c r="N105" s="203" t="s">
        <v>45</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220</v>
      </c>
      <c r="AT105" s="206" t="s">
        <v>215</v>
      </c>
      <c r="AU105" s="206" t="s">
        <v>83</v>
      </c>
      <c r="AY105" s="19" t="s">
        <v>213</v>
      </c>
      <c r="BE105" s="207">
        <f>IF(N105="základní",J105,0)</f>
        <v>0</v>
      </c>
      <c r="BF105" s="207">
        <f>IF(N105="snížená",J105,0)</f>
        <v>0</v>
      </c>
      <c r="BG105" s="207">
        <f>IF(N105="zákl. přenesená",J105,0)</f>
        <v>0</v>
      </c>
      <c r="BH105" s="207">
        <f>IF(N105="sníž. přenesená",J105,0)</f>
        <v>0</v>
      </c>
      <c r="BI105" s="207">
        <f>IF(N105="nulová",J105,0)</f>
        <v>0</v>
      </c>
      <c r="BJ105" s="19" t="s">
        <v>81</v>
      </c>
      <c r="BK105" s="207">
        <f>ROUND(I105*H105,2)</f>
        <v>0</v>
      </c>
      <c r="BL105" s="19" t="s">
        <v>220</v>
      </c>
      <c r="BM105" s="206" t="s">
        <v>2366</v>
      </c>
    </row>
    <row r="106" spans="1:65" s="2" customFormat="1" ht="126.75">
      <c r="A106" s="36"/>
      <c r="B106" s="37"/>
      <c r="C106" s="38"/>
      <c r="D106" s="208" t="s">
        <v>222</v>
      </c>
      <c r="E106" s="38"/>
      <c r="F106" s="209" t="s">
        <v>2367</v>
      </c>
      <c r="G106" s="38"/>
      <c r="H106" s="38"/>
      <c r="I106" s="118"/>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222</v>
      </c>
      <c r="AU106" s="19" t="s">
        <v>83</v>
      </c>
    </row>
    <row r="107" spans="1:65" s="15" customFormat="1">
      <c r="B107" s="234"/>
      <c r="C107" s="235"/>
      <c r="D107" s="208" t="s">
        <v>233</v>
      </c>
      <c r="E107" s="236" t="s">
        <v>19</v>
      </c>
      <c r="F107" s="237" t="s">
        <v>2368</v>
      </c>
      <c r="G107" s="235"/>
      <c r="H107" s="236" t="s">
        <v>19</v>
      </c>
      <c r="I107" s="238"/>
      <c r="J107" s="235"/>
      <c r="K107" s="235"/>
      <c r="L107" s="239"/>
      <c r="M107" s="240"/>
      <c r="N107" s="241"/>
      <c r="O107" s="241"/>
      <c r="P107" s="241"/>
      <c r="Q107" s="241"/>
      <c r="R107" s="241"/>
      <c r="S107" s="241"/>
      <c r="T107" s="242"/>
      <c r="AT107" s="243" t="s">
        <v>233</v>
      </c>
      <c r="AU107" s="243" t="s">
        <v>83</v>
      </c>
      <c r="AV107" s="15" t="s">
        <v>81</v>
      </c>
      <c r="AW107" s="15" t="s">
        <v>35</v>
      </c>
      <c r="AX107" s="15" t="s">
        <v>74</v>
      </c>
      <c r="AY107" s="243" t="s">
        <v>213</v>
      </c>
    </row>
    <row r="108" spans="1:65" s="13" customFormat="1">
      <c r="B108" s="212"/>
      <c r="C108" s="213"/>
      <c r="D108" s="208" t="s">
        <v>233</v>
      </c>
      <c r="E108" s="214" t="s">
        <v>19</v>
      </c>
      <c r="F108" s="215" t="s">
        <v>2369</v>
      </c>
      <c r="G108" s="213"/>
      <c r="H108" s="216">
        <v>13.231</v>
      </c>
      <c r="I108" s="217"/>
      <c r="J108" s="213"/>
      <c r="K108" s="213"/>
      <c r="L108" s="218"/>
      <c r="M108" s="219"/>
      <c r="N108" s="220"/>
      <c r="O108" s="220"/>
      <c r="P108" s="220"/>
      <c r="Q108" s="220"/>
      <c r="R108" s="220"/>
      <c r="S108" s="220"/>
      <c r="T108" s="221"/>
      <c r="AT108" s="222" t="s">
        <v>233</v>
      </c>
      <c r="AU108" s="222" t="s">
        <v>83</v>
      </c>
      <c r="AV108" s="13" t="s">
        <v>83</v>
      </c>
      <c r="AW108" s="13" t="s">
        <v>35</v>
      </c>
      <c r="AX108" s="13" t="s">
        <v>81</v>
      </c>
      <c r="AY108" s="222" t="s">
        <v>213</v>
      </c>
    </row>
    <row r="109" spans="1:65" s="2" customFormat="1" ht="21.75" customHeight="1">
      <c r="A109" s="36"/>
      <c r="B109" s="37"/>
      <c r="C109" s="195" t="s">
        <v>83</v>
      </c>
      <c r="D109" s="195" t="s">
        <v>215</v>
      </c>
      <c r="E109" s="196" t="s">
        <v>2370</v>
      </c>
      <c r="F109" s="197" t="s">
        <v>2371</v>
      </c>
      <c r="G109" s="198" t="s">
        <v>253</v>
      </c>
      <c r="H109" s="199">
        <v>4.6310000000000002</v>
      </c>
      <c r="I109" s="200"/>
      <c r="J109" s="201">
        <f>ROUND(I109*H109,2)</f>
        <v>0</v>
      </c>
      <c r="K109" s="197" t="s">
        <v>2365</v>
      </c>
      <c r="L109" s="41"/>
      <c r="M109" s="202" t="s">
        <v>19</v>
      </c>
      <c r="N109" s="203" t="s">
        <v>45</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220</v>
      </c>
      <c r="AT109" s="206" t="s">
        <v>215</v>
      </c>
      <c r="AU109" s="206" t="s">
        <v>83</v>
      </c>
      <c r="AY109" s="19" t="s">
        <v>213</v>
      </c>
      <c r="BE109" s="207">
        <f>IF(N109="základní",J109,0)</f>
        <v>0</v>
      </c>
      <c r="BF109" s="207">
        <f>IF(N109="snížená",J109,0)</f>
        <v>0</v>
      </c>
      <c r="BG109" s="207">
        <f>IF(N109="zákl. přenesená",J109,0)</f>
        <v>0</v>
      </c>
      <c r="BH109" s="207">
        <f>IF(N109="sníž. přenesená",J109,0)</f>
        <v>0</v>
      </c>
      <c r="BI109" s="207">
        <f>IF(N109="nulová",J109,0)</f>
        <v>0</v>
      </c>
      <c r="BJ109" s="19" t="s">
        <v>81</v>
      </c>
      <c r="BK109" s="207">
        <f>ROUND(I109*H109,2)</f>
        <v>0</v>
      </c>
      <c r="BL109" s="19" t="s">
        <v>220</v>
      </c>
      <c r="BM109" s="206" t="s">
        <v>2372</v>
      </c>
    </row>
    <row r="110" spans="1:65" s="2" customFormat="1" ht="78">
      <c r="A110" s="36"/>
      <c r="B110" s="37"/>
      <c r="C110" s="38"/>
      <c r="D110" s="208" t="s">
        <v>222</v>
      </c>
      <c r="E110" s="38"/>
      <c r="F110" s="209" t="s">
        <v>2373</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222</v>
      </c>
      <c r="AU110" s="19" t="s">
        <v>83</v>
      </c>
    </row>
    <row r="111" spans="1:65" s="15" customFormat="1">
      <c r="B111" s="234"/>
      <c r="C111" s="235"/>
      <c r="D111" s="208" t="s">
        <v>233</v>
      </c>
      <c r="E111" s="236" t="s">
        <v>19</v>
      </c>
      <c r="F111" s="237" t="s">
        <v>2374</v>
      </c>
      <c r="G111" s="235"/>
      <c r="H111" s="236" t="s">
        <v>19</v>
      </c>
      <c r="I111" s="238"/>
      <c r="J111" s="235"/>
      <c r="K111" s="235"/>
      <c r="L111" s="239"/>
      <c r="M111" s="240"/>
      <c r="N111" s="241"/>
      <c r="O111" s="241"/>
      <c r="P111" s="241"/>
      <c r="Q111" s="241"/>
      <c r="R111" s="241"/>
      <c r="S111" s="241"/>
      <c r="T111" s="242"/>
      <c r="AT111" s="243" t="s">
        <v>233</v>
      </c>
      <c r="AU111" s="243" t="s">
        <v>83</v>
      </c>
      <c r="AV111" s="15" t="s">
        <v>81</v>
      </c>
      <c r="AW111" s="15" t="s">
        <v>35</v>
      </c>
      <c r="AX111" s="15" t="s">
        <v>74</v>
      </c>
      <c r="AY111" s="243" t="s">
        <v>213</v>
      </c>
    </row>
    <row r="112" spans="1:65" s="15" customFormat="1">
      <c r="B112" s="234"/>
      <c r="C112" s="235"/>
      <c r="D112" s="208" t="s">
        <v>233</v>
      </c>
      <c r="E112" s="236" t="s">
        <v>19</v>
      </c>
      <c r="F112" s="237" t="s">
        <v>2368</v>
      </c>
      <c r="G112" s="235"/>
      <c r="H112" s="236" t="s">
        <v>19</v>
      </c>
      <c r="I112" s="238"/>
      <c r="J112" s="235"/>
      <c r="K112" s="235"/>
      <c r="L112" s="239"/>
      <c r="M112" s="240"/>
      <c r="N112" s="241"/>
      <c r="O112" s="241"/>
      <c r="P112" s="241"/>
      <c r="Q112" s="241"/>
      <c r="R112" s="241"/>
      <c r="S112" s="241"/>
      <c r="T112" s="242"/>
      <c r="AT112" s="243" t="s">
        <v>233</v>
      </c>
      <c r="AU112" s="243" t="s">
        <v>83</v>
      </c>
      <c r="AV112" s="15" t="s">
        <v>81</v>
      </c>
      <c r="AW112" s="15" t="s">
        <v>35</v>
      </c>
      <c r="AX112" s="15" t="s">
        <v>74</v>
      </c>
      <c r="AY112" s="243" t="s">
        <v>213</v>
      </c>
    </row>
    <row r="113" spans="1:65" s="13" customFormat="1">
      <c r="B113" s="212"/>
      <c r="C113" s="213"/>
      <c r="D113" s="208" t="s">
        <v>233</v>
      </c>
      <c r="E113" s="214" t="s">
        <v>19</v>
      </c>
      <c r="F113" s="215" t="s">
        <v>2375</v>
      </c>
      <c r="G113" s="213"/>
      <c r="H113" s="216">
        <v>9.2620000000000005</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6" customFormat="1">
      <c r="B114" s="262"/>
      <c r="C114" s="263"/>
      <c r="D114" s="208" t="s">
        <v>233</v>
      </c>
      <c r="E114" s="264" t="s">
        <v>2337</v>
      </c>
      <c r="F114" s="265" t="s">
        <v>2376</v>
      </c>
      <c r="G114" s="263"/>
      <c r="H114" s="266">
        <v>9.2620000000000005</v>
      </c>
      <c r="I114" s="267"/>
      <c r="J114" s="263"/>
      <c r="K114" s="263"/>
      <c r="L114" s="268"/>
      <c r="M114" s="269"/>
      <c r="N114" s="270"/>
      <c r="O114" s="270"/>
      <c r="P114" s="270"/>
      <c r="Q114" s="270"/>
      <c r="R114" s="270"/>
      <c r="S114" s="270"/>
      <c r="T114" s="271"/>
      <c r="AT114" s="272" t="s">
        <v>233</v>
      </c>
      <c r="AU114" s="272" t="s">
        <v>83</v>
      </c>
      <c r="AV114" s="16" t="s">
        <v>228</v>
      </c>
      <c r="AW114" s="16" t="s">
        <v>35</v>
      </c>
      <c r="AX114" s="16" t="s">
        <v>74</v>
      </c>
      <c r="AY114" s="272" t="s">
        <v>213</v>
      </c>
    </row>
    <row r="115" spans="1:65" s="15" customFormat="1">
      <c r="B115" s="234"/>
      <c r="C115" s="235"/>
      <c r="D115" s="208" t="s">
        <v>233</v>
      </c>
      <c r="E115" s="236" t="s">
        <v>19</v>
      </c>
      <c r="F115" s="237" t="s">
        <v>2377</v>
      </c>
      <c r="G115" s="235"/>
      <c r="H115" s="236" t="s">
        <v>19</v>
      </c>
      <c r="I115" s="238"/>
      <c r="J115" s="235"/>
      <c r="K115" s="235"/>
      <c r="L115" s="239"/>
      <c r="M115" s="240"/>
      <c r="N115" s="241"/>
      <c r="O115" s="241"/>
      <c r="P115" s="241"/>
      <c r="Q115" s="241"/>
      <c r="R115" s="241"/>
      <c r="S115" s="241"/>
      <c r="T115" s="242"/>
      <c r="AT115" s="243" t="s">
        <v>233</v>
      </c>
      <c r="AU115" s="243" t="s">
        <v>83</v>
      </c>
      <c r="AV115" s="15" t="s">
        <v>81</v>
      </c>
      <c r="AW115" s="15" t="s">
        <v>35</v>
      </c>
      <c r="AX115" s="15" t="s">
        <v>74</v>
      </c>
      <c r="AY115" s="243" t="s">
        <v>213</v>
      </c>
    </row>
    <row r="116" spans="1:65" s="13" customFormat="1">
      <c r="B116" s="212"/>
      <c r="C116" s="213"/>
      <c r="D116" s="208" t="s">
        <v>233</v>
      </c>
      <c r="E116" s="214" t="s">
        <v>19</v>
      </c>
      <c r="F116" s="215" t="s">
        <v>2378</v>
      </c>
      <c r="G116" s="213"/>
      <c r="H116" s="216">
        <v>-4.6310000000000002</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6" customFormat="1">
      <c r="B117" s="262"/>
      <c r="C117" s="263"/>
      <c r="D117" s="208" t="s">
        <v>233</v>
      </c>
      <c r="E117" s="264" t="s">
        <v>19</v>
      </c>
      <c r="F117" s="265" t="s">
        <v>2376</v>
      </c>
      <c r="G117" s="263"/>
      <c r="H117" s="266">
        <v>-4.6310000000000002</v>
      </c>
      <c r="I117" s="267"/>
      <c r="J117" s="263"/>
      <c r="K117" s="263"/>
      <c r="L117" s="268"/>
      <c r="M117" s="269"/>
      <c r="N117" s="270"/>
      <c r="O117" s="270"/>
      <c r="P117" s="270"/>
      <c r="Q117" s="270"/>
      <c r="R117" s="270"/>
      <c r="S117" s="270"/>
      <c r="T117" s="271"/>
      <c r="AT117" s="272" t="s">
        <v>233</v>
      </c>
      <c r="AU117" s="272" t="s">
        <v>83</v>
      </c>
      <c r="AV117" s="16" t="s">
        <v>228</v>
      </c>
      <c r="AW117" s="16" t="s">
        <v>35</v>
      </c>
      <c r="AX117" s="16" t="s">
        <v>74</v>
      </c>
      <c r="AY117" s="272" t="s">
        <v>213</v>
      </c>
    </row>
    <row r="118" spans="1:65" s="14" customFormat="1">
      <c r="B118" s="223"/>
      <c r="C118" s="224"/>
      <c r="D118" s="208" t="s">
        <v>233</v>
      </c>
      <c r="E118" s="225" t="s">
        <v>19</v>
      </c>
      <c r="F118" s="226" t="s">
        <v>234</v>
      </c>
      <c r="G118" s="224"/>
      <c r="H118" s="227">
        <v>4.6310000000000002</v>
      </c>
      <c r="I118" s="228"/>
      <c r="J118" s="224"/>
      <c r="K118" s="224"/>
      <c r="L118" s="229"/>
      <c r="M118" s="230"/>
      <c r="N118" s="231"/>
      <c r="O118" s="231"/>
      <c r="P118" s="231"/>
      <c r="Q118" s="231"/>
      <c r="R118" s="231"/>
      <c r="S118" s="231"/>
      <c r="T118" s="232"/>
      <c r="AT118" s="233" t="s">
        <v>233</v>
      </c>
      <c r="AU118" s="233" t="s">
        <v>83</v>
      </c>
      <c r="AV118" s="14" t="s">
        <v>220</v>
      </c>
      <c r="AW118" s="14" t="s">
        <v>35</v>
      </c>
      <c r="AX118" s="14" t="s">
        <v>81</v>
      </c>
      <c r="AY118" s="233" t="s">
        <v>213</v>
      </c>
    </row>
    <row r="119" spans="1:65" s="2" customFormat="1" ht="21.75" customHeight="1">
      <c r="A119" s="36"/>
      <c r="B119" s="37"/>
      <c r="C119" s="195" t="s">
        <v>228</v>
      </c>
      <c r="D119" s="195" t="s">
        <v>215</v>
      </c>
      <c r="E119" s="196" t="s">
        <v>2379</v>
      </c>
      <c r="F119" s="197" t="s">
        <v>2380</v>
      </c>
      <c r="G119" s="198" t="s">
        <v>253</v>
      </c>
      <c r="H119" s="199">
        <v>4.6310000000000002</v>
      </c>
      <c r="I119" s="200"/>
      <c r="J119" s="201">
        <f>ROUND(I119*H119,2)</f>
        <v>0</v>
      </c>
      <c r="K119" s="197" t="s">
        <v>2365</v>
      </c>
      <c r="L119" s="41"/>
      <c r="M119" s="202" t="s">
        <v>19</v>
      </c>
      <c r="N119" s="203" t="s">
        <v>45</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220</v>
      </c>
      <c r="AT119" s="206" t="s">
        <v>215</v>
      </c>
      <c r="AU119" s="206" t="s">
        <v>83</v>
      </c>
      <c r="AY119" s="19" t="s">
        <v>213</v>
      </c>
      <c r="BE119" s="207">
        <f>IF(N119="základní",J119,0)</f>
        <v>0</v>
      </c>
      <c r="BF119" s="207">
        <f>IF(N119="snížená",J119,0)</f>
        <v>0</v>
      </c>
      <c r="BG119" s="207">
        <f>IF(N119="zákl. přenesená",J119,0)</f>
        <v>0</v>
      </c>
      <c r="BH119" s="207">
        <f>IF(N119="sníž. přenesená",J119,0)</f>
        <v>0</v>
      </c>
      <c r="BI119" s="207">
        <f>IF(N119="nulová",J119,0)</f>
        <v>0</v>
      </c>
      <c r="BJ119" s="19" t="s">
        <v>81</v>
      </c>
      <c r="BK119" s="207">
        <f>ROUND(I119*H119,2)</f>
        <v>0</v>
      </c>
      <c r="BL119" s="19" t="s">
        <v>220</v>
      </c>
      <c r="BM119" s="206" t="s">
        <v>2381</v>
      </c>
    </row>
    <row r="120" spans="1:65" s="2" customFormat="1" ht="78">
      <c r="A120" s="36"/>
      <c r="B120" s="37"/>
      <c r="C120" s="38"/>
      <c r="D120" s="208" t="s">
        <v>222</v>
      </c>
      <c r="E120" s="38"/>
      <c r="F120" s="209" t="s">
        <v>2373</v>
      </c>
      <c r="G120" s="38"/>
      <c r="H120" s="38"/>
      <c r="I120" s="118"/>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222</v>
      </c>
      <c r="AU120" s="19" t="s">
        <v>83</v>
      </c>
    </row>
    <row r="121" spans="1:65" s="15" customFormat="1">
      <c r="B121" s="234"/>
      <c r="C121" s="235"/>
      <c r="D121" s="208" t="s">
        <v>233</v>
      </c>
      <c r="E121" s="236" t="s">
        <v>19</v>
      </c>
      <c r="F121" s="237" t="s">
        <v>2382</v>
      </c>
      <c r="G121" s="235"/>
      <c r="H121" s="236" t="s">
        <v>19</v>
      </c>
      <c r="I121" s="238"/>
      <c r="J121" s="235"/>
      <c r="K121" s="235"/>
      <c r="L121" s="239"/>
      <c r="M121" s="240"/>
      <c r="N121" s="241"/>
      <c r="O121" s="241"/>
      <c r="P121" s="241"/>
      <c r="Q121" s="241"/>
      <c r="R121" s="241"/>
      <c r="S121" s="241"/>
      <c r="T121" s="242"/>
      <c r="AT121" s="243" t="s">
        <v>233</v>
      </c>
      <c r="AU121" s="243" t="s">
        <v>83</v>
      </c>
      <c r="AV121" s="15" t="s">
        <v>81</v>
      </c>
      <c r="AW121" s="15" t="s">
        <v>35</v>
      </c>
      <c r="AX121" s="15" t="s">
        <v>74</v>
      </c>
      <c r="AY121" s="243" t="s">
        <v>213</v>
      </c>
    </row>
    <row r="122" spans="1:65" s="13" customFormat="1">
      <c r="B122" s="212"/>
      <c r="C122" s="213"/>
      <c r="D122" s="208" t="s">
        <v>233</v>
      </c>
      <c r="E122" s="214" t="s">
        <v>19</v>
      </c>
      <c r="F122" s="215" t="s">
        <v>2383</v>
      </c>
      <c r="G122" s="213"/>
      <c r="H122" s="216">
        <v>4.6310000000000002</v>
      </c>
      <c r="I122" s="217"/>
      <c r="J122" s="213"/>
      <c r="K122" s="213"/>
      <c r="L122" s="218"/>
      <c r="M122" s="219"/>
      <c r="N122" s="220"/>
      <c r="O122" s="220"/>
      <c r="P122" s="220"/>
      <c r="Q122" s="220"/>
      <c r="R122" s="220"/>
      <c r="S122" s="220"/>
      <c r="T122" s="221"/>
      <c r="AT122" s="222" t="s">
        <v>233</v>
      </c>
      <c r="AU122" s="222" t="s">
        <v>83</v>
      </c>
      <c r="AV122" s="13" t="s">
        <v>83</v>
      </c>
      <c r="AW122" s="13" t="s">
        <v>35</v>
      </c>
      <c r="AX122" s="13" t="s">
        <v>81</v>
      </c>
      <c r="AY122" s="222" t="s">
        <v>213</v>
      </c>
    </row>
    <row r="123" spans="1:65" s="2" customFormat="1" ht="16.5" customHeight="1">
      <c r="A123" s="36"/>
      <c r="B123" s="37"/>
      <c r="C123" s="195" t="s">
        <v>220</v>
      </c>
      <c r="D123" s="195" t="s">
        <v>215</v>
      </c>
      <c r="E123" s="196" t="s">
        <v>2384</v>
      </c>
      <c r="F123" s="197" t="s">
        <v>2385</v>
      </c>
      <c r="G123" s="198" t="s">
        <v>152</v>
      </c>
      <c r="H123" s="199">
        <v>17.2</v>
      </c>
      <c r="I123" s="200"/>
      <c r="J123" s="201">
        <f>ROUND(I123*H123,2)</f>
        <v>0</v>
      </c>
      <c r="K123" s="197" t="s">
        <v>2365</v>
      </c>
      <c r="L123" s="41"/>
      <c r="M123" s="202" t="s">
        <v>19</v>
      </c>
      <c r="N123" s="203" t="s">
        <v>45</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220</v>
      </c>
      <c r="AT123" s="206" t="s">
        <v>215</v>
      </c>
      <c r="AU123" s="206" t="s">
        <v>83</v>
      </c>
      <c r="AY123" s="19" t="s">
        <v>213</v>
      </c>
      <c r="BE123" s="207">
        <f>IF(N123="základní",J123,0)</f>
        <v>0</v>
      </c>
      <c r="BF123" s="207">
        <f>IF(N123="snížená",J123,0)</f>
        <v>0</v>
      </c>
      <c r="BG123" s="207">
        <f>IF(N123="zákl. přenesená",J123,0)</f>
        <v>0</v>
      </c>
      <c r="BH123" s="207">
        <f>IF(N123="sníž. přenesená",J123,0)</f>
        <v>0</v>
      </c>
      <c r="BI123" s="207">
        <f>IF(N123="nulová",J123,0)</f>
        <v>0</v>
      </c>
      <c r="BJ123" s="19" t="s">
        <v>81</v>
      </c>
      <c r="BK123" s="207">
        <f>ROUND(I123*H123,2)</f>
        <v>0</v>
      </c>
      <c r="BL123" s="19" t="s">
        <v>220</v>
      </c>
      <c r="BM123" s="206" t="s">
        <v>2386</v>
      </c>
    </row>
    <row r="124" spans="1:65" s="2" customFormat="1" ht="29.25">
      <c r="A124" s="36"/>
      <c r="B124" s="37"/>
      <c r="C124" s="38"/>
      <c r="D124" s="208" t="s">
        <v>222</v>
      </c>
      <c r="E124" s="38"/>
      <c r="F124" s="209" t="s">
        <v>2387</v>
      </c>
      <c r="G124" s="38"/>
      <c r="H124" s="38"/>
      <c r="I124" s="118"/>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222</v>
      </c>
      <c r="AU124" s="19" t="s">
        <v>83</v>
      </c>
    </row>
    <row r="125" spans="1:65" s="15" customFormat="1">
      <c r="B125" s="234"/>
      <c r="C125" s="235"/>
      <c r="D125" s="208" t="s">
        <v>233</v>
      </c>
      <c r="E125" s="236" t="s">
        <v>19</v>
      </c>
      <c r="F125" s="237" t="s">
        <v>2388</v>
      </c>
      <c r="G125" s="235"/>
      <c r="H125" s="236" t="s">
        <v>19</v>
      </c>
      <c r="I125" s="238"/>
      <c r="J125" s="235"/>
      <c r="K125" s="235"/>
      <c r="L125" s="239"/>
      <c r="M125" s="240"/>
      <c r="N125" s="241"/>
      <c r="O125" s="241"/>
      <c r="P125" s="241"/>
      <c r="Q125" s="241"/>
      <c r="R125" s="241"/>
      <c r="S125" s="241"/>
      <c r="T125" s="242"/>
      <c r="AT125" s="243" t="s">
        <v>233</v>
      </c>
      <c r="AU125" s="243" t="s">
        <v>83</v>
      </c>
      <c r="AV125" s="15" t="s">
        <v>81</v>
      </c>
      <c r="AW125" s="15" t="s">
        <v>35</v>
      </c>
      <c r="AX125" s="15" t="s">
        <v>74</v>
      </c>
      <c r="AY125" s="243" t="s">
        <v>213</v>
      </c>
    </row>
    <row r="126" spans="1:65" s="13" customFormat="1">
      <c r="B126" s="212"/>
      <c r="C126" s="213"/>
      <c r="D126" s="208" t="s">
        <v>233</v>
      </c>
      <c r="E126" s="214" t="s">
        <v>19</v>
      </c>
      <c r="F126" s="215" t="s">
        <v>2389</v>
      </c>
      <c r="G126" s="213"/>
      <c r="H126" s="216">
        <v>9.6</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5" customFormat="1">
      <c r="B127" s="234"/>
      <c r="C127" s="235"/>
      <c r="D127" s="208" t="s">
        <v>233</v>
      </c>
      <c r="E127" s="236" t="s">
        <v>19</v>
      </c>
      <c r="F127" s="237" t="s">
        <v>2390</v>
      </c>
      <c r="G127" s="235"/>
      <c r="H127" s="236" t="s">
        <v>19</v>
      </c>
      <c r="I127" s="238"/>
      <c r="J127" s="235"/>
      <c r="K127" s="235"/>
      <c r="L127" s="239"/>
      <c r="M127" s="240"/>
      <c r="N127" s="241"/>
      <c r="O127" s="241"/>
      <c r="P127" s="241"/>
      <c r="Q127" s="241"/>
      <c r="R127" s="241"/>
      <c r="S127" s="241"/>
      <c r="T127" s="242"/>
      <c r="AT127" s="243" t="s">
        <v>233</v>
      </c>
      <c r="AU127" s="243" t="s">
        <v>83</v>
      </c>
      <c r="AV127" s="15" t="s">
        <v>81</v>
      </c>
      <c r="AW127" s="15" t="s">
        <v>35</v>
      </c>
      <c r="AX127" s="15" t="s">
        <v>74</v>
      </c>
      <c r="AY127" s="243" t="s">
        <v>213</v>
      </c>
    </row>
    <row r="128" spans="1:65" s="13" customFormat="1">
      <c r="B128" s="212"/>
      <c r="C128" s="213"/>
      <c r="D128" s="208" t="s">
        <v>233</v>
      </c>
      <c r="E128" s="214" t="s">
        <v>19</v>
      </c>
      <c r="F128" s="215" t="s">
        <v>2391</v>
      </c>
      <c r="G128" s="213"/>
      <c r="H128" s="216">
        <v>2.8</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5" customFormat="1">
      <c r="B129" s="234"/>
      <c r="C129" s="235"/>
      <c r="D129" s="208" t="s">
        <v>233</v>
      </c>
      <c r="E129" s="236" t="s">
        <v>19</v>
      </c>
      <c r="F129" s="237" t="s">
        <v>2392</v>
      </c>
      <c r="G129" s="235"/>
      <c r="H129" s="236" t="s">
        <v>19</v>
      </c>
      <c r="I129" s="238"/>
      <c r="J129" s="235"/>
      <c r="K129" s="235"/>
      <c r="L129" s="239"/>
      <c r="M129" s="240"/>
      <c r="N129" s="241"/>
      <c r="O129" s="241"/>
      <c r="P129" s="241"/>
      <c r="Q129" s="241"/>
      <c r="R129" s="241"/>
      <c r="S129" s="241"/>
      <c r="T129" s="242"/>
      <c r="AT129" s="243" t="s">
        <v>233</v>
      </c>
      <c r="AU129" s="243" t="s">
        <v>83</v>
      </c>
      <c r="AV129" s="15" t="s">
        <v>81</v>
      </c>
      <c r="AW129" s="15" t="s">
        <v>35</v>
      </c>
      <c r="AX129" s="15" t="s">
        <v>74</v>
      </c>
      <c r="AY129" s="243" t="s">
        <v>213</v>
      </c>
    </row>
    <row r="130" spans="1:65" s="13" customFormat="1">
      <c r="B130" s="212"/>
      <c r="C130" s="213"/>
      <c r="D130" s="208" t="s">
        <v>233</v>
      </c>
      <c r="E130" s="214" t="s">
        <v>19</v>
      </c>
      <c r="F130" s="215" t="s">
        <v>2393</v>
      </c>
      <c r="G130" s="213"/>
      <c r="H130" s="216">
        <v>0.8</v>
      </c>
      <c r="I130" s="217"/>
      <c r="J130" s="213"/>
      <c r="K130" s="213"/>
      <c r="L130" s="218"/>
      <c r="M130" s="219"/>
      <c r="N130" s="220"/>
      <c r="O130" s="220"/>
      <c r="P130" s="220"/>
      <c r="Q130" s="220"/>
      <c r="R130" s="220"/>
      <c r="S130" s="220"/>
      <c r="T130" s="221"/>
      <c r="AT130" s="222" t="s">
        <v>233</v>
      </c>
      <c r="AU130" s="222" t="s">
        <v>83</v>
      </c>
      <c r="AV130" s="13" t="s">
        <v>83</v>
      </c>
      <c r="AW130" s="13" t="s">
        <v>35</v>
      </c>
      <c r="AX130" s="13" t="s">
        <v>74</v>
      </c>
      <c r="AY130" s="222" t="s">
        <v>213</v>
      </c>
    </row>
    <row r="131" spans="1:65" s="15" customFormat="1">
      <c r="B131" s="234"/>
      <c r="C131" s="235"/>
      <c r="D131" s="208" t="s">
        <v>233</v>
      </c>
      <c r="E131" s="236" t="s">
        <v>19</v>
      </c>
      <c r="F131" s="237" t="s">
        <v>2394</v>
      </c>
      <c r="G131" s="235"/>
      <c r="H131" s="236" t="s">
        <v>19</v>
      </c>
      <c r="I131" s="238"/>
      <c r="J131" s="235"/>
      <c r="K131" s="235"/>
      <c r="L131" s="239"/>
      <c r="M131" s="240"/>
      <c r="N131" s="241"/>
      <c r="O131" s="241"/>
      <c r="P131" s="241"/>
      <c r="Q131" s="241"/>
      <c r="R131" s="241"/>
      <c r="S131" s="241"/>
      <c r="T131" s="242"/>
      <c r="AT131" s="243" t="s">
        <v>233</v>
      </c>
      <c r="AU131" s="243" t="s">
        <v>83</v>
      </c>
      <c r="AV131" s="15" t="s">
        <v>81</v>
      </c>
      <c r="AW131" s="15" t="s">
        <v>35</v>
      </c>
      <c r="AX131" s="15" t="s">
        <v>74</v>
      </c>
      <c r="AY131" s="243" t="s">
        <v>213</v>
      </c>
    </row>
    <row r="132" spans="1:65" s="13" customFormat="1">
      <c r="B132" s="212"/>
      <c r="C132" s="213"/>
      <c r="D132" s="208" t="s">
        <v>233</v>
      </c>
      <c r="E132" s="214" t="s">
        <v>19</v>
      </c>
      <c r="F132" s="215" t="s">
        <v>2395</v>
      </c>
      <c r="G132" s="213"/>
      <c r="H132" s="216">
        <v>3.2</v>
      </c>
      <c r="I132" s="217"/>
      <c r="J132" s="213"/>
      <c r="K132" s="213"/>
      <c r="L132" s="218"/>
      <c r="M132" s="219"/>
      <c r="N132" s="220"/>
      <c r="O132" s="220"/>
      <c r="P132" s="220"/>
      <c r="Q132" s="220"/>
      <c r="R132" s="220"/>
      <c r="S132" s="220"/>
      <c r="T132" s="221"/>
      <c r="AT132" s="222" t="s">
        <v>233</v>
      </c>
      <c r="AU132" s="222" t="s">
        <v>83</v>
      </c>
      <c r="AV132" s="13" t="s">
        <v>83</v>
      </c>
      <c r="AW132" s="13" t="s">
        <v>35</v>
      </c>
      <c r="AX132" s="13" t="s">
        <v>74</v>
      </c>
      <c r="AY132" s="222" t="s">
        <v>213</v>
      </c>
    </row>
    <row r="133" spans="1:65" s="15" customFormat="1">
      <c r="B133" s="234"/>
      <c r="C133" s="235"/>
      <c r="D133" s="208" t="s">
        <v>233</v>
      </c>
      <c r="E133" s="236" t="s">
        <v>19</v>
      </c>
      <c r="F133" s="237" t="s">
        <v>2396</v>
      </c>
      <c r="G133" s="235"/>
      <c r="H133" s="236" t="s">
        <v>19</v>
      </c>
      <c r="I133" s="238"/>
      <c r="J133" s="235"/>
      <c r="K133" s="235"/>
      <c r="L133" s="239"/>
      <c r="M133" s="240"/>
      <c r="N133" s="241"/>
      <c r="O133" s="241"/>
      <c r="P133" s="241"/>
      <c r="Q133" s="241"/>
      <c r="R133" s="241"/>
      <c r="S133" s="241"/>
      <c r="T133" s="242"/>
      <c r="AT133" s="243" t="s">
        <v>233</v>
      </c>
      <c r="AU133" s="243" t="s">
        <v>83</v>
      </c>
      <c r="AV133" s="15" t="s">
        <v>81</v>
      </c>
      <c r="AW133" s="15" t="s">
        <v>35</v>
      </c>
      <c r="AX133" s="15" t="s">
        <v>74</v>
      </c>
      <c r="AY133" s="243" t="s">
        <v>213</v>
      </c>
    </row>
    <row r="134" spans="1:65" s="13" customFormat="1">
      <c r="B134" s="212"/>
      <c r="C134" s="213"/>
      <c r="D134" s="208" t="s">
        <v>233</v>
      </c>
      <c r="E134" s="214" t="s">
        <v>19</v>
      </c>
      <c r="F134" s="215" t="s">
        <v>2393</v>
      </c>
      <c r="G134" s="213"/>
      <c r="H134" s="216">
        <v>0.8</v>
      </c>
      <c r="I134" s="217"/>
      <c r="J134" s="213"/>
      <c r="K134" s="213"/>
      <c r="L134" s="218"/>
      <c r="M134" s="219"/>
      <c r="N134" s="220"/>
      <c r="O134" s="220"/>
      <c r="P134" s="220"/>
      <c r="Q134" s="220"/>
      <c r="R134" s="220"/>
      <c r="S134" s="220"/>
      <c r="T134" s="221"/>
      <c r="AT134" s="222" t="s">
        <v>233</v>
      </c>
      <c r="AU134" s="222" t="s">
        <v>83</v>
      </c>
      <c r="AV134" s="13" t="s">
        <v>83</v>
      </c>
      <c r="AW134" s="13" t="s">
        <v>35</v>
      </c>
      <c r="AX134" s="13" t="s">
        <v>74</v>
      </c>
      <c r="AY134" s="222" t="s">
        <v>213</v>
      </c>
    </row>
    <row r="135" spans="1:65" s="14" customFormat="1">
      <c r="B135" s="223"/>
      <c r="C135" s="224"/>
      <c r="D135" s="208" t="s">
        <v>233</v>
      </c>
      <c r="E135" s="225" t="s">
        <v>19</v>
      </c>
      <c r="F135" s="226" t="s">
        <v>234</v>
      </c>
      <c r="G135" s="224"/>
      <c r="H135" s="227">
        <v>17.2</v>
      </c>
      <c r="I135" s="228"/>
      <c r="J135" s="224"/>
      <c r="K135" s="224"/>
      <c r="L135" s="229"/>
      <c r="M135" s="230"/>
      <c r="N135" s="231"/>
      <c r="O135" s="231"/>
      <c r="P135" s="231"/>
      <c r="Q135" s="231"/>
      <c r="R135" s="231"/>
      <c r="S135" s="231"/>
      <c r="T135" s="232"/>
      <c r="AT135" s="233" t="s">
        <v>233</v>
      </c>
      <c r="AU135" s="233" t="s">
        <v>83</v>
      </c>
      <c r="AV135" s="14" t="s">
        <v>220</v>
      </c>
      <c r="AW135" s="14" t="s">
        <v>35</v>
      </c>
      <c r="AX135" s="14" t="s">
        <v>81</v>
      </c>
      <c r="AY135" s="233" t="s">
        <v>213</v>
      </c>
    </row>
    <row r="136" spans="1:65" s="2" customFormat="1" ht="21.75" customHeight="1">
      <c r="A136" s="36"/>
      <c r="B136" s="37"/>
      <c r="C136" s="195" t="s">
        <v>238</v>
      </c>
      <c r="D136" s="195" t="s">
        <v>215</v>
      </c>
      <c r="E136" s="196" t="s">
        <v>298</v>
      </c>
      <c r="F136" s="197" t="s">
        <v>299</v>
      </c>
      <c r="G136" s="198" t="s">
        <v>253</v>
      </c>
      <c r="H136" s="199">
        <v>9.2620000000000005</v>
      </c>
      <c r="I136" s="200"/>
      <c r="J136" s="201">
        <f>ROUND(I136*H136,2)</f>
        <v>0</v>
      </c>
      <c r="K136" s="197" t="s">
        <v>2365</v>
      </c>
      <c r="L136" s="41"/>
      <c r="M136" s="202" t="s">
        <v>19</v>
      </c>
      <c r="N136" s="203" t="s">
        <v>45</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220</v>
      </c>
      <c r="AT136" s="206" t="s">
        <v>215</v>
      </c>
      <c r="AU136" s="206" t="s">
        <v>83</v>
      </c>
      <c r="AY136" s="19" t="s">
        <v>213</v>
      </c>
      <c r="BE136" s="207">
        <f>IF(N136="základní",J136,0)</f>
        <v>0</v>
      </c>
      <c r="BF136" s="207">
        <f>IF(N136="snížená",J136,0)</f>
        <v>0</v>
      </c>
      <c r="BG136" s="207">
        <f>IF(N136="zákl. přenesená",J136,0)</f>
        <v>0</v>
      </c>
      <c r="BH136" s="207">
        <f>IF(N136="sníž. přenesená",J136,0)</f>
        <v>0</v>
      </c>
      <c r="BI136" s="207">
        <f>IF(N136="nulová",J136,0)</f>
        <v>0</v>
      </c>
      <c r="BJ136" s="19" t="s">
        <v>81</v>
      </c>
      <c r="BK136" s="207">
        <f>ROUND(I136*H136,2)</f>
        <v>0</v>
      </c>
      <c r="BL136" s="19" t="s">
        <v>220</v>
      </c>
      <c r="BM136" s="206" t="s">
        <v>2397</v>
      </c>
    </row>
    <row r="137" spans="1:65" s="2" customFormat="1" ht="136.5">
      <c r="A137" s="36"/>
      <c r="B137" s="37"/>
      <c r="C137" s="38"/>
      <c r="D137" s="208" t="s">
        <v>222</v>
      </c>
      <c r="E137" s="38"/>
      <c r="F137" s="209" t="s">
        <v>271</v>
      </c>
      <c r="G137" s="38"/>
      <c r="H137" s="38"/>
      <c r="I137" s="118"/>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222</v>
      </c>
      <c r="AU137" s="19" t="s">
        <v>83</v>
      </c>
    </row>
    <row r="138" spans="1:65" s="13" customFormat="1">
      <c r="B138" s="212"/>
      <c r="C138" s="213"/>
      <c r="D138" s="208" t="s">
        <v>233</v>
      </c>
      <c r="E138" s="214" t="s">
        <v>19</v>
      </c>
      <c r="F138" s="215" t="s">
        <v>2337</v>
      </c>
      <c r="G138" s="213"/>
      <c r="H138" s="216">
        <v>9.2620000000000005</v>
      </c>
      <c r="I138" s="217"/>
      <c r="J138" s="213"/>
      <c r="K138" s="213"/>
      <c r="L138" s="218"/>
      <c r="M138" s="219"/>
      <c r="N138" s="220"/>
      <c r="O138" s="220"/>
      <c r="P138" s="220"/>
      <c r="Q138" s="220"/>
      <c r="R138" s="220"/>
      <c r="S138" s="220"/>
      <c r="T138" s="221"/>
      <c r="AT138" s="222" t="s">
        <v>233</v>
      </c>
      <c r="AU138" s="222" t="s">
        <v>83</v>
      </c>
      <c r="AV138" s="13" t="s">
        <v>83</v>
      </c>
      <c r="AW138" s="13" t="s">
        <v>35</v>
      </c>
      <c r="AX138" s="13" t="s">
        <v>74</v>
      </c>
      <c r="AY138" s="222" t="s">
        <v>213</v>
      </c>
    </row>
    <row r="139" spans="1:65" s="14" customFormat="1">
      <c r="B139" s="223"/>
      <c r="C139" s="224"/>
      <c r="D139" s="208" t="s">
        <v>233</v>
      </c>
      <c r="E139" s="225" t="s">
        <v>2352</v>
      </c>
      <c r="F139" s="226" t="s">
        <v>234</v>
      </c>
      <c r="G139" s="224"/>
      <c r="H139" s="227">
        <v>9.2620000000000005</v>
      </c>
      <c r="I139" s="228"/>
      <c r="J139" s="224"/>
      <c r="K139" s="224"/>
      <c r="L139" s="229"/>
      <c r="M139" s="230"/>
      <c r="N139" s="231"/>
      <c r="O139" s="231"/>
      <c r="P139" s="231"/>
      <c r="Q139" s="231"/>
      <c r="R139" s="231"/>
      <c r="S139" s="231"/>
      <c r="T139" s="232"/>
      <c r="AT139" s="233" t="s">
        <v>233</v>
      </c>
      <c r="AU139" s="233" t="s">
        <v>83</v>
      </c>
      <c r="AV139" s="14" t="s">
        <v>220</v>
      </c>
      <c r="AW139" s="14" t="s">
        <v>35</v>
      </c>
      <c r="AX139" s="14" t="s">
        <v>81</v>
      </c>
      <c r="AY139" s="233" t="s">
        <v>213</v>
      </c>
    </row>
    <row r="140" spans="1:65" s="2" customFormat="1" ht="33" customHeight="1">
      <c r="A140" s="36"/>
      <c r="B140" s="37"/>
      <c r="C140" s="195" t="s">
        <v>244</v>
      </c>
      <c r="D140" s="195" t="s">
        <v>215</v>
      </c>
      <c r="E140" s="196" t="s">
        <v>303</v>
      </c>
      <c r="F140" s="197" t="s">
        <v>304</v>
      </c>
      <c r="G140" s="198" t="s">
        <v>253</v>
      </c>
      <c r="H140" s="199">
        <v>92.62</v>
      </c>
      <c r="I140" s="200"/>
      <c r="J140" s="201">
        <f>ROUND(I140*H140,2)</f>
        <v>0</v>
      </c>
      <c r="K140" s="197" t="s">
        <v>2365</v>
      </c>
      <c r="L140" s="41"/>
      <c r="M140" s="202" t="s">
        <v>19</v>
      </c>
      <c r="N140" s="203" t="s">
        <v>45</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220</v>
      </c>
      <c r="AT140" s="206" t="s">
        <v>215</v>
      </c>
      <c r="AU140" s="206" t="s">
        <v>83</v>
      </c>
      <c r="AY140" s="19" t="s">
        <v>213</v>
      </c>
      <c r="BE140" s="207">
        <f>IF(N140="základní",J140,0)</f>
        <v>0</v>
      </c>
      <c r="BF140" s="207">
        <f>IF(N140="snížená",J140,0)</f>
        <v>0</v>
      </c>
      <c r="BG140" s="207">
        <f>IF(N140="zákl. přenesená",J140,0)</f>
        <v>0</v>
      </c>
      <c r="BH140" s="207">
        <f>IF(N140="sníž. přenesená",J140,0)</f>
        <v>0</v>
      </c>
      <c r="BI140" s="207">
        <f>IF(N140="nulová",J140,0)</f>
        <v>0</v>
      </c>
      <c r="BJ140" s="19" t="s">
        <v>81</v>
      </c>
      <c r="BK140" s="207">
        <f>ROUND(I140*H140,2)</f>
        <v>0</v>
      </c>
      <c r="BL140" s="19" t="s">
        <v>220</v>
      </c>
      <c r="BM140" s="206" t="s">
        <v>2398</v>
      </c>
    </row>
    <row r="141" spans="1:65" s="2" customFormat="1" ht="136.5">
      <c r="A141" s="36"/>
      <c r="B141" s="37"/>
      <c r="C141" s="38"/>
      <c r="D141" s="208" t="s">
        <v>222</v>
      </c>
      <c r="E141" s="38"/>
      <c r="F141" s="209" t="s">
        <v>271</v>
      </c>
      <c r="G141" s="38"/>
      <c r="H141" s="38"/>
      <c r="I141" s="118"/>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222</v>
      </c>
      <c r="AU141" s="19" t="s">
        <v>83</v>
      </c>
    </row>
    <row r="142" spans="1:65" s="13" customFormat="1">
      <c r="B142" s="212"/>
      <c r="C142" s="213"/>
      <c r="D142" s="208" t="s">
        <v>233</v>
      </c>
      <c r="E142" s="214" t="s">
        <v>19</v>
      </c>
      <c r="F142" s="215" t="s">
        <v>2399</v>
      </c>
      <c r="G142" s="213"/>
      <c r="H142" s="216">
        <v>92.62</v>
      </c>
      <c r="I142" s="217"/>
      <c r="J142" s="213"/>
      <c r="K142" s="213"/>
      <c r="L142" s="218"/>
      <c r="M142" s="219"/>
      <c r="N142" s="220"/>
      <c r="O142" s="220"/>
      <c r="P142" s="220"/>
      <c r="Q142" s="220"/>
      <c r="R142" s="220"/>
      <c r="S142" s="220"/>
      <c r="T142" s="221"/>
      <c r="AT142" s="222" t="s">
        <v>233</v>
      </c>
      <c r="AU142" s="222" t="s">
        <v>83</v>
      </c>
      <c r="AV142" s="13" t="s">
        <v>83</v>
      </c>
      <c r="AW142" s="13" t="s">
        <v>35</v>
      </c>
      <c r="AX142" s="13" t="s">
        <v>81</v>
      </c>
      <c r="AY142" s="222" t="s">
        <v>213</v>
      </c>
    </row>
    <row r="143" spans="1:65" s="2" customFormat="1" ht="16.5" customHeight="1">
      <c r="A143" s="36"/>
      <c r="B143" s="37"/>
      <c r="C143" s="195" t="s">
        <v>250</v>
      </c>
      <c r="D143" s="195" t="s">
        <v>215</v>
      </c>
      <c r="E143" s="196" t="s">
        <v>2400</v>
      </c>
      <c r="F143" s="197" t="s">
        <v>2401</v>
      </c>
      <c r="G143" s="198" t="s">
        <v>166</v>
      </c>
      <c r="H143" s="199">
        <v>15.468</v>
      </c>
      <c r="I143" s="200"/>
      <c r="J143" s="201">
        <f>ROUND(I143*H143,2)</f>
        <v>0</v>
      </c>
      <c r="K143" s="197" t="s">
        <v>19</v>
      </c>
      <c r="L143" s="41"/>
      <c r="M143" s="202" t="s">
        <v>19</v>
      </c>
      <c r="N143" s="203" t="s">
        <v>45</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2402</v>
      </c>
    </row>
    <row r="144" spans="1:65" s="13" customFormat="1">
      <c r="B144" s="212"/>
      <c r="C144" s="213"/>
      <c r="D144" s="208" t="s">
        <v>233</v>
      </c>
      <c r="E144" s="214" t="s">
        <v>19</v>
      </c>
      <c r="F144" s="215" t="s">
        <v>2403</v>
      </c>
      <c r="G144" s="213"/>
      <c r="H144" s="216">
        <v>15.468</v>
      </c>
      <c r="I144" s="217"/>
      <c r="J144" s="213"/>
      <c r="K144" s="213"/>
      <c r="L144" s="218"/>
      <c r="M144" s="219"/>
      <c r="N144" s="220"/>
      <c r="O144" s="220"/>
      <c r="P144" s="220"/>
      <c r="Q144" s="220"/>
      <c r="R144" s="220"/>
      <c r="S144" s="220"/>
      <c r="T144" s="221"/>
      <c r="AT144" s="222" t="s">
        <v>233</v>
      </c>
      <c r="AU144" s="222" t="s">
        <v>83</v>
      </c>
      <c r="AV144" s="13" t="s">
        <v>83</v>
      </c>
      <c r="AW144" s="13" t="s">
        <v>35</v>
      </c>
      <c r="AX144" s="13" t="s">
        <v>81</v>
      </c>
      <c r="AY144" s="222" t="s">
        <v>213</v>
      </c>
    </row>
    <row r="145" spans="1:65" s="12" customFormat="1" ht="22.9" customHeight="1">
      <c r="B145" s="179"/>
      <c r="C145" s="180"/>
      <c r="D145" s="181" t="s">
        <v>73</v>
      </c>
      <c r="E145" s="193" t="s">
        <v>228</v>
      </c>
      <c r="F145" s="193" t="s">
        <v>2404</v>
      </c>
      <c r="G145" s="180"/>
      <c r="H145" s="180"/>
      <c r="I145" s="183"/>
      <c r="J145" s="194">
        <f>BK145</f>
        <v>0</v>
      </c>
      <c r="K145" s="180"/>
      <c r="L145" s="185"/>
      <c r="M145" s="186"/>
      <c r="N145" s="187"/>
      <c r="O145" s="187"/>
      <c r="P145" s="188">
        <f>SUM(P146:P191)</f>
        <v>0</v>
      </c>
      <c r="Q145" s="187"/>
      <c r="R145" s="188">
        <f>SUM(R146:R191)</f>
        <v>7.6205551500000004</v>
      </c>
      <c r="S145" s="187"/>
      <c r="T145" s="189">
        <f>SUM(T146:T191)</f>
        <v>0</v>
      </c>
      <c r="AR145" s="190" t="s">
        <v>81</v>
      </c>
      <c r="AT145" s="191" t="s">
        <v>73</v>
      </c>
      <c r="AU145" s="191" t="s">
        <v>81</v>
      </c>
      <c r="AY145" s="190" t="s">
        <v>213</v>
      </c>
      <c r="BK145" s="192">
        <f>SUM(BK146:BK191)</f>
        <v>0</v>
      </c>
    </row>
    <row r="146" spans="1:65" s="2" customFormat="1" ht="21.75" customHeight="1">
      <c r="A146" s="36"/>
      <c r="B146" s="37"/>
      <c r="C146" s="195" t="s">
        <v>257</v>
      </c>
      <c r="D146" s="195" t="s">
        <v>215</v>
      </c>
      <c r="E146" s="196" t="s">
        <v>2405</v>
      </c>
      <c r="F146" s="197" t="s">
        <v>2406</v>
      </c>
      <c r="G146" s="198" t="s">
        <v>218</v>
      </c>
      <c r="H146" s="199">
        <v>43</v>
      </c>
      <c r="I146" s="200"/>
      <c r="J146" s="201">
        <f>ROUND(I146*H146,2)</f>
        <v>0</v>
      </c>
      <c r="K146" s="197" t="s">
        <v>2365</v>
      </c>
      <c r="L146" s="41"/>
      <c r="M146" s="202" t="s">
        <v>19</v>
      </c>
      <c r="N146" s="203" t="s">
        <v>45</v>
      </c>
      <c r="O146" s="66"/>
      <c r="P146" s="204">
        <f>O146*H146</f>
        <v>0</v>
      </c>
      <c r="Q146" s="204">
        <v>0.17488999999999999</v>
      </c>
      <c r="R146" s="204">
        <f>Q146*H146</f>
        <v>7.52027</v>
      </c>
      <c r="S146" s="204">
        <v>0</v>
      </c>
      <c r="T146" s="205">
        <f>S146*H146</f>
        <v>0</v>
      </c>
      <c r="U146" s="36"/>
      <c r="V146" s="36"/>
      <c r="W146" s="36"/>
      <c r="X146" s="36"/>
      <c r="Y146" s="36"/>
      <c r="Z146" s="36"/>
      <c r="AA146" s="36"/>
      <c r="AB146" s="36"/>
      <c r="AC146" s="36"/>
      <c r="AD146" s="36"/>
      <c r="AE146" s="36"/>
      <c r="AR146" s="206" t="s">
        <v>220</v>
      </c>
      <c r="AT146" s="206" t="s">
        <v>215</v>
      </c>
      <c r="AU146" s="206" t="s">
        <v>83</v>
      </c>
      <c r="AY146" s="19" t="s">
        <v>213</v>
      </c>
      <c r="BE146" s="207">
        <f>IF(N146="základní",J146,0)</f>
        <v>0</v>
      </c>
      <c r="BF146" s="207">
        <f>IF(N146="snížená",J146,0)</f>
        <v>0</v>
      </c>
      <c r="BG146" s="207">
        <f>IF(N146="zákl. přenesená",J146,0)</f>
        <v>0</v>
      </c>
      <c r="BH146" s="207">
        <f>IF(N146="sníž. přenesená",J146,0)</f>
        <v>0</v>
      </c>
      <c r="BI146" s="207">
        <f>IF(N146="nulová",J146,0)</f>
        <v>0</v>
      </c>
      <c r="BJ146" s="19" t="s">
        <v>81</v>
      </c>
      <c r="BK146" s="207">
        <f>ROUND(I146*H146,2)</f>
        <v>0</v>
      </c>
      <c r="BL146" s="19" t="s">
        <v>220</v>
      </c>
      <c r="BM146" s="206" t="s">
        <v>2407</v>
      </c>
    </row>
    <row r="147" spans="1:65" s="2" customFormat="1" ht="68.25">
      <c r="A147" s="36"/>
      <c r="B147" s="37"/>
      <c r="C147" s="38"/>
      <c r="D147" s="208" t="s">
        <v>222</v>
      </c>
      <c r="E147" s="38"/>
      <c r="F147" s="209" t="s">
        <v>2408</v>
      </c>
      <c r="G147" s="38"/>
      <c r="H147" s="38"/>
      <c r="I147" s="118"/>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222</v>
      </c>
      <c r="AU147" s="19" t="s">
        <v>83</v>
      </c>
    </row>
    <row r="148" spans="1:65" s="15" customFormat="1">
      <c r="B148" s="234"/>
      <c r="C148" s="235"/>
      <c r="D148" s="208" t="s">
        <v>233</v>
      </c>
      <c r="E148" s="236" t="s">
        <v>19</v>
      </c>
      <c r="F148" s="237" t="s">
        <v>2409</v>
      </c>
      <c r="G148" s="235"/>
      <c r="H148" s="236" t="s">
        <v>19</v>
      </c>
      <c r="I148" s="238"/>
      <c r="J148" s="235"/>
      <c r="K148" s="235"/>
      <c r="L148" s="239"/>
      <c r="M148" s="240"/>
      <c r="N148" s="241"/>
      <c r="O148" s="241"/>
      <c r="P148" s="241"/>
      <c r="Q148" s="241"/>
      <c r="R148" s="241"/>
      <c r="S148" s="241"/>
      <c r="T148" s="242"/>
      <c r="AT148" s="243" t="s">
        <v>233</v>
      </c>
      <c r="AU148" s="243" t="s">
        <v>83</v>
      </c>
      <c r="AV148" s="15" t="s">
        <v>81</v>
      </c>
      <c r="AW148" s="15" t="s">
        <v>35</v>
      </c>
      <c r="AX148" s="15" t="s">
        <v>74</v>
      </c>
      <c r="AY148" s="243" t="s">
        <v>213</v>
      </c>
    </row>
    <row r="149" spans="1:65" s="13" customFormat="1">
      <c r="B149" s="212"/>
      <c r="C149" s="213"/>
      <c r="D149" s="208" t="s">
        <v>233</v>
      </c>
      <c r="E149" s="214" t="s">
        <v>19</v>
      </c>
      <c r="F149" s="215" t="s">
        <v>333</v>
      </c>
      <c r="G149" s="213"/>
      <c r="H149" s="216">
        <v>24</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5" customFormat="1">
      <c r="B150" s="234"/>
      <c r="C150" s="235"/>
      <c r="D150" s="208" t="s">
        <v>233</v>
      </c>
      <c r="E150" s="236" t="s">
        <v>19</v>
      </c>
      <c r="F150" s="237" t="s">
        <v>2390</v>
      </c>
      <c r="G150" s="235"/>
      <c r="H150" s="236" t="s">
        <v>19</v>
      </c>
      <c r="I150" s="238"/>
      <c r="J150" s="235"/>
      <c r="K150" s="235"/>
      <c r="L150" s="239"/>
      <c r="M150" s="240"/>
      <c r="N150" s="241"/>
      <c r="O150" s="241"/>
      <c r="P150" s="241"/>
      <c r="Q150" s="241"/>
      <c r="R150" s="241"/>
      <c r="S150" s="241"/>
      <c r="T150" s="242"/>
      <c r="AT150" s="243" t="s">
        <v>233</v>
      </c>
      <c r="AU150" s="243" t="s">
        <v>83</v>
      </c>
      <c r="AV150" s="15" t="s">
        <v>81</v>
      </c>
      <c r="AW150" s="15" t="s">
        <v>35</v>
      </c>
      <c r="AX150" s="15" t="s">
        <v>74</v>
      </c>
      <c r="AY150" s="243" t="s">
        <v>213</v>
      </c>
    </row>
    <row r="151" spans="1:65" s="13" customFormat="1">
      <c r="B151" s="212"/>
      <c r="C151" s="213"/>
      <c r="D151" s="208" t="s">
        <v>233</v>
      </c>
      <c r="E151" s="214" t="s">
        <v>19</v>
      </c>
      <c r="F151" s="215" t="s">
        <v>250</v>
      </c>
      <c r="G151" s="213"/>
      <c r="H151" s="216">
        <v>7</v>
      </c>
      <c r="I151" s="217"/>
      <c r="J151" s="213"/>
      <c r="K151" s="213"/>
      <c r="L151" s="218"/>
      <c r="M151" s="219"/>
      <c r="N151" s="220"/>
      <c r="O151" s="220"/>
      <c r="P151" s="220"/>
      <c r="Q151" s="220"/>
      <c r="R151" s="220"/>
      <c r="S151" s="220"/>
      <c r="T151" s="221"/>
      <c r="AT151" s="222" t="s">
        <v>233</v>
      </c>
      <c r="AU151" s="222" t="s">
        <v>83</v>
      </c>
      <c r="AV151" s="13" t="s">
        <v>83</v>
      </c>
      <c r="AW151" s="13" t="s">
        <v>35</v>
      </c>
      <c r="AX151" s="13" t="s">
        <v>74</v>
      </c>
      <c r="AY151" s="222" t="s">
        <v>213</v>
      </c>
    </row>
    <row r="152" spans="1:65" s="15" customFormat="1">
      <c r="B152" s="234"/>
      <c r="C152" s="235"/>
      <c r="D152" s="208" t="s">
        <v>233</v>
      </c>
      <c r="E152" s="236" t="s">
        <v>19</v>
      </c>
      <c r="F152" s="237" t="s">
        <v>2392</v>
      </c>
      <c r="G152" s="235"/>
      <c r="H152" s="236" t="s">
        <v>19</v>
      </c>
      <c r="I152" s="238"/>
      <c r="J152" s="235"/>
      <c r="K152" s="235"/>
      <c r="L152" s="239"/>
      <c r="M152" s="240"/>
      <c r="N152" s="241"/>
      <c r="O152" s="241"/>
      <c r="P152" s="241"/>
      <c r="Q152" s="241"/>
      <c r="R152" s="241"/>
      <c r="S152" s="241"/>
      <c r="T152" s="242"/>
      <c r="AT152" s="243" t="s">
        <v>233</v>
      </c>
      <c r="AU152" s="243" t="s">
        <v>83</v>
      </c>
      <c r="AV152" s="15" t="s">
        <v>81</v>
      </c>
      <c r="AW152" s="15" t="s">
        <v>35</v>
      </c>
      <c r="AX152" s="15" t="s">
        <v>74</v>
      </c>
      <c r="AY152" s="243" t="s">
        <v>213</v>
      </c>
    </row>
    <row r="153" spans="1:65" s="13" customFormat="1">
      <c r="B153" s="212"/>
      <c r="C153" s="213"/>
      <c r="D153" s="208" t="s">
        <v>233</v>
      </c>
      <c r="E153" s="214" t="s">
        <v>19</v>
      </c>
      <c r="F153" s="215" t="s">
        <v>83</v>
      </c>
      <c r="G153" s="213"/>
      <c r="H153" s="216">
        <v>2</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5" customFormat="1">
      <c r="B154" s="234"/>
      <c r="C154" s="235"/>
      <c r="D154" s="208" t="s">
        <v>233</v>
      </c>
      <c r="E154" s="236" t="s">
        <v>19</v>
      </c>
      <c r="F154" s="237" t="s">
        <v>2394</v>
      </c>
      <c r="G154" s="235"/>
      <c r="H154" s="236" t="s">
        <v>19</v>
      </c>
      <c r="I154" s="238"/>
      <c r="J154" s="235"/>
      <c r="K154" s="235"/>
      <c r="L154" s="239"/>
      <c r="M154" s="240"/>
      <c r="N154" s="241"/>
      <c r="O154" s="241"/>
      <c r="P154" s="241"/>
      <c r="Q154" s="241"/>
      <c r="R154" s="241"/>
      <c r="S154" s="241"/>
      <c r="T154" s="242"/>
      <c r="AT154" s="243" t="s">
        <v>233</v>
      </c>
      <c r="AU154" s="243" t="s">
        <v>83</v>
      </c>
      <c r="AV154" s="15" t="s">
        <v>81</v>
      </c>
      <c r="AW154" s="15" t="s">
        <v>35</v>
      </c>
      <c r="AX154" s="15" t="s">
        <v>74</v>
      </c>
      <c r="AY154" s="243" t="s">
        <v>213</v>
      </c>
    </row>
    <row r="155" spans="1:65" s="13" customFormat="1">
      <c r="B155" s="212"/>
      <c r="C155" s="213"/>
      <c r="D155" s="208" t="s">
        <v>233</v>
      </c>
      <c r="E155" s="214" t="s">
        <v>19</v>
      </c>
      <c r="F155" s="215" t="s">
        <v>257</v>
      </c>
      <c r="G155" s="213"/>
      <c r="H155" s="216">
        <v>8</v>
      </c>
      <c r="I155" s="217"/>
      <c r="J155" s="213"/>
      <c r="K155" s="213"/>
      <c r="L155" s="218"/>
      <c r="M155" s="219"/>
      <c r="N155" s="220"/>
      <c r="O155" s="220"/>
      <c r="P155" s="220"/>
      <c r="Q155" s="220"/>
      <c r="R155" s="220"/>
      <c r="S155" s="220"/>
      <c r="T155" s="221"/>
      <c r="AT155" s="222" t="s">
        <v>233</v>
      </c>
      <c r="AU155" s="222" t="s">
        <v>83</v>
      </c>
      <c r="AV155" s="13" t="s">
        <v>83</v>
      </c>
      <c r="AW155" s="13" t="s">
        <v>35</v>
      </c>
      <c r="AX155" s="13" t="s">
        <v>74</v>
      </c>
      <c r="AY155" s="222" t="s">
        <v>213</v>
      </c>
    </row>
    <row r="156" spans="1:65" s="15" customFormat="1">
      <c r="B156" s="234"/>
      <c r="C156" s="235"/>
      <c r="D156" s="208" t="s">
        <v>233</v>
      </c>
      <c r="E156" s="236" t="s">
        <v>19</v>
      </c>
      <c r="F156" s="237" t="s">
        <v>2396</v>
      </c>
      <c r="G156" s="235"/>
      <c r="H156" s="236" t="s">
        <v>19</v>
      </c>
      <c r="I156" s="238"/>
      <c r="J156" s="235"/>
      <c r="K156" s="235"/>
      <c r="L156" s="239"/>
      <c r="M156" s="240"/>
      <c r="N156" s="241"/>
      <c r="O156" s="241"/>
      <c r="P156" s="241"/>
      <c r="Q156" s="241"/>
      <c r="R156" s="241"/>
      <c r="S156" s="241"/>
      <c r="T156" s="242"/>
      <c r="AT156" s="243" t="s">
        <v>233</v>
      </c>
      <c r="AU156" s="243" t="s">
        <v>83</v>
      </c>
      <c r="AV156" s="15" t="s">
        <v>81</v>
      </c>
      <c r="AW156" s="15" t="s">
        <v>35</v>
      </c>
      <c r="AX156" s="15" t="s">
        <v>74</v>
      </c>
      <c r="AY156" s="243" t="s">
        <v>213</v>
      </c>
    </row>
    <row r="157" spans="1:65" s="13" customFormat="1">
      <c r="B157" s="212"/>
      <c r="C157" s="213"/>
      <c r="D157" s="208" t="s">
        <v>233</v>
      </c>
      <c r="E157" s="214" t="s">
        <v>19</v>
      </c>
      <c r="F157" s="215" t="s">
        <v>83</v>
      </c>
      <c r="G157" s="213"/>
      <c r="H157" s="216">
        <v>2</v>
      </c>
      <c r="I157" s="217"/>
      <c r="J157" s="213"/>
      <c r="K157" s="213"/>
      <c r="L157" s="218"/>
      <c r="M157" s="219"/>
      <c r="N157" s="220"/>
      <c r="O157" s="220"/>
      <c r="P157" s="220"/>
      <c r="Q157" s="220"/>
      <c r="R157" s="220"/>
      <c r="S157" s="220"/>
      <c r="T157" s="221"/>
      <c r="AT157" s="222" t="s">
        <v>233</v>
      </c>
      <c r="AU157" s="222" t="s">
        <v>83</v>
      </c>
      <c r="AV157" s="13" t="s">
        <v>83</v>
      </c>
      <c r="AW157" s="13" t="s">
        <v>35</v>
      </c>
      <c r="AX157" s="13" t="s">
        <v>74</v>
      </c>
      <c r="AY157" s="222" t="s">
        <v>213</v>
      </c>
    </row>
    <row r="158" spans="1:65" s="14" customFormat="1">
      <c r="B158" s="223"/>
      <c r="C158" s="224"/>
      <c r="D158" s="208" t="s">
        <v>233</v>
      </c>
      <c r="E158" s="225" t="s">
        <v>19</v>
      </c>
      <c r="F158" s="226" t="s">
        <v>234</v>
      </c>
      <c r="G158" s="224"/>
      <c r="H158" s="227">
        <v>43</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16.5" customHeight="1">
      <c r="A159" s="36"/>
      <c r="B159" s="37"/>
      <c r="C159" s="244" t="s">
        <v>262</v>
      </c>
      <c r="D159" s="244" t="s">
        <v>329</v>
      </c>
      <c r="E159" s="245" t="s">
        <v>2410</v>
      </c>
      <c r="F159" s="246" t="s">
        <v>2411</v>
      </c>
      <c r="G159" s="247" t="s">
        <v>218</v>
      </c>
      <c r="H159" s="248">
        <v>24</v>
      </c>
      <c r="I159" s="249"/>
      <c r="J159" s="250">
        <f>ROUND(I159*H159,2)</f>
        <v>0</v>
      </c>
      <c r="K159" s="246" t="s">
        <v>19</v>
      </c>
      <c r="L159" s="251"/>
      <c r="M159" s="252" t="s">
        <v>19</v>
      </c>
      <c r="N159" s="253" t="s">
        <v>45</v>
      </c>
      <c r="O159" s="66"/>
      <c r="P159" s="204">
        <f>O159*H159</f>
        <v>0</v>
      </c>
      <c r="Q159" s="204">
        <v>2E-3</v>
      </c>
      <c r="R159" s="204">
        <f>Q159*H159</f>
        <v>4.8000000000000001E-2</v>
      </c>
      <c r="S159" s="204">
        <v>0</v>
      </c>
      <c r="T159" s="205">
        <f>S159*H159</f>
        <v>0</v>
      </c>
      <c r="U159" s="36"/>
      <c r="V159" s="36"/>
      <c r="W159" s="36"/>
      <c r="X159" s="36"/>
      <c r="Y159" s="36"/>
      <c r="Z159" s="36"/>
      <c r="AA159" s="36"/>
      <c r="AB159" s="36"/>
      <c r="AC159" s="36"/>
      <c r="AD159" s="36"/>
      <c r="AE159" s="36"/>
      <c r="AR159" s="206" t="s">
        <v>257</v>
      </c>
      <c r="AT159" s="206" t="s">
        <v>329</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2412</v>
      </c>
    </row>
    <row r="160" spans="1:65" s="2" customFormat="1" ht="19.5">
      <c r="A160" s="36"/>
      <c r="B160" s="37"/>
      <c r="C160" s="38"/>
      <c r="D160" s="208" t="s">
        <v>320</v>
      </c>
      <c r="E160" s="38"/>
      <c r="F160" s="209" t="s">
        <v>2413</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320</v>
      </c>
      <c r="AU160" s="19" t="s">
        <v>83</v>
      </c>
    </row>
    <row r="161" spans="1:65" s="2" customFormat="1" ht="16.5" customHeight="1">
      <c r="A161" s="36"/>
      <c r="B161" s="37"/>
      <c r="C161" s="244" t="s">
        <v>267</v>
      </c>
      <c r="D161" s="244" t="s">
        <v>329</v>
      </c>
      <c r="E161" s="245" t="s">
        <v>2414</v>
      </c>
      <c r="F161" s="246" t="s">
        <v>2415</v>
      </c>
      <c r="G161" s="247" t="s">
        <v>218</v>
      </c>
      <c r="H161" s="248">
        <v>15</v>
      </c>
      <c r="I161" s="249"/>
      <c r="J161" s="250">
        <f>ROUND(I161*H161,2)</f>
        <v>0</v>
      </c>
      <c r="K161" s="246" t="s">
        <v>19</v>
      </c>
      <c r="L161" s="251"/>
      <c r="M161" s="252" t="s">
        <v>19</v>
      </c>
      <c r="N161" s="253" t="s">
        <v>45</v>
      </c>
      <c r="O161" s="66"/>
      <c r="P161" s="204">
        <f>O161*H161</f>
        <v>0</v>
      </c>
      <c r="Q161" s="204">
        <v>2E-3</v>
      </c>
      <c r="R161" s="204">
        <f>Q161*H161</f>
        <v>0.03</v>
      </c>
      <c r="S161" s="204">
        <v>0</v>
      </c>
      <c r="T161" s="205">
        <f>S161*H161</f>
        <v>0</v>
      </c>
      <c r="U161" s="36"/>
      <c r="V161" s="36"/>
      <c r="W161" s="36"/>
      <c r="X161" s="36"/>
      <c r="Y161" s="36"/>
      <c r="Z161" s="36"/>
      <c r="AA161" s="36"/>
      <c r="AB161" s="36"/>
      <c r="AC161" s="36"/>
      <c r="AD161" s="36"/>
      <c r="AE161" s="36"/>
      <c r="AR161" s="206" t="s">
        <v>257</v>
      </c>
      <c r="AT161" s="206" t="s">
        <v>329</v>
      </c>
      <c r="AU161" s="206" t="s">
        <v>83</v>
      </c>
      <c r="AY161" s="19" t="s">
        <v>213</v>
      </c>
      <c r="BE161" s="207">
        <f>IF(N161="základní",J161,0)</f>
        <v>0</v>
      </c>
      <c r="BF161" s="207">
        <f>IF(N161="snížená",J161,0)</f>
        <v>0</v>
      </c>
      <c r="BG161" s="207">
        <f>IF(N161="zákl. přenesená",J161,0)</f>
        <v>0</v>
      </c>
      <c r="BH161" s="207">
        <f>IF(N161="sníž. přenesená",J161,0)</f>
        <v>0</v>
      </c>
      <c r="BI161" s="207">
        <f>IF(N161="nulová",J161,0)</f>
        <v>0</v>
      </c>
      <c r="BJ161" s="19" t="s">
        <v>81</v>
      </c>
      <c r="BK161" s="207">
        <f>ROUND(I161*H161,2)</f>
        <v>0</v>
      </c>
      <c r="BL161" s="19" t="s">
        <v>220</v>
      </c>
      <c r="BM161" s="206" t="s">
        <v>2416</v>
      </c>
    </row>
    <row r="162" spans="1:65" s="2" customFormat="1" ht="19.5">
      <c r="A162" s="36"/>
      <c r="B162" s="37"/>
      <c r="C162" s="38"/>
      <c r="D162" s="208" t="s">
        <v>320</v>
      </c>
      <c r="E162" s="38"/>
      <c r="F162" s="209" t="s">
        <v>2413</v>
      </c>
      <c r="G162" s="38"/>
      <c r="H162" s="38"/>
      <c r="I162" s="118"/>
      <c r="J162" s="38"/>
      <c r="K162" s="38"/>
      <c r="L162" s="41"/>
      <c r="M162" s="210"/>
      <c r="N162" s="211"/>
      <c r="O162" s="66"/>
      <c r="P162" s="66"/>
      <c r="Q162" s="66"/>
      <c r="R162" s="66"/>
      <c r="S162" s="66"/>
      <c r="T162" s="67"/>
      <c r="U162" s="36"/>
      <c r="V162" s="36"/>
      <c r="W162" s="36"/>
      <c r="X162" s="36"/>
      <c r="Y162" s="36"/>
      <c r="Z162" s="36"/>
      <c r="AA162" s="36"/>
      <c r="AB162" s="36"/>
      <c r="AC162" s="36"/>
      <c r="AD162" s="36"/>
      <c r="AE162" s="36"/>
      <c r="AT162" s="19" t="s">
        <v>320</v>
      </c>
      <c r="AU162" s="19" t="s">
        <v>83</v>
      </c>
    </row>
    <row r="163" spans="1:65" s="15" customFormat="1">
      <c r="B163" s="234"/>
      <c r="C163" s="235"/>
      <c r="D163" s="208" t="s">
        <v>233</v>
      </c>
      <c r="E163" s="236" t="s">
        <v>19</v>
      </c>
      <c r="F163" s="237" t="s">
        <v>2390</v>
      </c>
      <c r="G163" s="235"/>
      <c r="H163" s="236" t="s">
        <v>19</v>
      </c>
      <c r="I163" s="238"/>
      <c r="J163" s="235"/>
      <c r="K163" s="235"/>
      <c r="L163" s="239"/>
      <c r="M163" s="240"/>
      <c r="N163" s="241"/>
      <c r="O163" s="241"/>
      <c r="P163" s="241"/>
      <c r="Q163" s="241"/>
      <c r="R163" s="241"/>
      <c r="S163" s="241"/>
      <c r="T163" s="242"/>
      <c r="AT163" s="243" t="s">
        <v>233</v>
      </c>
      <c r="AU163" s="243" t="s">
        <v>83</v>
      </c>
      <c r="AV163" s="15" t="s">
        <v>81</v>
      </c>
      <c r="AW163" s="15" t="s">
        <v>35</v>
      </c>
      <c r="AX163" s="15" t="s">
        <v>74</v>
      </c>
      <c r="AY163" s="243" t="s">
        <v>213</v>
      </c>
    </row>
    <row r="164" spans="1:65" s="13" customFormat="1">
      <c r="B164" s="212"/>
      <c r="C164" s="213"/>
      <c r="D164" s="208" t="s">
        <v>233</v>
      </c>
      <c r="E164" s="214" t="s">
        <v>19</v>
      </c>
      <c r="F164" s="215" t="s">
        <v>250</v>
      </c>
      <c r="G164" s="213"/>
      <c r="H164" s="216">
        <v>7</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5" customFormat="1">
      <c r="B165" s="234"/>
      <c r="C165" s="235"/>
      <c r="D165" s="208" t="s">
        <v>233</v>
      </c>
      <c r="E165" s="236" t="s">
        <v>19</v>
      </c>
      <c r="F165" s="237" t="s">
        <v>2394</v>
      </c>
      <c r="G165" s="235"/>
      <c r="H165" s="236" t="s">
        <v>19</v>
      </c>
      <c r="I165" s="238"/>
      <c r="J165" s="235"/>
      <c r="K165" s="235"/>
      <c r="L165" s="239"/>
      <c r="M165" s="240"/>
      <c r="N165" s="241"/>
      <c r="O165" s="241"/>
      <c r="P165" s="241"/>
      <c r="Q165" s="241"/>
      <c r="R165" s="241"/>
      <c r="S165" s="241"/>
      <c r="T165" s="242"/>
      <c r="AT165" s="243" t="s">
        <v>233</v>
      </c>
      <c r="AU165" s="243" t="s">
        <v>83</v>
      </c>
      <c r="AV165" s="15" t="s">
        <v>81</v>
      </c>
      <c r="AW165" s="15" t="s">
        <v>35</v>
      </c>
      <c r="AX165" s="15" t="s">
        <v>74</v>
      </c>
      <c r="AY165" s="243" t="s">
        <v>213</v>
      </c>
    </row>
    <row r="166" spans="1:65" s="13" customFormat="1">
      <c r="B166" s="212"/>
      <c r="C166" s="213"/>
      <c r="D166" s="208" t="s">
        <v>233</v>
      </c>
      <c r="E166" s="214" t="s">
        <v>19</v>
      </c>
      <c r="F166" s="215" t="s">
        <v>257</v>
      </c>
      <c r="G166" s="213"/>
      <c r="H166" s="216">
        <v>8</v>
      </c>
      <c r="I166" s="217"/>
      <c r="J166" s="213"/>
      <c r="K166" s="213"/>
      <c r="L166" s="218"/>
      <c r="M166" s="219"/>
      <c r="N166" s="220"/>
      <c r="O166" s="220"/>
      <c r="P166" s="220"/>
      <c r="Q166" s="220"/>
      <c r="R166" s="220"/>
      <c r="S166" s="220"/>
      <c r="T166" s="221"/>
      <c r="AT166" s="222" t="s">
        <v>233</v>
      </c>
      <c r="AU166" s="222" t="s">
        <v>83</v>
      </c>
      <c r="AV166" s="13" t="s">
        <v>83</v>
      </c>
      <c r="AW166" s="13" t="s">
        <v>35</v>
      </c>
      <c r="AX166" s="13" t="s">
        <v>74</v>
      </c>
      <c r="AY166" s="222" t="s">
        <v>213</v>
      </c>
    </row>
    <row r="167" spans="1:65" s="14" customFormat="1">
      <c r="B167" s="223"/>
      <c r="C167" s="224"/>
      <c r="D167" s="208" t="s">
        <v>233</v>
      </c>
      <c r="E167" s="225" t="s">
        <v>19</v>
      </c>
      <c r="F167" s="226" t="s">
        <v>234</v>
      </c>
      <c r="G167" s="224"/>
      <c r="H167" s="227">
        <v>15</v>
      </c>
      <c r="I167" s="228"/>
      <c r="J167" s="224"/>
      <c r="K167" s="224"/>
      <c r="L167" s="229"/>
      <c r="M167" s="230"/>
      <c r="N167" s="231"/>
      <c r="O167" s="231"/>
      <c r="P167" s="231"/>
      <c r="Q167" s="231"/>
      <c r="R167" s="231"/>
      <c r="S167" s="231"/>
      <c r="T167" s="232"/>
      <c r="AT167" s="233" t="s">
        <v>233</v>
      </c>
      <c r="AU167" s="233" t="s">
        <v>83</v>
      </c>
      <c r="AV167" s="14" t="s">
        <v>220</v>
      </c>
      <c r="AW167" s="14" t="s">
        <v>35</v>
      </c>
      <c r="AX167" s="14" t="s">
        <v>81</v>
      </c>
      <c r="AY167" s="233" t="s">
        <v>213</v>
      </c>
    </row>
    <row r="168" spans="1:65" s="2" customFormat="1" ht="16.5" customHeight="1">
      <c r="A168" s="36"/>
      <c r="B168" s="37"/>
      <c r="C168" s="244" t="s">
        <v>272</v>
      </c>
      <c r="D168" s="244" t="s">
        <v>329</v>
      </c>
      <c r="E168" s="245" t="s">
        <v>2417</v>
      </c>
      <c r="F168" s="246" t="s">
        <v>2418</v>
      </c>
      <c r="G168" s="247" t="s">
        <v>218</v>
      </c>
      <c r="H168" s="248">
        <v>4</v>
      </c>
      <c r="I168" s="249"/>
      <c r="J168" s="250">
        <f>ROUND(I168*H168,2)</f>
        <v>0</v>
      </c>
      <c r="K168" s="246" t="s">
        <v>19</v>
      </c>
      <c r="L168" s="251"/>
      <c r="M168" s="252" t="s">
        <v>19</v>
      </c>
      <c r="N168" s="253" t="s">
        <v>45</v>
      </c>
      <c r="O168" s="66"/>
      <c r="P168" s="204">
        <f>O168*H168</f>
        <v>0</v>
      </c>
      <c r="Q168" s="204">
        <v>2E-3</v>
      </c>
      <c r="R168" s="204">
        <f>Q168*H168</f>
        <v>8.0000000000000002E-3</v>
      </c>
      <c r="S168" s="204">
        <v>0</v>
      </c>
      <c r="T168" s="205">
        <f>S168*H168</f>
        <v>0</v>
      </c>
      <c r="U168" s="36"/>
      <c r="V168" s="36"/>
      <c r="W168" s="36"/>
      <c r="X168" s="36"/>
      <c r="Y168" s="36"/>
      <c r="Z168" s="36"/>
      <c r="AA168" s="36"/>
      <c r="AB168" s="36"/>
      <c r="AC168" s="36"/>
      <c r="AD168" s="36"/>
      <c r="AE168" s="36"/>
      <c r="AR168" s="206" t="s">
        <v>257</v>
      </c>
      <c r="AT168" s="206" t="s">
        <v>329</v>
      </c>
      <c r="AU168" s="206" t="s">
        <v>83</v>
      </c>
      <c r="AY168" s="19" t="s">
        <v>213</v>
      </c>
      <c r="BE168" s="207">
        <f>IF(N168="základní",J168,0)</f>
        <v>0</v>
      </c>
      <c r="BF168" s="207">
        <f>IF(N168="snížená",J168,0)</f>
        <v>0</v>
      </c>
      <c r="BG168" s="207">
        <f>IF(N168="zákl. přenesená",J168,0)</f>
        <v>0</v>
      </c>
      <c r="BH168" s="207">
        <f>IF(N168="sníž. přenesená",J168,0)</f>
        <v>0</v>
      </c>
      <c r="BI168" s="207">
        <f>IF(N168="nulová",J168,0)</f>
        <v>0</v>
      </c>
      <c r="BJ168" s="19" t="s">
        <v>81</v>
      </c>
      <c r="BK168" s="207">
        <f>ROUND(I168*H168,2)</f>
        <v>0</v>
      </c>
      <c r="BL168" s="19" t="s">
        <v>220</v>
      </c>
      <c r="BM168" s="206" t="s">
        <v>2419</v>
      </c>
    </row>
    <row r="169" spans="1:65" s="2" customFormat="1" ht="19.5">
      <c r="A169" s="36"/>
      <c r="B169" s="37"/>
      <c r="C169" s="38"/>
      <c r="D169" s="208" t="s">
        <v>320</v>
      </c>
      <c r="E169" s="38"/>
      <c r="F169" s="209" t="s">
        <v>2413</v>
      </c>
      <c r="G169" s="38"/>
      <c r="H169" s="38"/>
      <c r="I169" s="118"/>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320</v>
      </c>
      <c r="AU169" s="19" t="s">
        <v>83</v>
      </c>
    </row>
    <row r="170" spans="1:65" s="15" customFormat="1">
      <c r="B170" s="234"/>
      <c r="C170" s="235"/>
      <c r="D170" s="208" t="s">
        <v>233</v>
      </c>
      <c r="E170" s="236" t="s">
        <v>19</v>
      </c>
      <c r="F170" s="237" t="s">
        <v>2390</v>
      </c>
      <c r="G170" s="235"/>
      <c r="H170" s="236" t="s">
        <v>19</v>
      </c>
      <c r="I170" s="238"/>
      <c r="J170" s="235"/>
      <c r="K170" s="235"/>
      <c r="L170" s="239"/>
      <c r="M170" s="240"/>
      <c r="N170" s="241"/>
      <c r="O170" s="241"/>
      <c r="P170" s="241"/>
      <c r="Q170" s="241"/>
      <c r="R170" s="241"/>
      <c r="S170" s="241"/>
      <c r="T170" s="242"/>
      <c r="AT170" s="243" t="s">
        <v>233</v>
      </c>
      <c r="AU170" s="243" t="s">
        <v>83</v>
      </c>
      <c r="AV170" s="15" t="s">
        <v>81</v>
      </c>
      <c r="AW170" s="15" t="s">
        <v>35</v>
      </c>
      <c r="AX170" s="15" t="s">
        <v>74</v>
      </c>
      <c r="AY170" s="243" t="s">
        <v>213</v>
      </c>
    </row>
    <row r="171" spans="1:65" s="15" customFormat="1">
      <c r="B171" s="234"/>
      <c r="C171" s="235"/>
      <c r="D171" s="208" t="s">
        <v>233</v>
      </c>
      <c r="E171" s="236" t="s">
        <v>19</v>
      </c>
      <c r="F171" s="237" t="s">
        <v>2392</v>
      </c>
      <c r="G171" s="235"/>
      <c r="H171" s="236" t="s">
        <v>19</v>
      </c>
      <c r="I171" s="238"/>
      <c r="J171" s="235"/>
      <c r="K171" s="235"/>
      <c r="L171" s="239"/>
      <c r="M171" s="240"/>
      <c r="N171" s="241"/>
      <c r="O171" s="241"/>
      <c r="P171" s="241"/>
      <c r="Q171" s="241"/>
      <c r="R171" s="241"/>
      <c r="S171" s="241"/>
      <c r="T171" s="242"/>
      <c r="AT171" s="243" t="s">
        <v>233</v>
      </c>
      <c r="AU171" s="243" t="s">
        <v>83</v>
      </c>
      <c r="AV171" s="15" t="s">
        <v>81</v>
      </c>
      <c r="AW171" s="15" t="s">
        <v>35</v>
      </c>
      <c r="AX171" s="15" t="s">
        <v>74</v>
      </c>
      <c r="AY171" s="243" t="s">
        <v>213</v>
      </c>
    </row>
    <row r="172" spans="1:65" s="13" customFormat="1">
      <c r="B172" s="212"/>
      <c r="C172" s="213"/>
      <c r="D172" s="208" t="s">
        <v>233</v>
      </c>
      <c r="E172" s="214" t="s">
        <v>19</v>
      </c>
      <c r="F172" s="215" t="s">
        <v>83</v>
      </c>
      <c r="G172" s="213"/>
      <c r="H172" s="216">
        <v>2</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5" customFormat="1">
      <c r="B173" s="234"/>
      <c r="C173" s="235"/>
      <c r="D173" s="208" t="s">
        <v>233</v>
      </c>
      <c r="E173" s="236" t="s">
        <v>19</v>
      </c>
      <c r="F173" s="237" t="s">
        <v>2396</v>
      </c>
      <c r="G173" s="235"/>
      <c r="H173" s="236" t="s">
        <v>19</v>
      </c>
      <c r="I173" s="238"/>
      <c r="J173" s="235"/>
      <c r="K173" s="235"/>
      <c r="L173" s="239"/>
      <c r="M173" s="240"/>
      <c r="N173" s="241"/>
      <c r="O173" s="241"/>
      <c r="P173" s="241"/>
      <c r="Q173" s="241"/>
      <c r="R173" s="241"/>
      <c r="S173" s="241"/>
      <c r="T173" s="242"/>
      <c r="AT173" s="243" t="s">
        <v>233</v>
      </c>
      <c r="AU173" s="243" t="s">
        <v>83</v>
      </c>
      <c r="AV173" s="15" t="s">
        <v>81</v>
      </c>
      <c r="AW173" s="15" t="s">
        <v>35</v>
      </c>
      <c r="AX173" s="15" t="s">
        <v>74</v>
      </c>
      <c r="AY173" s="243" t="s">
        <v>213</v>
      </c>
    </row>
    <row r="174" spans="1:65" s="13" customFormat="1">
      <c r="B174" s="212"/>
      <c r="C174" s="213"/>
      <c r="D174" s="208" t="s">
        <v>233</v>
      </c>
      <c r="E174" s="214" t="s">
        <v>19</v>
      </c>
      <c r="F174" s="215" t="s">
        <v>83</v>
      </c>
      <c r="G174" s="213"/>
      <c r="H174" s="216">
        <v>2</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14" customFormat="1">
      <c r="B175" s="223"/>
      <c r="C175" s="224"/>
      <c r="D175" s="208" t="s">
        <v>233</v>
      </c>
      <c r="E175" s="225" t="s">
        <v>19</v>
      </c>
      <c r="F175" s="226" t="s">
        <v>234</v>
      </c>
      <c r="G175" s="224"/>
      <c r="H175" s="227">
        <v>4</v>
      </c>
      <c r="I175" s="228"/>
      <c r="J175" s="224"/>
      <c r="K175" s="224"/>
      <c r="L175" s="229"/>
      <c r="M175" s="230"/>
      <c r="N175" s="231"/>
      <c r="O175" s="231"/>
      <c r="P175" s="231"/>
      <c r="Q175" s="231"/>
      <c r="R175" s="231"/>
      <c r="S175" s="231"/>
      <c r="T175" s="232"/>
      <c r="AT175" s="233" t="s">
        <v>233</v>
      </c>
      <c r="AU175" s="233" t="s">
        <v>83</v>
      </c>
      <c r="AV175" s="14" t="s">
        <v>220</v>
      </c>
      <c r="AW175" s="14" t="s">
        <v>35</v>
      </c>
      <c r="AX175" s="14" t="s">
        <v>81</v>
      </c>
      <c r="AY175" s="233" t="s">
        <v>213</v>
      </c>
    </row>
    <row r="176" spans="1:65" s="2" customFormat="1" ht="21.75" customHeight="1">
      <c r="A176" s="36"/>
      <c r="B176" s="37"/>
      <c r="C176" s="195" t="s">
        <v>277</v>
      </c>
      <c r="D176" s="195" t="s">
        <v>215</v>
      </c>
      <c r="E176" s="196" t="s">
        <v>2420</v>
      </c>
      <c r="F176" s="197" t="s">
        <v>2421</v>
      </c>
      <c r="G176" s="198" t="s">
        <v>218</v>
      </c>
      <c r="H176" s="199">
        <v>24</v>
      </c>
      <c r="I176" s="200"/>
      <c r="J176" s="201">
        <f>ROUND(I176*H176,2)</f>
        <v>0</v>
      </c>
      <c r="K176" s="197" t="s">
        <v>19</v>
      </c>
      <c r="L176" s="41"/>
      <c r="M176" s="202" t="s">
        <v>19</v>
      </c>
      <c r="N176" s="203" t="s">
        <v>45</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220</v>
      </c>
      <c r="AT176" s="206" t="s">
        <v>215</v>
      </c>
      <c r="AU176" s="206" t="s">
        <v>83</v>
      </c>
      <c r="AY176" s="19" t="s">
        <v>213</v>
      </c>
      <c r="BE176" s="207">
        <f>IF(N176="základní",J176,0)</f>
        <v>0</v>
      </c>
      <c r="BF176" s="207">
        <f>IF(N176="snížená",J176,0)</f>
        <v>0</v>
      </c>
      <c r="BG176" s="207">
        <f>IF(N176="zákl. přenesená",J176,0)</f>
        <v>0</v>
      </c>
      <c r="BH176" s="207">
        <f>IF(N176="sníž. přenesená",J176,0)</f>
        <v>0</v>
      </c>
      <c r="BI176" s="207">
        <f>IF(N176="nulová",J176,0)</f>
        <v>0</v>
      </c>
      <c r="BJ176" s="19" t="s">
        <v>81</v>
      </c>
      <c r="BK176" s="207">
        <f>ROUND(I176*H176,2)</f>
        <v>0</v>
      </c>
      <c r="BL176" s="19" t="s">
        <v>220</v>
      </c>
      <c r="BM176" s="206" t="s">
        <v>2422</v>
      </c>
    </row>
    <row r="177" spans="1:65" s="2" customFormat="1" ht="16.5" customHeight="1">
      <c r="A177" s="36"/>
      <c r="B177" s="37"/>
      <c r="C177" s="195" t="s">
        <v>281</v>
      </c>
      <c r="D177" s="195" t="s">
        <v>215</v>
      </c>
      <c r="E177" s="196" t="s">
        <v>2423</v>
      </c>
      <c r="F177" s="197" t="s">
        <v>2424</v>
      </c>
      <c r="G177" s="198" t="s">
        <v>152</v>
      </c>
      <c r="H177" s="199">
        <v>13.67</v>
      </c>
      <c r="I177" s="200"/>
      <c r="J177" s="201">
        <f>ROUND(I177*H177,2)</f>
        <v>0</v>
      </c>
      <c r="K177" s="197" t="s">
        <v>2365</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83</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2425</v>
      </c>
    </row>
    <row r="178" spans="1:65" s="2" customFormat="1" ht="29.25">
      <c r="A178" s="36"/>
      <c r="B178" s="37"/>
      <c r="C178" s="38"/>
      <c r="D178" s="208" t="s">
        <v>222</v>
      </c>
      <c r="E178" s="38"/>
      <c r="F178" s="209" t="s">
        <v>2426</v>
      </c>
      <c r="G178" s="38"/>
      <c r="H178" s="38"/>
      <c r="I178" s="118"/>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222</v>
      </c>
      <c r="AU178" s="19" t="s">
        <v>83</v>
      </c>
    </row>
    <row r="179" spans="1:65" s="15" customFormat="1">
      <c r="B179" s="234"/>
      <c r="C179" s="235"/>
      <c r="D179" s="208" t="s">
        <v>233</v>
      </c>
      <c r="E179" s="236" t="s">
        <v>19</v>
      </c>
      <c r="F179" s="237" t="s">
        <v>2390</v>
      </c>
      <c r="G179" s="235"/>
      <c r="H179" s="236" t="s">
        <v>19</v>
      </c>
      <c r="I179" s="238"/>
      <c r="J179" s="235"/>
      <c r="K179" s="235"/>
      <c r="L179" s="239"/>
      <c r="M179" s="240"/>
      <c r="N179" s="241"/>
      <c r="O179" s="241"/>
      <c r="P179" s="241"/>
      <c r="Q179" s="241"/>
      <c r="R179" s="241"/>
      <c r="S179" s="241"/>
      <c r="T179" s="242"/>
      <c r="AT179" s="243" t="s">
        <v>233</v>
      </c>
      <c r="AU179" s="243" t="s">
        <v>83</v>
      </c>
      <c r="AV179" s="15" t="s">
        <v>81</v>
      </c>
      <c r="AW179" s="15" t="s">
        <v>35</v>
      </c>
      <c r="AX179" s="15" t="s">
        <v>74</v>
      </c>
      <c r="AY179" s="243" t="s">
        <v>213</v>
      </c>
    </row>
    <row r="180" spans="1:65" s="13" customFormat="1">
      <c r="B180" s="212"/>
      <c r="C180" s="213"/>
      <c r="D180" s="208" t="s">
        <v>233</v>
      </c>
      <c r="E180" s="214" t="s">
        <v>19</v>
      </c>
      <c r="F180" s="215" t="s">
        <v>2427</v>
      </c>
      <c r="G180" s="213"/>
      <c r="H180" s="216">
        <v>6.3</v>
      </c>
      <c r="I180" s="217"/>
      <c r="J180" s="213"/>
      <c r="K180" s="213"/>
      <c r="L180" s="218"/>
      <c r="M180" s="219"/>
      <c r="N180" s="220"/>
      <c r="O180" s="220"/>
      <c r="P180" s="220"/>
      <c r="Q180" s="220"/>
      <c r="R180" s="220"/>
      <c r="S180" s="220"/>
      <c r="T180" s="221"/>
      <c r="AT180" s="222" t="s">
        <v>233</v>
      </c>
      <c r="AU180" s="222" t="s">
        <v>83</v>
      </c>
      <c r="AV180" s="13" t="s">
        <v>83</v>
      </c>
      <c r="AW180" s="13" t="s">
        <v>35</v>
      </c>
      <c r="AX180" s="13" t="s">
        <v>74</v>
      </c>
      <c r="AY180" s="222" t="s">
        <v>213</v>
      </c>
    </row>
    <row r="181" spans="1:65" s="15" customFormat="1">
      <c r="B181" s="234"/>
      <c r="C181" s="235"/>
      <c r="D181" s="208" t="s">
        <v>233</v>
      </c>
      <c r="E181" s="236" t="s">
        <v>19</v>
      </c>
      <c r="F181" s="237" t="s">
        <v>2394</v>
      </c>
      <c r="G181" s="235"/>
      <c r="H181" s="236" t="s">
        <v>19</v>
      </c>
      <c r="I181" s="238"/>
      <c r="J181" s="235"/>
      <c r="K181" s="235"/>
      <c r="L181" s="239"/>
      <c r="M181" s="240"/>
      <c r="N181" s="241"/>
      <c r="O181" s="241"/>
      <c r="P181" s="241"/>
      <c r="Q181" s="241"/>
      <c r="R181" s="241"/>
      <c r="S181" s="241"/>
      <c r="T181" s="242"/>
      <c r="AT181" s="243" t="s">
        <v>233</v>
      </c>
      <c r="AU181" s="243" t="s">
        <v>83</v>
      </c>
      <c r="AV181" s="15" t="s">
        <v>81</v>
      </c>
      <c r="AW181" s="15" t="s">
        <v>35</v>
      </c>
      <c r="AX181" s="15" t="s">
        <v>74</v>
      </c>
      <c r="AY181" s="243" t="s">
        <v>213</v>
      </c>
    </row>
    <row r="182" spans="1:65" s="13" customFormat="1">
      <c r="B182" s="212"/>
      <c r="C182" s="213"/>
      <c r="D182" s="208" t="s">
        <v>233</v>
      </c>
      <c r="E182" s="214" t="s">
        <v>19</v>
      </c>
      <c r="F182" s="215" t="s">
        <v>2428</v>
      </c>
      <c r="G182" s="213"/>
      <c r="H182" s="216">
        <v>7.37</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6" customFormat="1">
      <c r="B183" s="262"/>
      <c r="C183" s="263"/>
      <c r="D183" s="208" t="s">
        <v>233</v>
      </c>
      <c r="E183" s="264" t="s">
        <v>2354</v>
      </c>
      <c r="F183" s="265" t="s">
        <v>2376</v>
      </c>
      <c r="G183" s="263"/>
      <c r="H183" s="266">
        <v>13.67</v>
      </c>
      <c r="I183" s="267"/>
      <c r="J183" s="263"/>
      <c r="K183" s="263"/>
      <c r="L183" s="268"/>
      <c r="M183" s="269"/>
      <c r="N183" s="270"/>
      <c r="O183" s="270"/>
      <c r="P183" s="270"/>
      <c r="Q183" s="270"/>
      <c r="R183" s="270"/>
      <c r="S183" s="270"/>
      <c r="T183" s="271"/>
      <c r="AT183" s="272" t="s">
        <v>233</v>
      </c>
      <c r="AU183" s="272" t="s">
        <v>83</v>
      </c>
      <c r="AV183" s="16" t="s">
        <v>228</v>
      </c>
      <c r="AW183" s="16" t="s">
        <v>35</v>
      </c>
      <c r="AX183" s="16" t="s">
        <v>74</v>
      </c>
      <c r="AY183" s="272" t="s">
        <v>213</v>
      </c>
    </row>
    <row r="184" spans="1:65" s="14" customFormat="1">
      <c r="B184" s="223"/>
      <c r="C184" s="224"/>
      <c r="D184" s="208" t="s">
        <v>233</v>
      </c>
      <c r="E184" s="225" t="s">
        <v>19</v>
      </c>
      <c r="F184" s="226" t="s">
        <v>234</v>
      </c>
      <c r="G184" s="224"/>
      <c r="H184" s="227">
        <v>13.67</v>
      </c>
      <c r="I184" s="228"/>
      <c r="J184" s="224"/>
      <c r="K184" s="224"/>
      <c r="L184" s="229"/>
      <c r="M184" s="230"/>
      <c r="N184" s="231"/>
      <c r="O184" s="231"/>
      <c r="P184" s="231"/>
      <c r="Q184" s="231"/>
      <c r="R184" s="231"/>
      <c r="S184" s="231"/>
      <c r="T184" s="232"/>
      <c r="AT184" s="233" t="s">
        <v>233</v>
      </c>
      <c r="AU184" s="233" t="s">
        <v>83</v>
      </c>
      <c r="AV184" s="14" t="s">
        <v>220</v>
      </c>
      <c r="AW184" s="14" t="s">
        <v>35</v>
      </c>
      <c r="AX184" s="14" t="s">
        <v>81</v>
      </c>
      <c r="AY184" s="233" t="s">
        <v>213</v>
      </c>
    </row>
    <row r="185" spans="1:65" s="2" customFormat="1" ht="16.5" customHeight="1">
      <c r="A185" s="36"/>
      <c r="B185" s="37"/>
      <c r="C185" s="244" t="s">
        <v>285</v>
      </c>
      <c r="D185" s="244" t="s">
        <v>329</v>
      </c>
      <c r="E185" s="245" t="s">
        <v>2429</v>
      </c>
      <c r="F185" s="246" t="s">
        <v>2430</v>
      </c>
      <c r="G185" s="247" t="s">
        <v>152</v>
      </c>
      <c r="H185" s="248">
        <v>15.037000000000001</v>
      </c>
      <c r="I185" s="249"/>
      <c r="J185" s="250">
        <f>ROUND(I185*H185,2)</f>
        <v>0</v>
      </c>
      <c r="K185" s="246" t="s">
        <v>19</v>
      </c>
      <c r="L185" s="251"/>
      <c r="M185" s="252" t="s">
        <v>19</v>
      </c>
      <c r="N185" s="253" t="s">
        <v>45</v>
      </c>
      <c r="O185" s="66"/>
      <c r="P185" s="204">
        <f>O185*H185</f>
        <v>0</v>
      </c>
      <c r="Q185" s="204">
        <v>8.0000000000000004E-4</v>
      </c>
      <c r="R185" s="204">
        <f>Q185*H185</f>
        <v>1.2029600000000001E-2</v>
      </c>
      <c r="S185" s="204">
        <v>0</v>
      </c>
      <c r="T185" s="205">
        <f>S185*H185</f>
        <v>0</v>
      </c>
      <c r="U185" s="36"/>
      <c r="V185" s="36"/>
      <c r="W185" s="36"/>
      <c r="X185" s="36"/>
      <c r="Y185" s="36"/>
      <c r="Z185" s="36"/>
      <c r="AA185" s="36"/>
      <c r="AB185" s="36"/>
      <c r="AC185" s="36"/>
      <c r="AD185" s="36"/>
      <c r="AE185" s="36"/>
      <c r="AR185" s="206" t="s">
        <v>257</v>
      </c>
      <c r="AT185" s="206" t="s">
        <v>329</v>
      </c>
      <c r="AU185" s="206" t="s">
        <v>83</v>
      </c>
      <c r="AY185" s="19" t="s">
        <v>213</v>
      </c>
      <c r="BE185" s="207">
        <f>IF(N185="základní",J185,0)</f>
        <v>0</v>
      </c>
      <c r="BF185" s="207">
        <f>IF(N185="snížená",J185,0)</f>
        <v>0</v>
      </c>
      <c r="BG185" s="207">
        <f>IF(N185="zákl. přenesená",J185,0)</f>
        <v>0</v>
      </c>
      <c r="BH185" s="207">
        <f>IF(N185="sníž. přenesená",J185,0)</f>
        <v>0</v>
      </c>
      <c r="BI185" s="207">
        <f>IF(N185="nulová",J185,0)</f>
        <v>0</v>
      </c>
      <c r="BJ185" s="19" t="s">
        <v>81</v>
      </c>
      <c r="BK185" s="207">
        <f>ROUND(I185*H185,2)</f>
        <v>0</v>
      </c>
      <c r="BL185" s="19" t="s">
        <v>220</v>
      </c>
      <c r="BM185" s="206" t="s">
        <v>2431</v>
      </c>
    </row>
    <row r="186" spans="1:65" s="13" customFormat="1">
      <c r="B186" s="212"/>
      <c r="C186" s="213"/>
      <c r="D186" s="208" t="s">
        <v>233</v>
      </c>
      <c r="E186" s="214" t="s">
        <v>19</v>
      </c>
      <c r="F186" s="215" t="s">
        <v>2432</v>
      </c>
      <c r="G186" s="213"/>
      <c r="H186" s="216">
        <v>15.037000000000001</v>
      </c>
      <c r="I186" s="217"/>
      <c r="J186" s="213"/>
      <c r="K186" s="213"/>
      <c r="L186" s="218"/>
      <c r="M186" s="219"/>
      <c r="N186" s="220"/>
      <c r="O186" s="220"/>
      <c r="P186" s="220"/>
      <c r="Q186" s="220"/>
      <c r="R186" s="220"/>
      <c r="S186" s="220"/>
      <c r="T186" s="221"/>
      <c r="AT186" s="222" t="s">
        <v>233</v>
      </c>
      <c r="AU186" s="222" t="s">
        <v>83</v>
      </c>
      <c r="AV186" s="13" t="s">
        <v>83</v>
      </c>
      <c r="AW186" s="13" t="s">
        <v>35</v>
      </c>
      <c r="AX186" s="13" t="s">
        <v>81</v>
      </c>
      <c r="AY186" s="222" t="s">
        <v>213</v>
      </c>
    </row>
    <row r="187" spans="1:65" s="2" customFormat="1" ht="16.5" customHeight="1">
      <c r="A187" s="36"/>
      <c r="B187" s="37"/>
      <c r="C187" s="195" t="s">
        <v>8</v>
      </c>
      <c r="D187" s="195" t="s">
        <v>215</v>
      </c>
      <c r="E187" s="196" t="s">
        <v>2433</v>
      </c>
      <c r="F187" s="197" t="s">
        <v>2434</v>
      </c>
      <c r="G187" s="198" t="s">
        <v>152</v>
      </c>
      <c r="H187" s="199">
        <v>41.01</v>
      </c>
      <c r="I187" s="200"/>
      <c r="J187" s="201">
        <f>ROUND(I187*H187,2)</f>
        <v>0</v>
      </c>
      <c r="K187" s="197" t="s">
        <v>2365</v>
      </c>
      <c r="L187" s="41"/>
      <c r="M187" s="202" t="s">
        <v>19</v>
      </c>
      <c r="N187" s="203" t="s">
        <v>45</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220</v>
      </c>
      <c r="AT187" s="206" t="s">
        <v>215</v>
      </c>
      <c r="AU187" s="206" t="s">
        <v>83</v>
      </c>
      <c r="AY187" s="19" t="s">
        <v>213</v>
      </c>
      <c r="BE187" s="207">
        <f>IF(N187="základní",J187,0)</f>
        <v>0</v>
      </c>
      <c r="BF187" s="207">
        <f>IF(N187="snížená",J187,0)</f>
        <v>0</v>
      </c>
      <c r="BG187" s="207">
        <f>IF(N187="zákl. přenesená",J187,0)</f>
        <v>0</v>
      </c>
      <c r="BH187" s="207">
        <f>IF(N187="sníž. přenesená",J187,0)</f>
        <v>0</v>
      </c>
      <c r="BI187" s="207">
        <f>IF(N187="nulová",J187,0)</f>
        <v>0</v>
      </c>
      <c r="BJ187" s="19" t="s">
        <v>81</v>
      </c>
      <c r="BK187" s="207">
        <f>ROUND(I187*H187,2)</f>
        <v>0</v>
      </c>
      <c r="BL187" s="19" t="s">
        <v>220</v>
      </c>
      <c r="BM187" s="206" t="s">
        <v>2435</v>
      </c>
    </row>
    <row r="188" spans="1:65" s="2" customFormat="1" ht="29.25">
      <c r="A188" s="36"/>
      <c r="B188" s="37"/>
      <c r="C188" s="38"/>
      <c r="D188" s="208" t="s">
        <v>222</v>
      </c>
      <c r="E188" s="38"/>
      <c r="F188" s="209" t="s">
        <v>2426</v>
      </c>
      <c r="G188" s="38"/>
      <c r="H188" s="38"/>
      <c r="I188" s="118"/>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222</v>
      </c>
      <c r="AU188" s="19" t="s">
        <v>83</v>
      </c>
    </row>
    <row r="189" spans="1:65" s="13" customFormat="1">
      <c r="B189" s="212"/>
      <c r="C189" s="213"/>
      <c r="D189" s="208" t="s">
        <v>233</v>
      </c>
      <c r="E189" s="214" t="s">
        <v>19</v>
      </c>
      <c r="F189" s="215" t="s">
        <v>2436</v>
      </c>
      <c r="G189" s="213"/>
      <c r="H189" s="216">
        <v>41.01</v>
      </c>
      <c r="I189" s="217"/>
      <c r="J189" s="213"/>
      <c r="K189" s="213"/>
      <c r="L189" s="218"/>
      <c r="M189" s="219"/>
      <c r="N189" s="220"/>
      <c r="O189" s="220"/>
      <c r="P189" s="220"/>
      <c r="Q189" s="220"/>
      <c r="R189" s="220"/>
      <c r="S189" s="220"/>
      <c r="T189" s="221"/>
      <c r="AT189" s="222" t="s">
        <v>233</v>
      </c>
      <c r="AU189" s="222" t="s">
        <v>83</v>
      </c>
      <c r="AV189" s="13" t="s">
        <v>83</v>
      </c>
      <c r="AW189" s="13" t="s">
        <v>35</v>
      </c>
      <c r="AX189" s="13" t="s">
        <v>81</v>
      </c>
      <c r="AY189" s="222" t="s">
        <v>213</v>
      </c>
    </row>
    <row r="190" spans="1:65" s="2" customFormat="1" ht="16.5" customHeight="1">
      <c r="A190" s="36"/>
      <c r="B190" s="37"/>
      <c r="C190" s="244" t="s">
        <v>293</v>
      </c>
      <c r="D190" s="244" t="s">
        <v>329</v>
      </c>
      <c r="E190" s="245" t="s">
        <v>2437</v>
      </c>
      <c r="F190" s="246" t="s">
        <v>2438</v>
      </c>
      <c r="G190" s="247" t="s">
        <v>152</v>
      </c>
      <c r="H190" s="248">
        <v>45.110999999999997</v>
      </c>
      <c r="I190" s="249"/>
      <c r="J190" s="250">
        <f>ROUND(I190*H190,2)</f>
        <v>0</v>
      </c>
      <c r="K190" s="246" t="s">
        <v>19</v>
      </c>
      <c r="L190" s="251"/>
      <c r="M190" s="252" t="s">
        <v>19</v>
      </c>
      <c r="N190" s="253" t="s">
        <v>45</v>
      </c>
      <c r="O190" s="66"/>
      <c r="P190" s="204">
        <f>O190*H190</f>
        <v>0</v>
      </c>
      <c r="Q190" s="204">
        <v>5.0000000000000002E-5</v>
      </c>
      <c r="R190" s="204">
        <f>Q190*H190</f>
        <v>2.2555499999999998E-3</v>
      </c>
      <c r="S190" s="204">
        <v>0</v>
      </c>
      <c r="T190" s="205">
        <f>S190*H190</f>
        <v>0</v>
      </c>
      <c r="U190" s="36"/>
      <c r="V190" s="36"/>
      <c r="W190" s="36"/>
      <c r="X190" s="36"/>
      <c r="Y190" s="36"/>
      <c r="Z190" s="36"/>
      <c r="AA190" s="36"/>
      <c r="AB190" s="36"/>
      <c r="AC190" s="36"/>
      <c r="AD190" s="36"/>
      <c r="AE190" s="36"/>
      <c r="AR190" s="206" t="s">
        <v>257</v>
      </c>
      <c r="AT190" s="206" t="s">
        <v>329</v>
      </c>
      <c r="AU190" s="206" t="s">
        <v>83</v>
      </c>
      <c r="AY190" s="19" t="s">
        <v>213</v>
      </c>
      <c r="BE190" s="207">
        <f>IF(N190="základní",J190,0)</f>
        <v>0</v>
      </c>
      <c r="BF190" s="207">
        <f>IF(N190="snížená",J190,0)</f>
        <v>0</v>
      </c>
      <c r="BG190" s="207">
        <f>IF(N190="zákl. přenesená",J190,0)</f>
        <v>0</v>
      </c>
      <c r="BH190" s="207">
        <f>IF(N190="sníž. přenesená",J190,0)</f>
        <v>0</v>
      </c>
      <c r="BI190" s="207">
        <f>IF(N190="nulová",J190,0)</f>
        <v>0</v>
      </c>
      <c r="BJ190" s="19" t="s">
        <v>81</v>
      </c>
      <c r="BK190" s="207">
        <f>ROUND(I190*H190,2)</f>
        <v>0</v>
      </c>
      <c r="BL190" s="19" t="s">
        <v>220</v>
      </c>
      <c r="BM190" s="206" t="s">
        <v>2439</v>
      </c>
    </row>
    <row r="191" spans="1:65" s="13" customFormat="1">
      <c r="B191" s="212"/>
      <c r="C191" s="213"/>
      <c r="D191" s="208" t="s">
        <v>233</v>
      </c>
      <c r="E191" s="214" t="s">
        <v>19</v>
      </c>
      <c r="F191" s="215" t="s">
        <v>2440</v>
      </c>
      <c r="G191" s="213"/>
      <c r="H191" s="216">
        <v>45.110999999999997</v>
      </c>
      <c r="I191" s="217"/>
      <c r="J191" s="213"/>
      <c r="K191" s="213"/>
      <c r="L191" s="218"/>
      <c r="M191" s="219"/>
      <c r="N191" s="220"/>
      <c r="O191" s="220"/>
      <c r="P191" s="220"/>
      <c r="Q191" s="220"/>
      <c r="R191" s="220"/>
      <c r="S191" s="220"/>
      <c r="T191" s="221"/>
      <c r="AT191" s="222" t="s">
        <v>233</v>
      </c>
      <c r="AU191" s="222" t="s">
        <v>83</v>
      </c>
      <c r="AV191" s="13" t="s">
        <v>83</v>
      </c>
      <c r="AW191" s="13" t="s">
        <v>35</v>
      </c>
      <c r="AX191" s="13" t="s">
        <v>81</v>
      </c>
      <c r="AY191" s="222" t="s">
        <v>213</v>
      </c>
    </row>
    <row r="192" spans="1:65" s="12" customFormat="1" ht="22.9" customHeight="1">
      <c r="B192" s="179"/>
      <c r="C192" s="180"/>
      <c r="D192" s="181" t="s">
        <v>73</v>
      </c>
      <c r="E192" s="193" t="s">
        <v>220</v>
      </c>
      <c r="F192" s="193" t="s">
        <v>841</v>
      </c>
      <c r="G192" s="180"/>
      <c r="H192" s="180"/>
      <c r="I192" s="183"/>
      <c r="J192" s="194">
        <f>BK192</f>
        <v>0</v>
      </c>
      <c r="K192" s="180"/>
      <c r="L192" s="185"/>
      <c r="M192" s="186"/>
      <c r="N192" s="187"/>
      <c r="O192" s="187"/>
      <c r="P192" s="188">
        <f>SUM(P193:P205)</f>
        <v>0</v>
      </c>
      <c r="Q192" s="187"/>
      <c r="R192" s="188">
        <f>SUM(R193:R205)</f>
        <v>0.21539966000000002</v>
      </c>
      <c r="S192" s="187"/>
      <c r="T192" s="189">
        <f>SUM(T193:T205)</f>
        <v>0</v>
      </c>
      <c r="AR192" s="190" t="s">
        <v>81</v>
      </c>
      <c r="AT192" s="191" t="s">
        <v>73</v>
      </c>
      <c r="AU192" s="191" t="s">
        <v>81</v>
      </c>
      <c r="AY192" s="190" t="s">
        <v>213</v>
      </c>
      <c r="BK192" s="192">
        <f>SUM(BK193:BK205)</f>
        <v>0</v>
      </c>
    </row>
    <row r="193" spans="1:65" s="2" customFormat="1" ht="16.5" customHeight="1">
      <c r="A193" s="36"/>
      <c r="B193" s="37"/>
      <c r="C193" s="195" t="s">
        <v>297</v>
      </c>
      <c r="D193" s="195" t="s">
        <v>215</v>
      </c>
      <c r="E193" s="196" t="s">
        <v>2441</v>
      </c>
      <c r="F193" s="197" t="s">
        <v>2442</v>
      </c>
      <c r="G193" s="198" t="s">
        <v>152</v>
      </c>
      <c r="H193" s="199">
        <v>2.62</v>
      </c>
      <c r="I193" s="200"/>
      <c r="J193" s="201">
        <f>ROUND(I193*H193,2)</f>
        <v>0</v>
      </c>
      <c r="K193" s="197" t="s">
        <v>19</v>
      </c>
      <c r="L193" s="41"/>
      <c r="M193" s="202" t="s">
        <v>19</v>
      </c>
      <c r="N193" s="203" t="s">
        <v>45</v>
      </c>
      <c r="O193" s="66"/>
      <c r="P193" s="204">
        <f>O193*H193</f>
        <v>0</v>
      </c>
      <c r="Q193" s="204">
        <v>3.465E-2</v>
      </c>
      <c r="R193" s="204">
        <f>Q193*H193</f>
        <v>9.0783000000000003E-2</v>
      </c>
      <c r="S193" s="204">
        <v>0</v>
      </c>
      <c r="T193" s="205">
        <f>S193*H193</f>
        <v>0</v>
      </c>
      <c r="U193" s="36"/>
      <c r="V193" s="36"/>
      <c r="W193" s="36"/>
      <c r="X193" s="36"/>
      <c r="Y193" s="36"/>
      <c r="Z193" s="36"/>
      <c r="AA193" s="36"/>
      <c r="AB193" s="36"/>
      <c r="AC193" s="36"/>
      <c r="AD193" s="36"/>
      <c r="AE193" s="36"/>
      <c r="AR193" s="206" t="s">
        <v>220</v>
      </c>
      <c r="AT193" s="206" t="s">
        <v>215</v>
      </c>
      <c r="AU193" s="206" t="s">
        <v>83</v>
      </c>
      <c r="AY193" s="19" t="s">
        <v>213</v>
      </c>
      <c r="BE193" s="207">
        <f>IF(N193="základní",J193,0)</f>
        <v>0</v>
      </c>
      <c r="BF193" s="207">
        <f>IF(N193="snížená",J193,0)</f>
        <v>0</v>
      </c>
      <c r="BG193" s="207">
        <f>IF(N193="zákl. přenesená",J193,0)</f>
        <v>0</v>
      </c>
      <c r="BH193" s="207">
        <f>IF(N193="sníž. přenesená",J193,0)</f>
        <v>0</v>
      </c>
      <c r="BI193" s="207">
        <f>IF(N193="nulová",J193,0)</f>
        <v>0</v>
      </c>
      <c r="BJ193" s="19" t="s">
        <v>81</v>
      </c>
      <c r="BK193" s="207">
        <f>ROUND(I193*H193,2)</f>
        <v>0</v>
      </c>
      <c r="BL193" s="19" t="s">
        <v>220</v>
      </c>
      <c r="BM193" s="206" t="s">
        <v>2443</v>
      </c>
    </row>
    <row r="194" spans="1:65" s="2" customFormat="1" ht="48.75">
      <c r="A194" s="36"/>
      <c r="B194" s="37"/>
      <c r="C194" s="38"/>
      <c r="D194" s="208" t="s">
        <v>222</v>
      </c>
      <c r="E194" s="38"/>
      <c r="F194" s="209" t="s">
        <v>2444</v>
      </c>
      <c r="G194" s="38"/>
      <c r="H194" s="38"/>
      <c r="I194" s="118"/>
      <c r="J194" s="38"/>
      <c r="K194" s="38"/>
      <c r="L194" s="41"/>
      <c r="M194" s="210"/>
      <c r="N194" s="211"/>
      <c r="O194" s="66"/>
      <c r="P194" s="66"/>
      <c r="Q194" s="66"/>
      <c r="R194" s="66"/>
      <c r="S194" s="66"/>
      <c r="T194" s="67"/>
      <c r="U194" s="36"/>
      <c r="V194" s="36"/>
      <c r="W194" s="36"/>
      <c r="X194" s="36"/>
      <c r="Y194" s="36"/>
      <c r="Z194" s="36"/>
      <c r="AA194" s="36"/>
      <c r="AB194" s="36"/>
      <c r="AC194" s="36"/>
      <c r="AD194" s="36"/>
      <c r="AE194" s="36"/>
      <c r="AT194" s="19" t="s">
        <v>222</v>
      </c>
      <c r="AU194" s="19" t="s">
        <v>83</v>
      </c>
    </row>
    <row r="195" spans="1:65" s="13" customFormat="1">
      <c r="B195" s="212"/>
      <c r="C195" s="213"/>
      <c r="D195" s="208" t="s">
        <v>233</v>
      </c>
      <c r="E195" s="214" t="s">
        <v>19</v>
      </c>
      <c r="F195" s="215" t="s">
        <v>2445</v>
      </c>
      <c r="G195" s="213"/>
      <c r="H195" s="216">
        <v>2.62</v>
      </c>
      <c r="I195" s="217"/>
      <c r="J195" s="213"/>
      <c r="K195" s="213"/>
      <c r="L195" s="218"/>
      <c r="M195" s="219"/>
      <c r="N195" s="220"/>
      <c r="O195" s="220"/>
      <c r="P195" s="220"/>
      <c r="Q195" s="220"/>
      <c r="R195" s="220"/>
      <c r="S195" s="220"/>
      <c r="T195" s="221"/>
      <c r="AT195" s="222" t="s">
        <v>233</v>
      </c>
      <c r="AU195" s="222" t="s">
        <v>83</v>
      </c>
      <c r="AV195" s="13" t="s">
        <v>83</v>
      </c>
      <c r="AW195" s="13" t="s">
        <v>35</v>
      </c>
      <c r="AX195" s="13" t="s">
        <v>81</v>
      </c>
      <c r="AY195" s="222" t="s">
        <v>213</v>
      </c>
    </row>
    <row r="196" spans="1:65" s="2" customFormat="1" ht="21.75" customHeight="1">
      <c r="A196" s="36"/>
      <c r="B196" s="37"/>
      <c r="C196" s="195" t="s">
        <v>302</v>
      </c>
      <c r="D196" s="195" t="s">
        <v>215</v>
      </c>
      <c r="E196" s="196" t="s">
        <v>2446</v>
      </c>
      <c r="F196" s="197" t="s">
        <v>2447</v>
      </c>
      <c r="G196" s="198" t="s">
        <v>152</v>
      </c>
      <c r="H196" s="199">
        <v>1.1200000000000001</v>
      </c>
      <c r="I196" s="200"/>
      <c r="J196" s="201">
        <f>ROUND(I196*H196,2)</f>
        <v>0</v>
      </c>
      <c r="K196" s="197" t="s">
        <v>2365</v>
      </c>
      <c r="L196" s="41"/>
      <c r="M196" s="202" t="s">
        <v>19</v>
      </c>
      <c r="N196" s="203" t="s">
        <v>45</v>
      </c>
      <c r="O196" s="66"/>
      <c r="P196" s="204">
        <f>O196*H196</f>
        <v>0</v>
      </c>
      <c r="Q196" s="204">
        <v>0.11046</v>
      </c>
      <c r="R196" s="204">
        <f>Q196*H196</f>
        <v>0.12371520000000001</v>
      </c>
      <c r="S196" s="204">
        <v>0</v>
      </c>
      <c r="T196" s="205">
        <f>S196*H196</f>
        <v>0</v>
      </c>
      <c r="U196" s="36"/>
      <c r="V196" s="36"/>
      <c r="W196" s="36"/>
      <c r="X196" s="36"/>
      <c r="Y196" s="36"/>
      <c r="Z196" s="36"/>
      <c r="AA196" s="36"/>
      <c r="AB196" s="36"/>
      <c r="AC196" s="36"/>
      <c r="AD196" s="36"/>
      <c r="AE196" s="36"/>
      <c r="AR196" s="206" t="s">
        <v>220</v>
      </c>
      <c r="AT196" s="206" t="s">
        <v>215</v>
      </c>
      <c r="AU196" s="206" t="s">
        <v>83</v>
      </c>
      <c r="AY196" s="19" t="s">
        <v>213</v>
      </c>
      <c r="BE196" s="207">
        <f>IF(N196="základní",J196,0)</f>
        <v>0</v>
      </c>
      <c r="BF196" s="207">
        <f>IF(N196="snížená",J196,0)</f>
        <v>0</v>
      </c>
      <c r="BG196" s="207">
        <f>IF(N196="zákl. přenesená",J196,0)</f>
        <v>0</v>
      </c>
      <c r="BH196" s="207">
        <f>IF(N196="sníž. přenesená",J196,0)</f>
        <v>0</v>
      </c>
      <c r="BI196" s="207">
        <f>IF(N196="nulová",J196,0)</f>
        <v>0</v>
      </c>
      <c r="BJ196" s="19" t="s">
        <v>81</v>
      </c>
      <c r="BK196" s="207">
        <f>ROUND(I196*H196,2)</f>
        <v>0</v>
      </c>
      <c r="BL196" s="19" t="s">
        <v>220</v>
      </c>
      <c r="BM196" s="206" t="s">
        <v>2448</v>
      </c>
    </row>
    <row r="197" spans="1:65" s="15" customFormat="1">
      <c r="B197" s="234"/>
      <c r="C197" s="235"/>
      <c r="D197" s="208" t="s">
        <v>233</v>
      </c>
      <c r="E197" s="236" t="s">
        <v>19</v>
      </c>
      <c r="F197" s="237" t="s">
        <v>2449</v>
      </c>
      <c r="G197" s="235"/>
      <c r="H197" s="236" t="s">
        <v>19</v>
      </c>
      <c r="I197" s="238"/>
      <c r="J197" s="235"/>
      <c r="K197" s="235"/>
      <c r="L197" s="239"/>
      <c r="M197" s="240"/>
      <c r="N197" s="241"/>
      <c r="O197" s="241"/>
      <c r="P197" s="241"/>
      <c r="Q197" s="241"/>
      <c r="R197" s="241"/>
      <c r="S197" s="241"/>
      <c r="T197" s="242"/>
      <c r="AT197" s="243" t="s">
        <v>233</v>
      </c>
      <c r="AU197" s="243" t="s">
        <v>83</v>
      </c>
      <c r="AV197" s="15" t="s">
        <v>81</v>
      </c>
      <c r="AW197" s="15" t="s">
        <v>35</v>
      </c>
      <c r="AX197" s="15" t="s">
        <v>74</v>
      </c>
      <c r="AY197" s="243" t="s">
        <v>213</v>
      </c>
    </row>
    <row r="198" spans="1:65" s="13" customFormat="1">
      <c r="B198" s="212"/>
      <c r="C198" s="213"/>
      <c r="D198" s="208" t="s">
        <v>233</v>
      </c>
      <c r="E198" s="214" t="s">
        <v>19</v>
      </c>
      <c r="F198" s="215" t="s">
        <v>2450</v>
      </c>
      <c r="G198" s="213"/>
      <c r="H198" s="216">
        <v>1.1200000000000001</v>
      </c>
      <c r="I198" s="217"/>
      <c r="J198" s="213"/>
      <c r="K198" s="213"/>
      <c r="L198" s="218"/>
      <c r="M198" s="219"/>
      <c r="N198" s="220"/>
      <c r="O198" s="220"/>
      <c r="P198" s="220"/>
      <c r="Q198" s="220"/>
      <c r="R198" s="220"/>
      <c r="S198" s="220"/>
      <c r="T198" s="221"/>
      <c r="AT198" s="222" t="s">
        <v>233</v>
      </c>
      <c r="AU198" s="222" t="s">
        <v>83</v>
      </c>
      <c r="AV198" s="13" t="s">
        <v>83</v>
      </c>
      <c r="AW198" s="13" t="s">
        <v>35</v>
      </c>
      <c r="AX198" s="13" t="s">
        <v>81</v>
      </c>
      <c r="AY198" s="222" t="s">
        <v>213</v>
      </c>
    </row>
    <row r="199" spans="1:65" s="2" customFormat="1" ht="16.5" customHeight="1">
      <c r="A199" s="36"/>
      <c r="B199" s="37"/>
      <c r="C199" s="195" t="s">
        <v>307</v>
      </c>
      <c r="D199" s="195" t="s">
        <v>215</v>
      </c>
      <c r="E199" s="196" t="s">
        <v>2451</v>
      </c>
      <c r="F199" s="197" t="s">
        <v>2452</v>
      </c>
      <c r="G199" s="198" t="s">
        <v>156</v>
      </c>
      <c r="H199" s="199">
        <v>0.13700000000000001</v>
      </c>
      <c r="I199" s="200"/>
      <c r="J199" s="201">
        <f>ROUND(I199*H199,2)</f>
        <v>0</v>
      </c>
      <c r="K199" s="197" t="s">
        <v>2365</v>
      </c>
      <c r="L199" s="41"/>
      <c r="M199" s="202" t="s">
        <v>19</v>
      </c>
      <c r="N199" s="203" t="s">
        <v>45</v>
      </c>
      <c r="O199" s="66"/>
      <c r="P199" s="204">
        <f>O199*H199</f>
        <v>0</v>
      </c>
      <c r="Q199" s="204">
        <v>6.5799999999999999E-3</v>
      </c>
      <c r="R199" s="204">
        <f>Q199*H199</f>
        <v>9.0146000000000009E-4</v>
      </c>
      <c r="S199" s="204">
        <v>0</v>
      </c>
      <c r="T199" s="205">
        <f>S199*H199</f>
        <v>0</v>
      </c>
      <c r="U199" s="36"/>
      <c r="V199" s="36"/>
      <c r="W199" s="36"/>
      <c r="X199" s="36"/>
      <c r="Y199" s="36"/>
      <c r="Z199" s="36"/>
      <c r="AA199" s="36"/>
      <c r="AB199" s="36"/>
      <c r="AC199" s="36"/>
      <c r="AD199" s="36"/>
      <c r="AE199" s="36"/>
      <c r="AR199" s="206" t="s">
        <v>220</v>
      </c>
      <c r="AT199" s="206" t="s">
        <v>215</v>
      </c>
      <c r="AU199" s="206" t="s">
        <v>83</v>
      </c>
      <c r="AY199" s="19" t="s">
        <v>213</v>
      </c>
      <c r="BE199" s="207">
        <f>IF(N199="základní",J199,0)</f>
        <v>0</v>
      </c>
      <c r="BF199" s="207">
        <f>IF(N199="snížená",J199,0)</f>
        <v>0</v>
      </c>
      <c r="BG199" s="207">
        <f>IF(N199="zákl. přenesená",J199,0)</f>
        <v>0</v>
      </c>
      <c r="BH199" s="207">
        <f>IF(N199="sníž. přenesená",J199,0)</f>
        <v>0</v>
      </c>
      <c r="BI199" s="207">
        <f>IF(N199="nulová",J199,0)</f>
        <v>0</v>
      </c>
      <c r="BJ199" s="19" t="s">
        <v>81</v>
      </c>
      <c r="BK199" s="207">
        <f>ROUND(I199*H199,2)</f>
        <v>0</v>
      </c>
      <c r="BL199" s="19" t="s">
        <v>220</v>
      </c>
      <c r="BM199" s="206" t="s">
        <v>2453</v>
      </c>
    </row>
    <row r="200" spans="1:65" s="2" customFormat="1" ht="29.25">
      <c r="A200" s="36"/>
      <c r="B200" s="37"/>
      <c r="C200" s="38"/>
      <c r="D200" s="208" t="s">
        <v>222</v>
      </c>
      <c r="E200" s="38"/>
      <c r="F200" s="209" t="s">
        <v>2454</v>
      </c>
      <c r="G200" s="38"/>
      <c r="H200" s="38"/>
      <c r="I200" s="118"/>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222</v>
      </c>
      <c r="AU200" s="19" t="s">
        <v>83</v>
      </c>
    </row>
    <row r="201" spans="1:65" s="13" customFormat="1">
      <c r="B201" s="212"/>
      <c r="C201" s="213"/>
      <c r="D201" s="208" t="s">
        <v>233</v>
      </c>
      <c r="E201" s="214" t="s">
        <v>19</v>
      </c>
      <c r="F201" s="215" t="s">
        <v>2455</v>
      </c>
      <c r="G201" s="213"/>
      <c r="H201" s="216">
        <v>0.13700000000000001</v>
      </c>
      <c r="I201" s="217"/>
      <c r="J201" s="213"/>
      <c r="K201" s="213"/>
      <c r="L201" s="218"/>
      <c r="M201" s="219"/>
      <c r="N201" s="220"/>
      <c r="O201" s="220"/>
      <c r="P201" s="220"/>
      <c r="Q201" s="220"/>
      <c r="R201" s="220"/>
      <c r="S201" s="220"/>
      <c r="T201" s="221"/>
      <c r="AT201" s="222" t="s">
        <v>233</v>
      </c>
      <c r="AU201" s="222" t="s">
        <v>83</v>
      </c>
      <c r="AV201" s="13" t="s">
        <v>83</v>
      </c>
      <c r="AW201" s="13" t="s">
        <v>35</v>
      </c>
      <c r="AX201" s="13" t="s">
        <v>74</v>
      </c>
      <c r="AY201" s="222" t="s">
        <v>213</v>
      </c>
    </row>
    <row r="202" spans="1:65" s="14" customFormat="1">
      <c r="B202" s="223"/>
      <c r="C202" s="224"/>
      <c r="D202" s="208" t="s">
        <v>233</v>
      </c>
      <c r="E202" s="225" t="s">
        <v>2335</v>
      </c>
      <c r="F202" s="226" t="s">
        <v>234</v>
      </c>
      <c r="G202" s="224"/>
      <c r="H202" s="227">
        <v>0.13700000000000001</v>
      </c>
      <c r="I202" s="228"/>
      <c r="J202" s="224"/>
      <c r="K202" s="224"/>
      <c r="L202" s="229"/>
      <c r="M202" s="230"/>
      <c r="N202" s="231"/>
      <c r="O202" s="231"/>
      <c r="P202" s="231"/>
      <c r="Q202" s="231"/>
      <c r="R202" s="231"/>
      <c r="S202" s="231"/>
      <c r="T202" s="232"/>
      <c r="AT202" s="233" t="s">
        <v>233</v>
      </c>
      <c r="AU202" s="233" t="s">
        <v>83</v>
      </c>
      <c r="AV202" s="14" t="s">
        <v>220</v>
      </c>
      <c r="AW202" s="14" t="s">
        <v>35</v>
      </c>
      <c r="AX202" s="14" t="s">
        <v>81</v>
      </c>
      <c r="AY202" s="233" t="s">
        <v>213</v>
      </c>
    </row>
    <row r="203" spans="1:65" s="2" customFormat="1" ht="16.5" customHeight="1">
      <c r="A203" s="36"/>
      <c r="B203" s="37"/>
      <c r="C203" s="195" t="s">
        <v>312</v>
      </c>
      <c r="D203" s="195" t="s">
        <v>215</v>
      </c>
      <c r="E203" s="196" t="s">
        <v>2456</v>
      </c>
      <c r="F203" s="197" t="s">
        <v>2457</v>
      </c>
      <c r="G203" s="198" t="s">
        <v>156</v>
      </c>
      <c r="H203" s="199">
        <v>0.13700000000000001</v>
      </c>
      <c r="I203" s="200"/>
      <c r="J203" s="201">
        <f>ROUND(I203*H203,2)</f>
        <v>0</v>
      </c>
      <c r="K203" s="197" t="s">
        <v>2365</v>
      </c>
      <c r="L203" s="41"/>
      <c r="M203" s="202" t="s">
        <v>19</v>
      </c>
      <c r="N203" s="203" t="s">
        <v>45</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220</v>
      </c>
      <c r="AT203" s="206" t="s">
        <v>215</v>
      </c>
      <c r="AU203" s="206" t="s">
        <v>83</v>
      </c>
      <c r="AY203" s="19" t="s">
        <v>213</v>
      </c>
      <c r="BE203" s="207">
        <f>IF(N203="základní",J203,0)</f>
        <v>0</v>
      </c>
      <c r="BF203" s="207">
        <f>IF(N203="snížená",J203,0)</f>
        <v>0</v>
      </c>
      <c r="BG203" s="207">
        <f>IF(N203="zákl. přenesená",J203,0)</f>
        <v>0</v>
      </c>
      <c r="BH203" s="207">
        <f>IF(N203="sníž. přenesená",J203,0)</f>
        <v>0</v>
      </c>
      <c r="BI203" s="207">
        <f>IF(N203="nulová",J203,0)</f>
        <v>0</v>
      </c>
      <c r="BJ203" s="19" t="s">
        <v>81</v>
      </c>
      <c r="BK203" s="207">
        <f>ROUND(I203*H203,2)</f>
        <v>0</v>
      </c>
      <c r="BL203" s="19" t="s">
        <v>220</v>
      </c>
      <c r="BM203" s="206" t="s">
        <v>2458</v>
      </c>
    </row>
    <row r="204" spans="1:65" s="2" customFormat="1" ht="29.25">
      <c r="A204" s="36"/>
      <c r="B204" s="37"/>
      <c r="C204" s="38"/>
      <c r="D204" s="208" t="s">
        <v>222</v>
      </c>
      <c r="E204" s="38"/>
      <c r="F204" s="209" t="s">
        <v>2454</v>
      </c>
      <c r="G204" s="38"/>
      <c r="H204" s="38"/>
      <c r="I204" s="118"/>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222</v>
      </c>
      <c r="AU204" s="19" t="s">
        <v>83</v>
      </c>
    </row>
    <row r="205" spans="1:65" s="13" customFormat="1">
      <c r="B205" s="212"/>
      <c r="C205" s="213"/>
      <c r="D205" s="208" t="s">
        <v>233</v>
      </c>
      <c r="E205" s="214" t="s">
        <v>19</v>
      </c>
      <c r="F205" s="215" t="s">
        <v>2335</v>
      </c>
      <c r="G205" s="213"/>
      <c r="H205" s="216">
        <v>0.13700000000000001</v>
      </c>
      <c r="I205" s="217"/>
      <c r="J205" s="213"/>
      <c r="K205" s="213"/>
      <c r="L205" s="218"/>
      <c r="M205" s="219"/>
      <c r="N205" s="220"/>
      <c r="O205" s="220"/>
      <c r="P205" s="220"/>
      <c r="Q205" s="220"/>
      <c r="R205" s="220"/>
      <c r="S205" s="220"/>
      <c r="T205" s="221"/>
      <c r="AT205" s="222" t="s">
        <v>233</v>
      </c>
      <c r="AU205" s="222" t="s">
        <v>83</v>
      </c>
      <c r="AV205" s="13" t="s">
        <v>83</v>
      </c>
      <c r="AW205" s="13" t="s">
        <v>35</v>
      </c>
      <c r="AX205" s="13" t="s">
        <v>81</v>
      </c>
      <c r="AY205" s="222" t="s">
        <v>213</v>
      </c>
    </row>
    <row r="206" spans="1:65" s="12" customFormat="1" ht="22.9" customHeight="1">
      <c r="B206" s="179"/>
      <c r="C206" s="180"/>
      <c r="D206" s="181" t="s">
        <v>73</v>
      </c>
      <c r="E206" s="193" t="s">
        <v>238</v>
      </c>
      <c r="F206" s="193" t="s">
        <v>379</v>
      </c>
      <c r="G206" s="180"/>
      <c r="H206" s="180"/>
      <c r="I206" s="183"/>
      <c r="J206" s="194">
        <f>BK206</f>
        <v>0</v>
      </c>
      <c r="K206" s="180"/>
      <c r="L206" s="185"/>
      <c r="M206" s="186"/>
      <c r="N206" s="187"/>
      <c r="O206" s="187"/>
      <c r="P206" s="188">
        <f>SUM(P207:P228)</f>
        <v>0</v>
      </c>
      <c r="Q206" s="187"/>
      <c r="R206" s="188">
        <f>SUM(R207:R228)</f>
        <v>0</v>
      </c>
      <c r="S206" s="187"/>
      <c r="T206" s="189">
        <f>SUM(T207:T228)</f>
        <v>0</v>
      </c>
      <c r="AR206" s="190" t="s">
        <v>81</v>
      </c>
      <c r="AT206" s="191" t="s">
        <v>73</v>
      </c>
      <c r="AU206" s="191" t="s">
        <v>81</v>
      </c>
      <c r="AY206" s="190" t="s">
        <v>213</v>
      </c>
      <c r="BK206" s="192">
        <f>SUM(BK207:BK228)</f>
        <v>0</v>
      </c>
    </row>
    <row r="207" spans="1:65" s="2" customFormat="1" ht="16.5" customHeight="1">
      <c r="A207" s="36"/>
      <c r="B207" s="37"/>
      <c r="C207" s="195" t="s">
        <v>7</v>
      </c>
      <c r="D207" s="195" t="s">
        <v>215</v>
      </c>
      <c r="E207" s="196" t="s">
        <v>2459</v>
      </c>
      <c r="F207" s="197" t="s">
        <v>2460</v>
      </c>
      <c r="G207" s="198" t="s">
        <v>156</v>
      </c>
      <c r="H207" s="199">
        <v>18.488</v>
      </c>
      <c r="I207" s="200"/>
      <c r="J207" s="201">
        <f>ROUND(I207*H207,2)</f>
        <v>0</v>
      </c>
      <c r="K207" s="197" t="s">
        <v>19</v>
      </c>
      <c r="L207" s="41"/>
      <c r="M207" s="202" t="s">
        <v>19</v>
      </c>
      <c r="N207" s="203" t="s">
        <v>45</v>
      </c>
      <c r="O207" s="66"/>
      <c r="P207" s="204">
        <f>O207*H207</f>
        <v>0</v>
      </c>
      <c r="Q207" s="204">
        <v>0</v>
      </c>
      <c r="R207" s="204">
        <f>Q207*H207</f>
        <v>0</v>
      </c>
      <c r="S207" s="204">
        <v>0</v>
      </c>
      <c r="T207" s="205">
        <f>S207*H207</f>
        <v>0</v>
      </c>
      <c r="U207" s="36"/>
      <c r="V207" s="36"/>
      <c r="W207" s="36"/>
      <c r="X207" s="36"/>
      <c r="Y207" s="36"/>
      <c r="Z207" s="36"/>
      <c r="AA207" s="36"/>
      <c r="AB207" s="36"/>
      <c r="AC207" s="36"/>
      <c r="AD207" s="36"/>
      <c r="AE207" s="36"/>
      <c r="AR207" s="206" t="s">
        <v>220</v>
      </c>
      <c r="AT207" s="206" t="s">
        <v>215</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220</v>
      </c>
      <c r="BM207" s="206" t="s">
        <v>2461</v>
      </c>
    </row>
    <row r="208" spans="1:65" s="2" customFormat="1" ht="68.25">
      <c r="A208" s="36"/>
      <c r="B208" s="37"/>
      <c r="C208" s="38"/>
      <c r="D208" s="208" t="s">
        <v>222</v>
      </c>
      <c r="E208" s="38"/>
      <c r="F208" s="209" t="s">
        <v>2462</v>
      </c>
      <c r="G208" s="38"/>
      <c r="H208" s="38"/>
      <c r="I208" s="118"/>
      <c r="J208" s="38"/>
      <c r="K208" s="38"/>
      <c r="L208" s="41"/>
      <c r="M208" s="210"/>
      <c r="N208" s="211"/>
      <c r="O208" s="66"/>
      <c r="P208" s="66"/>
      <c r="Q208" s="66"/>
      <c r="R208" s="66"/>
      <c r="S208" s="66"/>
      <c r="T208" s="67"/>
      <c r="U208" s="36"/>
      <c r="V208" s="36"/>
      <c r="W208" s="36"/>
      <c r="X208" s="36"/>
      <c r="Y208" s="36"/>
      <c r="Z208" s="36"/>
      <c r="AA208" s="36"/>
      <c r="AB208" s="36"/>
      <c r="AC208" s="36"/>
      <c r="AD208" s="36"/>
      <c r="AE208" s="36"/>
      <c r="AT208" s="19" t="s">
        <v>222</v>
      </c>
      <c r="AU208" s="19" t="s">
        <v>83</v>
      </c>
    </row>
    <row r="209" spans="1:65" s="13" customFormat="1">
      <c r="B209" s="212"/>
      <c r="C209" s="213"/>
      <c r="D209" s="208" t="s">
        <v>233</v>
      </c>
      <c r="E209" s="214" t="s">
        <v>19</v>
      </c>
      <c r="F209" s="215" t="s">
        <v>2339</v>
      </c>
      <c r="G209" s="213"/>
      <c r="H209" s="216">
        <v>18.488</v>
      </c>
      <c r="I209" s="217"/>
      <c r="J209" s="213"/>
      <c r="K209" s="213"/>
      <c r="L209" s="218"/>
      <c r="M209" s="219"/>
      <c r="N209" s="220"/>
      <c r="O209" s="220"/>
      <c r="P209" s="220"/>
      <c r="Q209" s="220"/>
      <c r="R209" s="220"/>
      <c r="S209" s="220"/>
      <c r="T209" s="221"/>
      <c r="AT209" s="222" t="s">
        <v>233</v>
      </c>
      <c r="AU209" s="222" t="s">
        <v>83</v>
      </c>
      <c r="AV209" s="13" t="s">
        <v>83</v>
      </c>
      <c r="AW209" s="13" t="s">
        <v>35</v>
      </c>
      <c r="AX209" s="13" t="s">
        <v>81</v>
      </c>
      <c r="AY209" s="222" t="s">
        <v>213</v>
      </c>
    </row>
    <row r="210" spans="1:65" s="2" customFormat="1" ht="21.75" customHeight="1">
      <c r="A210" s="36"/>
      <c r="B210" s="37"/>
      <c r="C210" s="195" t="s">
        <v>323</v>
      </c>
      <c r="D210" s="195" t="s">
        <v>215</v>
      </c>
      <c r="E210" s="196" t="s">
        <v>2463</v>
      </c>
      <c r="F210" s="197" t="s">
        <v>2464</v>
      </c>
      <c r="G210" s="198" t="s">
        <v>156</v>
      </c>
      <c r="H210" s="199">
        <v>18.488</v>
      </c>
      <c r="I210" s="200"/>
      <c r="J210" s="201">
        <f>ROUND(I210*H210,2)</f>
        <v>0</v>
      </c>
      <c r="K210" s="197" t="s">
        <v>2365</v>
      </c>
      <c r="L210" s="41"/>
      <c r="M210" s="202" t="s">
        <v>19</v>
      </c>
      <c r="N210" s="203" t="s">
        <v>45</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220</v>
      </c>
      <c r="AT210" s="206" t="s">
        <v>215</v>
      </c>
      <c r="AU210" s="206" t="s">
        <v>83</v>
      </c>
      <c r="AY210" s="19" t="s">
        <v>213</v>
      </c>
      <c r="BE210" s="207">
        <f>IF(N210="základní",J210,0)</f>
        <v>0</v>
      </c>
      <c r="BF210" s="207">
        <f>IF(N210="snížená",J210,0)</f>
        <v>0</v>
      </c>
      <c r="BG210" s="207">
        <f>IF(N210="zákl. přenesená",J210,0)</f>
        <v>0</v>
      </c>
      <c r="BH210" s="207">
        <f>IF(N210="sníž. přenesená",J210,0)</f>
        <v>0</v>
      </c>
      <c r="BI210" s="207">
        <f>IF(N210="nulová",J210,0)</f>
        <v>0</v>
      </c>
      <c r="BJ210" s="19" t="s">
        <v>81</v>
      </c>
      <c r="BK210" s="207">
        <f>ROUND(I210*H210,2)</f>
        <v>0</v>
      </c>
      <c r="BL210" s="19" t="s">
        <v>220</v>
      </c>
      <c r="BM210" s="206" t="s">
        <v>2465</v>
      </c>
    </row>
    <row r="211" spans="1:65" s="15" customFormat="1">
      <c r="B211" s="234"/>
      <c r="C211" s="235"/>
      <c r="D211" s="208" t="s">
        <v>233</v>
      </c>
      <c r="E211" s="236" t="s">
        <v>19</v>
      </c>
      <c r="F211" s="237" t="s">
        <v>2466</v>
      </c>
      <c r="G211" s="235"/>
      <c r="H211" s="236" t="s">
        <v>19</v>
      </c>
      <c r="I211" s="238"/>
      <c r="J211" s="235"/>
      <c r="K211" s="235"/>
      <c r="L211" s="239"/>
      <c r="M211" s="240"/>
      <c r="N211" s="241"/>
      <c r="O211" s="241"/>
      <c r="P211" s="241"/>
      <c r="Q211" s="241"/>
      <c r="R211" s="241"/>
      <c r="S211" s="241"/>
      <c r="T211" s="242"/>
      <c r="AT211" s="243" t="s">
        <v>233</v>
      </c>
      <c r="AU211" s="243" t="s">
        <v>83</v>
      </c>
      <c r="AV211" s="15" t="s">
        <v>81</v>
      </c>
      <c r="AW211" s="15" t="s">
        <v>35</v>
      </c>
      <c r="AX211" s="15" t="s">
        <v>74</v>
      </c>
      <c r="AY211" s="243" t="s">
        <v>213</v>
      </c>
    </row>
    <row r="212" spans="1:65" s="15" customFormat="1">
      <c r="B212" s="234"/>
      <c r="C212" s="235"/>
      <c r="D212" s="208" t="s">
        <v>233</v>
      </c>
      <c r="E212" s="236" t="s">
        <v>19</v>
      </c>
      <c r="F212" s="237" t="s">
        <v>2467</v>
      </c>
      <c r="G212" s="235"/>
      <c r="H212" s="236" t="s">
        <v>19</v>
      </c>
      <c r="I212" s="238"/>
      <c r="J212" s="235"/>
      <c r="K212" s="235"/>
      <c r="L212" s="239"/>
      <c r="M212" s="240"/>
      <c r="N212" s="241"/>
      <c r="O212" s="241"/>
      <c r="P212" s="241"/>
      <c r="Q212" s="241"/>
      <c r="R212" s="241"/>
      <c r="S212" s="241"/>
      <c r="T212" s="242"/>
      <c r="AT212" s="243" t="s">
        <v>233</v>
      </c>
      <c r="AU212" s="243" t="s">
        <v>83</v>
      </c>
      <c r="AV212" s="15" t="s">
        <v>81</v>
      </c>
      <c r="AW212" s="15" t="s">
        <v>35</v>
      </c>
      <c r="AX212" s="15" t="s">
        <v>74</v>
      </c>
      <c r="AY212" s="243" t="s">
        <v>213</v>
      </c>
    </row>
    <row r="213" spans="1:65" s="15" customFormat="1">
      <c r="B213" s="234"/>
      <c r="C213" s="235"/>
      <c r="D213" s="208" t="s">
        <v>233</v>
      </c>
      <c r="E213" s="236" t="s">
        <v>19</v>
      </c>
      <c r="F213" s="237" t="s">
        <v>2468</v>
      </c>
      <c r="G213" s="235"/>
      <c r="H213" s="236" t="s">
        <v>19</v>
      </c>
      <c r="I213" s="238"/>
      <c r="J213" s="235"/>
      <c r="K213" s="235"/>
      <c r="L213" s="239"/>
      <c r="M213" s="240"/>
      <c r="N213" s="241"/>
      <c r="O213" s="241"/>
      <c r="P213" s="241"/>
      <c r="Q213" s="241"/>
      <c r="R213" s="241"/>
      <c r="S213" s="241"/>
      <c r="T213" s="242"/>
      <c r="AT213" s="243" t="s">
        <v>233</v>
      </c>
      <c r="AU213" s="243" t="s">
        <v>83</v>
      </c>
      <c r="AV213" s="15" t="s">
        <v>81</v>
      </c>
      <c r="AW213" s="15" t="s">
        <v>35</v>
      </c>
      <c r="AX213" s="15" t="s">
        <v>74</v>
      </c>
      <c r="AY213" s="243" t="s">
        <v>213</v>
      </c>
    </row>
    <row r="214" spans="1:65" s="13" customFormat="1">
      <c r="B214" s="212"/>
      <c r="C214" s="213"/>
      <c r="D214" s="208" t="s">
        <v>233</v>
      </c>
      <c r="E214" s="214" t="s">
        <v>19</v>
      </c>
      <c r="F214" s="215" t="s">
        <v>2469</v>
      </c>
      <c r="G214" s="213"/>
      <c r="H214" s="216">
        <v>3.26</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3" customFormat="1">
      <c r="B215" s="212"/>
      <c r="C215" s="213"/>
      <c r="D215" s="208" t="s">
        <v>233</v>
      </c>
      <c r="E215" s="214" t="s">
        <v>19</v>
      </c>
      <c r="F215" s="215" t="s">
        <v>2470</v>
      </c>
      <c r="G215" s="213"/>
      <c r="H215" s="216">
        <v>4.25</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3" customFormat="1">
      <c r="B216" s="212"/>
      <c r="C216" s="213"/>
      <c r="D216" s="208" t="s">
        <v>233</v>
      </c>
      <c r="E216" s="214" t="s">
        <v>19</v>
      </c>
      <c r="F216" s="215" t="s">
        <v>2471</v>
      </c>
      <c r="G216" s="213"/>
      <c r="H216" s="216">
        <v>3.0019999999999998</v>
      </c>
      <c r="I216" s="217"/>
      <c r="J216" s="213"/>
      <c r="K216" s="213"/>
      <c r="L216" s="218"/>
      <c r="M216" s="219"/>
      <c r="N216" s="220"/>
      <c r="O216" s="220"/>
      <c r="P216" s="220"/>
      <c r="Q216" s="220"/>
      <c r="R216" s="220"/>
      <c r="S216" s="220"/>
      <c r="T216" s="221"/>
      <c r="AT216" s="222" t="s">
        <v>233</v>
      </c>
      <c r="AU216" s="222" t="s">
        <v>83</v>
      </c>
      <c r="AV216" s="13" t="s">
        <v>83</v>
      </c>
      <c r="AW216" s="13" t="s">
        <v>35</v>
      </c>
      <c r="AX216" s="13" t="s">
        <v>74</v>
      </c>
      <c r="AY216" s="222" t="s">
        <v>213</v>
      </c>
    </row>
    <row r="217" spans="1:65" s="13" customFormat="1">
      <c r="B217" s="212"/>
      <c r="C217" s="213"/>
      <c r="D217" s="208" t="s">
        <v>233</v>
      </c>
      <c r="E217" s="214" t="s">
        <v>19</v>
      </c>
      <c r="F217" s="215" t="s">
        <v>2472</v>
      </c>
      <c r="G217" s="213"/>
      <c r="H217" s="216">
        <v>1.8029999999999999</v>
      </c>
      <c r="I217" s="217"/>
      <c r="J217" s="213"/>
      <c r="K217" s="213"/>
      <c r="L217" s="218"/>
      <c r="M217" s="219"/>
      <c r="N217" s="220"/>
      <c r="O217" s="220"/>
      <c r="P217" s="220"/>
      <c r="Q217" s="220"/>
      <c r="R217" s="220"/>
      <c r="S217" s="220"/>
      <c r="T217" s="221"/>
      <c r="AT217" s="222" t="s">
        <v>233</v>
      </c>
      <c r="AU217" s="222" t="s">
        <v>83</v>
      </c>
      <c r="AV217" s="13" t="s">
        <v>83</v>
      </c>
      <c r="AW217" s="13" t="s">
        <v>35</v>
      </c>
      <c r="AX217" s="13" t="s">
        <v>74</v>
      </c>
      <c r="AY217" s="222" t="s">
        <v>213</v>
      </c>
    </row>
    <row r="218" spans="1:65" s="13" customFormat="1">
      <c r="B218" s="212"/>
      <c r="C218" s="213"/>
      <c r="D218" s="208" t="s">
        <v>233</v>
      </c>
      <c r="E218" s="214" t="s">
        <v>19</v>
      </c>
      <c r="F218" s="215" t="s">
        <v>2473</v>
      </c>
      <c r="G218" s="213"/>
      <c r="H218" s="216">
        <v>0.98099999999999998</v>
      </c>
      <c r="I218" s="217"/>
      <c r="J218" s="213"/>
      <c r="K218" s="213"/>
      <c r="L218" s="218"/>
      <c r="M218" s="219"/>
      <c r="N218" s="220"/>
      <c r="O218" s="220"/>
      <c r="P218" s="220"/>
      <c r="Q218" s="220"/>
      <c r="R218" s="220"/>
      <c r="S218" s="220"/>
      <c r="T218" s="221"/>
      <c r="AT218" s="222" t="s">
        <v>233</v>
      </c>
      <c r="AU218" s="222" t="s">
        <v>83</v>
      </c>
      <c r="AV218" s="13" t="s">
        <v>83</v>
      </c>
      <c r="AW218" s="13" t="s">
        <v>35</v>
      </c>
      <c r="AX218" s="13" t="s">
        <v>74</v>
      </c>
      <c r="AY218" s="222" t="s">
        <v>213</v>
      </c>
    </row>
    <row r="219" spans="1:65" s="13" customFormat="1">
      <c r="B219" s="212"/>
      <c r="C219" s="213"/>
      <c r="D219" s="208" t="s">
        <v>233</v>
      </c>
      <c r="E219" s="214" t="s">
        <v>19</v>
      </c>
      <c r="F219" s="215" t="s">
        <v>2474</v>
      </c>
      <c r="G219" s="213"/>
      <c r="H219" s="216">
        <v>0.51</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65" s="13" customFormat="1">
      <c r="B220" s="212"/>
      <c r="C220" s="213"/>
      <c r="D220" s="208" t="s">
        <v>233</v>
      </c>
      <c r="E220" s="214" t="s">
        <v>19</v>
      </c>
      <c r="F220" s="215" t="s">
        <v>2475</v>
      </c>
      <c r="G220" s="213"/>
      <c r="H220" s="216">
        <v>0.63800000000000001</v>
      </c>
      <c r="I220" s="217"/>
      <c r="J220" s="213"/>
      <c r="K220" s="213"/>
      <c r="L220" s="218"/>
      <c r="M220" s="219"/>
      <c r="N220" s="220"/>
      <c r="O220" s="220"/>
      <c r="P220" s="220"/>
      <c r="Q220" s="220"/>
      <c r="R220" s="220"/>
      <c r="S220" s="220"/>
      <c r="T220" s="221"/>
      <c r="AT220" s="222" t="s">
        <v>233</v>
      </c>
      <c r="AU220" s="222" t="s">
        <v>83</v>
      </c>
      <c r="AV220" s="13" t="s">
        <v>83</v>
      </c>
      <c r="AW220" s="13" t="s">
        <v>35</v>
      </c>
      <c r="AX220" s="13" t="s">
        <v>74</v>
      </c>
      <c r="AY220" s="222" t="s">
        <v>213</v>
      </c>
    </row>
    <row r="221" spans="1:65" s="13" customFormat="1">
      <c r="B221" s="212"/>
      <c r="C221" s="213"/>
      <c r="D221" s="208" t="s">
        <v>233</v>
      </c>
      <c r="E221" s="214" t="s">
        <v>19</v>
      </c>
      <c r="F221" s="215" t="s">
        <v>2476</v>
      </c>
      <c r="G221" s="213"/>
      <c r="H221" s="216">
        <v>2.8620000000000001</v>
      </c>
      <c r="I221" s="217"/>
      <c r="J221" s="213"/>
      <c r="K221" s="213"/>
      <c r="L221" s="218"/>
      <c r="M221" s="219"/>
      <c r="N221" s="220"/>
      <c r="O221" s="220"/>
      <c r="P221" s="220"/>
      <c r="Q221" s="220"/>
      <c r="R221" s="220"/>
      <c r="S221" s="220"/>
      <c r="T221" s="221"/>
      <c r="AT221" s="222" t="s">
        <v>233</v>
      </c>
      <c r="AU221" s="222" t="s">
        <v>83</v>
      </c>
      <c r="AV221" s="13" t="s">
        <v>83</v>
      </c>
      <c r="AW221" s="13" t="s">
        <v>35</v>
      </c>
      <c r="AX221" s="13" t="s">
        <v>74</v>
      </c>
      <c r="AY221" s="222" t="s">
        <v>213</v>
      </c>
    </row>
    <row r="222" spans="1:65" s="13" customFormat="1">
      <c r="B222" s="212"/>
      <c r="C222" s="213"/>
      <c r="D222" s="208" t="s">
        <v>233</v>
      </c>
      <c r="E222" s="214" t="s">
        <v>19</v>
      </c>
      <c r="F222" s="215" t="s">
        <v>2477</v>
      </c>
      <c r="G222" s="213"/>
      <c r="H222" s="216">
        <v>0.318</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3" customFormat="1">
      <c r="B223" s="212"/>
      <c r="C223" s="213"/>
      <c r="D223" s="208" t="s">
        <v>233</v>
      </c>
      <c r="E223" s="214" t="s">
        <v>19</v>
      </c>
      <c r="F223" s="215" t="s">
        <v>2478</v>
      </c>
      <c r="G223" s="213"/>
      <c r="H223" s="216">
        <v>0.86399999999999999</v>
      </c>
      <c r="I223" s="217"/>
      <c r="J223" s="213"/>
      <c r="K223" s="213"/>
      <c r="L223" s="218"/>
      <c r="M223" s="219"/>
      <c r="N223" s="220"/>
      <c r="O223" s="220"/>
      <c r="P223" s="220"/>
      <c r="Q223" s="220"/>
      <c r="R223" s="220"/>
      <c r="S223" s="220"/>
      <c r="T223" s="221"/>
      <c r="AT223" s="222" t="s">
        <v>233</v>
      </c>
      <c r="AU223" s="222" t="s">
        <v>83</v>
      </c>
      <c r="AV223" s="13" t="s">
        <v>83</v>
      </c>
      <c r="AW223" s="13" t="s">
        <v>35</v>
      </c>
      <c r="AX223" s="13" t="s">
        <v>74</v>
      </c>
      <c r="AY223" s="222" t="s">
        <v>213</v>
      </c>
    </row>
    <row r="224" spans="1:65" s="16" customFormat="1">
      <c r="B224" s="262"/>
      <c r="C224" s="263"/>
      <c r="D224" s="208" t="s">
        <v>233</v>
      </c>
      <c r="E224" s="264" t="s">
        <v>2339</v>
      </c>
      <c r="F224" s="265" t="s">
        <v>2376</v>
      </c>
      <c r="G224" s="263"/>
      <c r="H224" s="266">
        <v>18.488</v>
      </c>
      <c r="I224" s="267"/>
      <c r="J224" s="263"/>
      <c r="K224" s="263"/>
      <c r="L224" s="268"/>
      <c r="M224" s="269"/>
      <c r="N224" s="270"/>
      <c r="O224" s="270"/>
      <c r="P224" s="270"/>
      <c r="Q224" s="270"/>
      <c r="R224" s="270"/>
      <c r="S224" s="270"/>
      <c r="T224" s="271"/>
      <c r="AT224" s="272" t="s">
        <v>233</v>
      </c>
      <c r="AU224" s="272" t="s">
        <v>83</v>
      </c>
      <c r="AV224" s="16" t="s">
        <v>228</v>
      </c>
      <c r="AW224" s="16" t="s">
        <v>35</v>
      </c>
      <c r="AX224" s="16" t="s">
        <v>74</v>
      </c>
      <c r="AY224" s="272" t="s">
        <v>213</v>
      </c>
    </row>
    <row r="225" spans="1:65" s="14" customFormat="1">
      <c r="B225" s="223"/>
      <c r="C225" s="224"/>
      <c r="D225" s="208" t="s">
        <v>233</v>
      </c>
      <c r="E225" s="225" t="s">
        <v>19</v>
      </c>
      <c r="F225" s="226" t="s">
        <v>234</v>
      </c>
      <c r="G225" s="224"/>
      <c r="H225" s="227">
        <v>18.488</v>
      </c>
      <c r="I225" s="228"/>
      <c r="J225" s="224"/>
      <c r="K225" s="224"/>
      <c r="L225" s="229"/>
      <c r="M225" s="230"/>
      <c r="N225" s="231"/>
      <c r="O225" s="231"/>
      <c r="P225" s="231"/>
      <c r="Q225" s="231"/>
      <c r="R225" s="231"/>
      <c r="S225" s="231"/>
      <c r="T225" s="232"/>
      <c r="AT225" s="233" t="s">
        <v>233</v>
      </c>
      <c r="AU225" s="233" t="s">
        <v>83</v>
      </c>
      <c r="AV225" s="14" t="s">
        <v>220</v>
      </c>
      <c r="AW225" s="14" t="s">
        <v>35</v>
      </c>
      <c r="AX225" s="14" t="s">
        <v>81</v>
      </c>
      <c r="AY225" s="233" t="s">
        <v>213</v>
      </c>
    </row>
    <row r="226" spans="1:65" s="2" customFormat="1" ht="21.75" customHeight="1">
      <c r="A226" s="36"/>
      <c r="B226" s="37"/>
      <c r="C226" s="195" t="s">
        <v>328</v>
      </c>
      <c r="D226" s="195" t="s">
        <v>215</v>
      </c>
      <c r="E226" s="196" t="s">
        <v>2479</v>
      </c>
      <c r="F226" s="197" t="s">
        <v>2480</v>
      </c>
      <c r="G226" s="198" t="s">
        <v>156</v>
      </c>
      <c r="H226" s="199">
        <v>1.26</v>
      </c>
      <c r="I226" s="200"/>
      <c r="J226" s="201">
        <f>ROUND(I226*H226,2)</f>
        <v>0</v>
      </c>
      <c r="K226" s="197" t="s">
        <v>2365</v>
      </c>
      <c r="L226" s="41"/>
      <c r="M226" s="202" t="s">
        <v>19</v>
      </c>
      <c r="N226" s="203" t="s">
        <v>45</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220</v>
      </c>
      <c r="AT226" s="206" t="s">
        <v>215</v>
      </c>
      <c r="AU226" s="206" t="s">
        <v>83</v>
      </c>
      <c r="AY226" s="19" t="s">
        <v>213</v>
      </c>
      <c r="BE226" s="207">
        <f>IF(N226="základní",J226,0)</f>
        <v>0</v>
      </c>
      <c r="BF226" s="207">
        <f>IF(N226="snížená",J226,0)</f>
        <v>0</v>
      </c>
      <c r="BG226" s="207">
        <f>IF(N226="zákl. přenesená",J226,0)</f>
        <v>0</v>
      </c>
      <c r="BH226" s="207">
        <f>IF(N226="sníž. přenesená",J226,0)</f>
        <v>0</v>
      </c>
      <c r="BI226" s="207">
        <f>IF(N226="nulová",J226,0)</f>
        <v>0</v>
      </c>
      <c r="BJ226" s="19" t="s">
        <v>81</v>
      </c>
      <c r="BK226" s="207">
        <f>ROUND(I226*H226,2)</f>
        <v>0</v>
      </c>
      <c r="BL226" s="19" t="s">
        <v>220</v>
      </c>
      <c r="BM226" s="206" t="s">
        <v>2481</v>
      </c>
    </row>
    <row r="227" spans="1:65" s="15" customFormat="1">
      <c r="B227" s="234"/>
      <c r="C227" s="235"/>
      <c r="D227" s="208" t="s">
        <v>233</v>
      </c>
      <c r="E227" s="236" t="s">
        <v>19</v>
      </c>
      <c r="F227" s="237" t="s">
        <v>2482</v>
      </c>
      <c r="G227" s="235"/>
      <c r="H227" s="236" t="s">
        <v>19</v>
      </c>
      <c r="I227" s="238"/>
      <c r="J227" s="235"/>
      <c r="K227" s="235"/>
      <c r="L227" s="239"/>
      <c r="M227" s="240"/>
      <c r="N227" s="241"/>
      <c r="O227" s="241"/>
      <c r="P227" s="241"/>
      <c r="Q227" s="241"/>
      <c r="R227" s="241"/>
      <c r="S227" s="241"/>
      <c r="T227" s="242"/>
      <c r="AT227" s="243" t="s">
        <v>233</v>
      </c>
      <c r="AU227" s="243" t="s">
        <v>83</v>
      </c>
      <c r="AV227" s="15" t="s">
        <v>81</v>
      </c>
      <c r="AW227" s="15" t="s">
        <v>35</v>
      </c>
      <c r="AX227" s="15" t="s">
        <v>74</v>
      </c>
      <c r="AY227" s="243" t="s">
        <v>213</v>
      </c>
    </row>
    <row r="228" spans="1:65" s="13" customFormat="1">
      <c r="B228" s="212"/>
      <c r="C228" s="213"/>
      <c r="D228" s="208" t="s">
        <v>233</v>
      </c>
      <c r="E228" s="214" t="s">
        <v>19</v>
      </c>
      <c r="F228" s="215" t="s">
        <v>2483</v>
      </c>
      <c r="G228" s="213"/>
      <c r="H228" s="216">
        <v>1.26</v>
      </c>
      <c r="I228" s="217"/>
      <c r="J228" s="213"/>
      <c r="K228" s="213"/>
      <c r="L228" s="218"/>
      <c r="M228" s="219"/>
      <c r="N228" s="220"/>
      <c r="O228" s="220"/>
      <c r="P228" s="220"/>
      <c r="Q228" s="220"/>
      <c r="R228" s="220"/>
      <c r="S228" s="220"/>
      <c r="T228" s="221"/>
      <c r="AT228" s="222" t="s">
        <v>233</v>
      </c>
      <c r="AU228" s="222" t="s">
        <v>83</v>
      </c>
      <c r="AV228" s="13" t="s">
        <v>83</v>
      </c>
      <c r="AW228" s="13" t="s">
        <v>35</v>
      </c>
      <c r="AX228" s="13" t="s">
        <v>81</v>
      </c>
      <c r="AY228" s="222" t="s">
        <v>213</v>
      </c>
    </row>
    <row r="229" spans="1:65" s="12" customFormat="1" ht="22.9" customHeight="1">
      <c r="B229" s="179"/>
      <c r="C229" s="180"/>
      <c r="D229" s="181" t="s">
        <v>73</v>
      </c>
      <c r="E229" s="193" t="s">
        <v>244</v>
      </c>
      <c r="F229" s="193" t="s">
        <v>2484</v>
      </c>
      <c r="G229" s="180"/>
      <c r="H229" s="180"/>
      <c r="I229" s="183"/>
      <c r="J229" s="194">
        <f>BK229</f>
        <v>0</v>
      </c>
      <c r="K229" s="180"/>
      <c r="L229" s="185"/>
      <c r="M229" s="186"/>
      <c r="N229" s="187"/>
      <c r="O229" s="187"/>
      <c r="P229" s="188">
        <f>SUM(P230:P250)</f>
        <v>0</v>
      </c>
      <c r="Q229" s="187"/>
      <c r="R229" s="188">
        <f>SUM(R230:R250)</f>
        <v>1.148355</v>
      </c>
      <c r="S229" s="187"/>
      <c r="T229" s="189">
        <f>SUM(T230:T250)</f>
        <v>0</v>
      </c>
      <c r="AR229" s="190" t="s">
        <v>81</v>
      </c>
      <c r="AT229" s="191" t="s">
        <v>73</v>
      </c>
      <c r="AU229" s="191" t="s">
        <v>81</v>
      </c>
      <c r="AY229" s="190" t="s">
        <v>213</v>
      </c>
      <c r="BK229" s="192">
        <f>SUM(BK230:BK250)</f>
        <v>0</v>
      </c>
    </row>
    <row r="230" spans="1:65" s="2" customFormat="1" ht="21.75" customHeight="1">
      <c r="A230" s="36"/>
      <c r="B230" s="37"/>
      <c r="C230" s="195" t="s">
        <v>333</v>
      </c>
      <c r="D230" s="195" t="s">
        <v>215</v>
      </c>
      <c r="E230" s="196" t="s">
        <v>2485</v>
      </c>
      <c r="F230" s="197" t="s">
        <v>2486</v>
      </c>
      <c r="G230" s="198" t="s">
        <v>156</v>
      </c>
      <c r="H230" s="199">
        <v>19.63</v>
      </c>
      <c r="I230" s="200"/>
      <c r="J230" s="201">
        <f>ROUND(I230*H230,2)</f>
        <v>0</v>
      </c>
      <c r="K230" s="197" t="s">
        <v>19</v>
      </c>
      <c r="L230" s="41"/>
      <c r="M230" s="202" t="s">
        <v>19</v>
      </c>
      <c r="N230" s="203" t="s">
        <v>45</v>
      </c>
      <c r="O230" s="66"/>
      <c r="P230" s="204">
        <f>O230*H230</f>
        <v>0</v>
      </c>
      <c r="Q230" s="204">
        <v>3.0000000000000001E-3</v>
      </c>
      <c r="R230" s="204">
        <f>Q230*H230</f>
        <v>5.8889999999999998E-2</v>
      </c>
      <c r="S230" s="204">
        <v>0</v>
      </c>
      <c r="T230" s="205">
        <f>S230*H230</f>
        <v>0</v>
      </c>
      <c r="U230" s="36"/>
      <c r="V230" s="36"/>
      <c r="W230" s="36"/>
      <c r="X230" s="36"/>
      <c r="Y230" s="36"/>
      <c r="Z230" s="36"/>
      <c r="AA230" s="36"/>
      <c r="AB230" s="36"/>
      <c r="AC230" s="36"/>
      <c r="AD230" s="36"/>
      <c r="AE230" s="36"/>
      <c r="AR230" s="206" t="s">
        <v>220</v>
      </c>
      <c r="AT230" s="206" t="s">
        <v>215</v>
      </c>
      <c r="AU230" s="206" t="s">
        <v>83</v>
      </c>
      <c r="AY230" s="19" t="s">
        <v>213</v>
      </c>
      <c r="BE230" s="207">
        <f>IF(N230="základní",J230,0)</f>
        <v>0</v>
      </c>
      <c r="BF230" s="207">
        <f>IF(N230="snížená",J230,0)</f>
        <v>0</v>
      </c>
      <c r="BG230" s="207">
        <f>IF(N230="zákl. přenesená",J230,0)</f>
        <v>0</v>
      </c>
      <c r="BH230" s="207">
        <f>IF(N230="sníž. přenesená",J230,0)</f>
        <v>0</v>
      </c>
      <c r="BI230" s="207">
        <f>IF(N230="nulová",J230,0)</f>
        <v>0</v>
      </c>
      <c r="BJ230" s="19" t="s">
        <v>81</v>
      </c>
      <c r="BK230" s="207">
        <f>ROUND(I230*H230,2)</f>
        <v>0</v>
      </c>
      <c r="BL230" s="19" t="s">
        <v>220</v>
      </c>
      <c r="BM230" s="206" t="s">
        <v>2487</v>
      </c>
    </row>
    <row r="231" spans="1:65" s="2" customFormat="1" ht="48.75">
      <c r="A231" s="36"/>
      <c r="B231" s="37"/>
      <c r="C231" s="38"/>
      <c r="D231" s="208" t="s">
        <v>222</v>
      </c>
      <c r="E231" s="38"/>
      <c r="F231" s="209" t="s">
        <v>2488</v>
      </c>
      <c r="G231" s="38"/>
      <c r="H231" s="38"/>
      <c r="I231" s="118"/>
      <c r="J231" s="38"/>
      <c r="K231" s="38"/>
      <c r="L231" s="41"/>
      <c r="M231" s="210"/>
      <c r="N231" s="211"/>
      <c r="O231" s="66"/>
      <c r="P231" s="66"/>
      <c r="Q231" s="66"/>
      <c r="R231" s="66"/>
      <c r="S231" s="66"/>
      <c r="T231" s="67"/>
      <c r="U231" s="36"/>
      <c r="V231" s="36"/>
      <c r="W231" s="36"/>
      <c r="X231" s="36"/>
      <c r="Y231" s="36"/>
      <c r="Z231" s="36"/>
      <c r="AA231" s="36"/>
      <c r="AB231" s="36"/>
      <c r="AC231" s="36"/>
      <c r="AD231" s="36"/>
      <c r="AE231" s="36"/>
      <c r="AT231" s="19" t="s">
        <v>222</v>
      </c>
      <c r="AU231" s="19" t="s">
        <v>83</v>
      </c>
    </row>
    <row r="232" spans="1:65" s="15" customFormat="1">
      <c r="B232" s="234"/>
      <c r="C232" s="235"/>
      <c r="D232" s="208" t="s">
        <v>233</v>
      </c>
      <c r="E232" s="236" t="s">
        <v>19</v>
      </c>
      <c r="F232" s="237" t="s">
        <v>2466</v>
      </c>
      <c r="G232" s="235"/>
      <c r="H232" s="236" t="s">
        <v>19</v>
      </c>
      <c r="I232" s="238"/>
      <c r="J232" s="235"/>
      <c r="K232" s="235"/>
      <c r="L232" s="239"/>
      <c r="M232" s="240"/>
      <c r="N232" s="241"/>
      <c r="O232" s="241"/>
      <c r="P232" s="241"/>
      <c r="Q232" s="241"/>
      <c r="R232" s="241"/>
      <c r="S232" s="241"/>
      <c r="T232" s="242"/>
      <c r="AT232" s="243" t="s">
        <v>233</v>
      </c>
      <c r="AU232" s="243" t="s">
        <v>83</v>
      </c>
      <c r="AV232" s="15" t="s">
        <v>81</v>
      </c>
      <c r="AW232" s="15" t="s">
        <v>35</v>
      </c>
      <c r="AX232" s="15" t="s">
        <v>74</v>
      </c>
      <c r="AY232" s="243" t="s">
        <v>213</v>
      </c>
    </row>
    <row r="233" spans="1:65" s="15" customFormat="1">
      <c r="B233" s="234"/>
      <c r="C233" s="235"/>
      <c r="D233" s="208" t="s">
        <v>233</v>
      </c>
      <c r="E233" s="236" t="s">
        <v>19</v>
      </c>
      <c r="F233" s="237" t="s">
        <v>2467</v>
      </c>
      <c r="G233" s="235"/>
      <c r="H233" s="236" t="s">
        <v>19</v>
      </c>
      <c r="I233" s="238"/>
      <c r="J233" s="235"/>
      <c r="K233" s="235"/>
      <c r="L233" s="239"/>
      <c r="M233" s="240"/>
      <c r="N233" s="241"/>
      <c r="O233" s="241"/>
      <c r="P233" s="241"/>
      <c r="Q233" s="241"/>
      <c r="R233" s="241"/>
      <c r="S233" s="241"/>
      <c r="T233" s="242"/>
      <c r="AT233" s="243" t="s">
        <v>233</v>
      </c>
      <c r="AU233" s="243" t="s">
        <v>83</v>
      </c>
      <c r="AV233" s="15" t="s">
        <v>81</v>
      </c>
      <c r="AW233" s="15" t="s">
        <v>35</v>
      </c>
      <c r="AX233" s="15" t="s">
        <v>74</v>
      </c>
      <c r="AY233" s="243" t="s">
        <v>213</v>
      </c>
    </row>
    <row r="234" spans="1:65" s="15" customFormat="1">
      <c r="B234" s="234"/>
      <c r="C234" s="235"/>
      <c r="D234" s="208" t="s">
        <v>233</v>
      </c>
      <c r="E234" s="236" t="s">
        <v>19</v>
      </c>
      <c r="F234" s="237" t="s">
        <v>2468</v>
      </c>
      <c r="G234" s="235"/>
      <c r="H234" s="236" t="s">
        <v>19</v>
      </c>
      <c r="I234" s="238"/>
      <c r="J234" s="235"/>
      <c r="K234" s="235"/>
      <c r="L234" s="239"/>
      <c r="M234" s="240"/>
      <c r="N234" s="241"/>
      <c r="O234" s="241"/>
      <c r="P234" s="241"/>
      <c r="Q234" s="241"/>
      <c r="R234" s="241"/>
      <c r="S234" s="241"/>
      <c r="T234" s="242"/>
      <c r="AT234" s="243" t="s">
        <v>233</v>
      </c>
      <c r="AU234" s="243" t="s">
        <v>83</v>
      </c>
      <c r="AV234" s="15" t="s">
        <v>81</v>
      </c>
      <c r="AW234" s="15" t="s">
        <v>35</v>
      </c>
      <c r="AX234" s="15" t="s">
        <v>74</v>
      </c>
      <c r="AY234" s="243" t="s">
        <v>213</v>
      </c>
    </row>
    <row r="235" spans="1:65" s="13" customFormat="1">
      <c r="B235" s="212"/>
      <c r="C235" s="213"/>
      <c r="D235" s="208" t="s">
        <v>233</v>
      </c>
      <c r="E235" s="214" t="s">
        <v>19</v>
      </c>
      <c r="F235" s="215" t="s">
        <v>2489</v>
      </c>
      <c r="G235" s="213"/>
      <c r="H235" s="216">
        <v>2.8919999999999999</v>
      </c>
      <c r="I235" s="217"/>
      <c r="J235" s="213"/>
      <c r="K235" s="213"/>
      <c r="L235" s="218"/>
      <c r="M235" s="219"/>
      <c r="N235" s="220"/>
      <c r="O235" s="220"/>
      <c r="P235" s="220"/>
      <c r="Q235" s="220"/>
      <c r="R235" s="220"/>
      <c r="S235" s="220"/>
      <c r="T235" s="221"/>
      <c r="AT235" s="222" t="s">
        <v>233</v>
      </c>
      <c r="AU235" s="222" t="s">
        <v>83</v>
      </c>
      <c r="AV235" s="13" t="s">
        <v>83</v>
      </c>
      <c r="AW235" s="13" t="s">
        <v>35</v>
      </c>
      <c r="AX235" s="13" t="s">
        <v>74</v>
      </c>
      <c r="AY235" s="222" t="s">
        <v>213</v>
      </c>
    </row>
    <row r="236" spans="1:65" s="13" customFormat="1">
      <c r="B236" s="212"/>
      <c r="C236" s="213"/>
      <c r="D236" s="208" t="s">
        <v>233</v>
      </c>
      <c r="E236" s="214" t="s">
        <v>19</v>
      </c>
      <c r="F236" s="215" t="s">
        <v>2490</v>
      </c>
      <c r="G236" s="213"/>
      <c r="H236" s="216">
        <v>4.0369999999999999</v>
      </c>
      <c r="I236" s="217"/>
      <c r="J236" s="213"/>
      <c r="K236" s="213"/>
      <c r="L236" s="218"/>
      <c r="M236" s="219"/>
      <c r="N236" s="220"/>
      <c r="O236" s="220"/>
      <c r="P236" s="220"/>
      <c r="Q236" s="220"/>
      <c r="R236" s="220"/>
      <c r="S236" s="220"/>
      <c r="T236" s="221"/>
      <c r="AT236" s="222" t="s">
        <v>233</v>
      </c>
      <c r="AU236" s="222" t="s">
        <v>83</v>
      </c>
      <c r="AV236" s="13" t="s">
        <v>83</v>
      </c>
      <c r="AW236" s="13" t="s">
        <v>35</v>
      </c>
      <c r="AX236" s="13" t="s">
        <v>74</v>
      </c>
      <c r="AY236" s="222" t="s">
        <v>213</v>
      </c>
    </row>
    <row r="237" spans="1:65" s="13" customFormat="1">
      <c r="B237" s="212"/>
      <c r="C237" s="213"/>
      <c r="D237" s="208" t="s">
        <v>233</v>
      </c>
      <c r="E237" s="214" t="s">
        <v>19</v>
      </c>
      <c r="F237" s="215" t="s">
        <v>2491</v>
      </c>
      <c r="G237" s="213"/>
      <c r="H237" s="216">
        <v>3.1520000000000001</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3" customFormat="1">
      <c r="B238" s="212"/>
      <c r="C238" s="213"/>
      <c r="D238" s="208" t="s">
        <v>233</v>
      </c>
      <c r="E238" s="214" t="s">
        <v>19</v>
      </c>
      <c r="F238" s="215" t="s">
        <v>2492</v>
      </c>
      <c r="G238" s="213"/>
      <c r="H238" s="216">
        <v>1.597</v>
      </c>
      <c r="I238" s="217"/>
      <c r="J238" s="213"/>
      <c r="K238" s="213"/>
      <c r="L238" s="218"/>
      <c r="M238" s="219"/>
      <c r="N238" s="220"/>
      <c r="O238" s="220"/>
      <c r="P238" s="220"/>
      <c r="Q238" s="220"/>
      <c r="R238" s="220"/>
      <c r="S238" s="220"/>
      <c r="T238" s="221"/>
      <c r="AT238" s="222" t="s">
        <v>233</v>
      </c>
      <c r="AU238" s="222" t="s">
        <v>83</v>
      </c>
      <c r="AV238" s="13" t="s">
        <v>83</v>
      </c>
      <c r="AW238" s="13" t="s">
        <v>35</v>
      </c>
      <c r="AX238" s="13" t="s">
        <v>74</v>
      </c>
      <c r="AY238" s="222" t="s">
        <v>213</v>
      </c>
    </row>
    <row r="239" spans="1:65" s="13" customFormat="1">
      <c r="B239" s="212"/>
      <c r="C239" s="213"/>
      <c r="D239" s="208" t="s">
        <v>233</v>
      </c>
      <c r="E239" s="214" t="s">
        <v>19</v>
      </c>
      <c r="F239" s="215" t="s">
        <v>2493</v>
      </c>
      <c r="G239" s="213"/>
      <c r="H239" s="216">
        <v>1.137</v>
      </c>
      <c r="I239" s="217"/>
      <c r="J239" s="213"/>
      <c r="K239" s="213"/>
      <c r="L239" s="218"/>
      <c r="M239" s="219"/>
      <c r="N239" s="220"/>
      <c r="O239" s="220"/>
      <c r="P239" s="220"/>
      <c r="Q239" s="220"/>
      <c r="R239" s="220"/>
      <c r="S239" s="220"/>
      <c r="T239" s="221"/>
      <c r="AT239" s="222" t="s">
        <v>233</v>
      </c>
      <c r="AU239" s="222" t="s">
        <v>83</v>
      </c>
      <c r="AV239" s="13" t="s">
        <v>83</v>
      </c>
      <c r="AW239" s="13" t="s">
        <v>35</v>
      </c>
      <c r="AX239" s="13" t="s">
        <v>74</v>
      </c>
      <c r="AY239" s="222" t="s">
        <v>213</v>
      </c>
    </row>
    <row r="240" spans="1:65" s="13" customFormat="1">
      <c r="B240" s="212"/>
      <c r="C240" s="213"/>
      <c r="D240" s="208" t="s">
        <v>233</v>
      </c>
      <c r="E240" s="214" t="s">
        <v>19</v>
      </c>
      <c r="F240" s="215" t="s">
        <v>2494</v>
      </c>
      <c r="G240" s="213"/>
      <c r="H240" s="216">
        <v>0.67200000000000004</v>
      </c>
      <c r="I240" s="217"/>
      <c r="J240" s="213"/>
      <c r="K240" s="213"/>
      <c r="L240" s="218"/>
      <c r="M240" s="219"/>
      <c r="N240" s="220"/>
      <c r="O240" s="220"/>
      <c r="P240" s="220"/>
      <c r="Q240" s="220"/>
      <c r="R240" s="220"/>
      <c r="S240" s="220"/>
      <c r="T240" s="221"/>
      <c r="AT240" s="222" t="s">
        <v>233</v>
      </c>
      <c r="AU240" s="222" t="s">
        <v>83</v>
      </c>
      <c r="AV240" s="13" t="s">
        <v>83</v>
      </c>
      <c r="AW240" s="13" t="s">
        <v>35</v>
      </c>
      <c r="AX240" s="13" t="s">
        <v>74</v>
      </c>
      <c r="AY240" s="222" t="s">
        <v>213</v>
      </c>
    </row>
    <row r="241" spans="1:65" s="13" customFormat="1">
      <c r="B241" s="212"/>
      <c r="C241" s="213"/>
      <c r="D241" s="208" t="s">
        <v>233</v>
      </c>
      <c r="E241" s="214" t="s">
        <v>19</v>
      </c>
      <c r="F241" s="215" t="s">
        <v>2495</v>
      </c>
      <c r="G241" s="213"/>
      <c r="H241" s="216">
        <v>0.80100000000000005</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3" customFormat="1">
      <c r="B242" s="212"/>
      <c r="C242" s="213"/>
      <c r="D242" s="208" t="s">
        <v>233</v>
      </c>
      <c r="E242" s="214" t="s">
        <v>19</v>
      </c>
      <c r="F242" s="215" t="s">
        <v>2496</v>
      </c>
      <c r="G242" s="213"/>
      <c r="H242" s="216">
        <v>3.9980000000000002</v>
      </c>
      <c r="I242" s="217"/>
      <c r="J242" s="213"/>
      <c r="K242" s="213"/>
      <c r="L242" s="218"/>
      <c r="M242" s="219"/>
      <c r="N242" s="220"/>
      <c r="O242" s="220"/>
      <c r="P242" s="220"/>
      <c r="Q242" s="220"/>
      <c r="R242" s="220"/>
      <c r="S242" s="220"/>
      <c r="T242" s="221"/>
      <c r="AT242" s="222" t="s">
        <v>233</v>
      </c>
      <c r="AU242" s="222" t="s">
        <v>83</v>
      </c>
      <c r="AV242" s="13" t="s">
        <v>83</v>
      </c>
      <c r="AW242" s="13" t="s">
        <v>35</v>
      </c>
      <c r="AX242" s="13" t="s">
        <v>74</v>
      </c>
      <c r="AY242" s="222" t="s">
        <v>213</v>
      </c>
    </row>
    <row r="243" spans="1:65" s="13" customFormat="1">
      <c r="B243" s="212"/>
      <c r="C243" s="213"/>
      <c r="D243" s="208" t="s">
        <v>233</v>
      </c>
      <c r="E243" s="214" t="s">
        <v>19</v>
      </c>
      <c r="F243" s="215" t="s">
        <v>2497</v>
      </c>
      <c r="G243" s="213"/>
      <c r="H243" s="216">
        <v>0.48</v>
      </c>
      <c r="I243" s="217"/>
      <c r="J243" s="213"/>
      <c r="K243" s="213"/>
      <c r="L243" s="218"/>
      <c r="M243" s="219"/>
      <c r="N243" s="220"/>
      <c r="O243" s="220"/>
      <c r="P243" s="220"/>
      <c r="Q243" s="220"/>
      <c r="R243" s="220"/>
      <c r="S243" s="220"/>
      <c r="T243" s="221"/>
      <c r="AT243" s="222" t="s">
        <v>233</v>
      </c>
      <c r="AU243" s="222" t="s">
        <v>83</v>
      </c>
      <c r="AV243" s="13" t="s">
        <v>83</v>
      </c>
      <c r="AW243" s="13" t="s">
        <v>35</v>
      </c>
      <c r="AX243" s="13" t="s">
        <v>74</v>
      </c>
      <c r="AY243" s="222" t="s">
        <v>213</v>
      </c>
    </row>
    <row r="244" spans="1:65" s="13" customFormat="1">
      <c r="B244" s="212"/>
      <c r="C244" s="213"/>
      <c r="D244" s="208" t="s">
        <v>233</v>
      </c>
      <c r="E244" s="214" t="s">
        <v>19</v>
      </c>
      <c r="F244" s="215" t="s">
        <v>2478</v>
      </c>
      <c r="G244" s="213"/>
      <c r="H244" s="216">
        <v>0.86399999999999999</v>
      </c>
      <c r="I244" s="217"/>
      <c r="J244" s="213"/>
      <c r="K244" s="213"/>
      <c r="L244" s="218"/>
      <c r="M244" s="219"/>
      <c r="N244" s="220"/>
      <c r="O244" s="220"/>
      <c r="P244" s="220"/>
      <c r="Q244" s="220"/>
      <c r="R244" s="220"/>
      <c r="S244" s="220"/>
      <c r="T244" s="221"/>
      <c r="AT244" s="222" t="s">
        <v>233</v>
      </c>
      <c r="AU244" s="222" t="s">
        <v>83</v>
      </c>
      <c r="AV244" s="13" t="s">
        <v>83</v>
      </c>
      <c r="AW244" s="13" t="s">
        <v>35</v>
      </c>
      <c r="AX244" s="13" t="s">
        <v>74</v>
      </c>
      <c r="AY244" s="222" t="s">
        <v>213</v>
      </c>
    </row>
    <row r="245" spans="1:65" s="16" customFormat="1">
      <c r="B245" s="262"/>
      <c r="C245" s="263"/>
      <c r="D245" s="208" t="s">
        <v>233</v>
      </c>
      <c r="E245" s="264" t="s">
        <v>2341</v>
      </c>
      <c r="F245" s="265" t="s">
        <v>2376</v>
      </c>
      <c r="G245" s="263"/>
      <c r="H245" s="266">
        <v>19.63</v>
      </c>
      <c r="I245" s="267"/>
      <c r="J245" s="263"/>
      <c r="K245" s="263"/>
      <c r="L245" s="268"/>
      <c r="M245" s="269"/>
      <c r="N245" s="270"/>
      <c r="O245" s="270"/>
      <c r="P245" s="270"/>
      <c r="Q245" s="270"/>
      <c r="R245" s="270"/>
      <c r="S245" s="270"/>
      <c r="T245" s="271"/>
      <c r="AT245" s="272" t="s">
        <v>233</v>
      </c>
      <c r="AU245" s="272" t="s">
        <v>83</v>
      </c>
      <c r="AV245" s="16" t="s">
        <v>228</v>
      </c>
      <c r="AW245" s="16" t="s">
        <v>35</v>
      </c>
      <c r="AX245" s="16" t="s">
        <v>74</v>
      </c>
      <c r="AY245" s="272" t="s">
        <v>213</v>
      </c>
    </row>
    <row r="246" spans="1:65" s="14" customFormat="1">
      <c r="B246" s="223"/>
      <c r="C246" s="224"/>
      <c r="D246" s="208" t="s">
        <v>233</v>
      </c>
      <c r="E246" s="225" t="s">
        <v>19</v>
      </c>
      <c r="F246" s="226" t="s">
        <v>234</v>
      </c>
      <c r="G246" s="224"/>
      <c r="H246" s="227">
        <v>19.63</v>
      </c>
      <c r="I246" s="228"/>
      <c r="J246" s="224"/>
      <c r="K246" s="224"/>
      <c r="L246" s="229"/>
      <c r="M246" s="230"/>
      <c r="N246" s="231"/>
      <c r="O246" s="231"/>
      <c r="P246" s="231"/>
      <c r="Q246" s="231"/>
      <c r="R246" s="231"/>
      <c r="S246" s="231"/>
      <c r="T246" s="232"/>
      <c r="AT246" s="233" t="s">
        <v>233</v>
      </c>
      <c r="AU246" s="233" t="s">
        <v>83</v>
      </c>
      <c r="AV246" s="14" t="s">
        <v>220</v>
      </c>
      <c r="AW246" s="14" t="s">
        <v>35</v>
      </c>
      <c r="AX246" s="14" t="s">
        <v>81</v>
      </c>
      <c r="AY246" s="233" t="s">
        <v>213</v>
      </c>
    </row>
    <row r="247" spans="1:65" s="2" customFormat="1" ht="16.5" customHeight="1">
      <c r="A247" s="36"/>
      <c r="B247" s="37"/>
      <c r="C247" s="244" t="s">
        <v>340</v>
      </c>
      <c r="D247" s="244" t="s">
        <v>329</v>
      </c>
      <c r="E247" s="245" t="s">
        <v>2498</v>
      </c>
      <c r="F247" s="246" t="s">
        <v>2499</v>
      </c>
      <c r="G247" s="247" t="s">
        <v>218</v>
      </c>
      <c r="H247" s="248">
        <v>217.893</v>
      </c>
      <c r="I247" s="249"/>
      <c r="J247" s="250">
        <f>ROUND(I247*H247,2)</f>
        <v>0</v>
      </c>
      <c r="K247" s="246" t="s">
        <v>19</v>
      </c>
      <c r="L247" s="251"/>
      <c r="M247" s="252" t="s">
        <v>19</v>
      </c>
      <c r="N247" s="253" t="s">
        <v>45</v>
      </c>
      <c r="O247" s="66"/>
      <c r="P247" s="204">
        <f>O247*H247</f>
        <v>0</v>
      </c>
      <c r="Q247" s="204">
        <v>5.0000000000000001E-3</v>
      </c>
      <c r="R247" s="204">
        <f>Q247*H247</f>
        <v>1.0894650000000001</v>
      </c>
      <c r="S247" s="204">
        <v>0</v>
      </c>
      <c r="T247" s="205">
        <f>S247*H247</f>
        <v>0</v>
      </c>
      <c r="U247" s="36"/>
      <c r="V247" s="36"/>
      <c r="W247" s="36"/>
      <c r="X247" s="36"/>
      <c r="Y247" s="36"/>
      <c r="Z247" s="36"/>
      <c r="AA247" s="36"/>
      <c r="AB247" s="36"/>
      <c r="AC247" s="36"/>
      <c r="AD247" s="36"/>
      <c r="AE247" s="36"/>
      <c r="AR247" s="206" t="s">
        <v>257</v>
      </c>
      <c r="AT247" s="206" t="s">
        <v>329</v>
      </c>
      <c r="AU247" s="206" t="s">
        <v>83</v>
      </c>
      <c r="AY247" s="19" t="s">
        <v>213</v>
      </c>
      <c r="BE247" s="207">
        <f>IF(N247="základní",J247,0)</f>
        <v>0</v>
      </c>
      <c r="BF247" s="207">
        <f>IF(N247="snížená",J247,0)</f>
        <v>0</v>
      </c>
      <c r="BG247" s="207">
        <f>IF(N247="zákl. přenesená",J247,0)</f>
        <v>0</v>
      </c>
      <c r="BH247" s="207">
        <f>IF(N247="sníž. přenesená",J247,0)</f>
        <v>0</v>
      </c>
      <c r="BI247" s="207">
        <f>IF(N247="nulová",J247,0)</f>
        <v>0</v>
      </c>
      <c r="BJ247" s="19" t="s">
        <v>81</v>
      </c>
      <c r="BK247" s="207">
        <f>ROUND(I247*H247,2)</f>
        <v>0</v>
      </c>
      <c r="BL247" s="19" t="s">
        <v>220</v>
      </c>
      <c r="BM247" s="206" t="s">
        <v>2500</v>
      </c>
    </row>
    <row r="248" spans="1:65" s="15" customFormat="1">
      <c r="B248" s="234"/>
      <c r="C248" s="235"/>
      <c r="D248" s="208" t="s">
        <v>233</v>
      </c>
      <c r="E248" s="236" t="s">
        <v>19</v>
      </c>
      <c r="F248" s="237" t="s">
        <v>2501</v>
      </c>
      <c r="G248" s="235"/>
      <c r="H248" s="236" t="s">
        <v>19</v>
      </c>
      <c r="I248" s="238"/>
      <c r="J248" s="235"/>
      <c r="K248" s="235"/>
      <c r="L248" s="239"/>
      <c r="M248" s="240"/>
      <c r="N248" s="241"/>
      <c r="O248" s="241"/>
      <c r="P248" s="241"/>
      <c r="Q248" s="241"/>
      <c r="R248" s="241"/>
      <c r="S248" s="241"/>
      <c r="T248" s="242"/>
      <c r="AT248" s="243" t="s">
        <v>233</v>
      </c>
      <c r="AU248" s="243" t="s">
        <v>83</v>
      </c>
      <c r="AV248" s="15" t="s">
        <v>81</v>
      </c>
      <c r="AW248" s="15" t="s">
        <v>35</v>
      </c>
      <c r="AX248" s="15" t="s">
        <v>74</v>
      </c>
      <c r="AY248" s="243" t="s">
        <v>213</v>
      </c>
    </row>
    <row r="249" spans="1:65" s="15" customFormat="1">
      <c r="B249" s="234"/>
      <c r="C249" s="235"/>
      <c r="D249" s="208" t="s">
        <v>233</v>
      </c>
      <c r="E249" s="236" t="s">
        <v>19</v>
      </c>
      <c r="F249" s="237" t="s">
        <v>2502</v>
      </c>
      <c r="G249" s="235"/>
      <c r="H249" s="236" t="s">
        <v>19</v>
      </c>
      <c r="I249" s="238"/>
      <c r="J249" s="235"/>
      <c r="K249" s="235"/>
      <c r="L249" s="239"/>
      <c r="M249" s="240"/>
      <c r="N249" s="241"/>
      <c r="O249" s="241"/>
      <c r="P249" s="241"/>
      <c r="Q249" s="241"/>
      <c r="R249" s="241"/>
      <c r="S249" s="241"/>
      <c r="T249" s="242"/>
      <c r="AT249" s="243" t="s">
        <v>233</v>
      </c>
      <c r="AU249" s="243" t="s">
        <v>83</v>
      </c>
      <c r="AV249" s="15" t="s">
        <v>81</v>
      </c>
      <c r="AW249" s="15" t="s">
        <v>35</v>
      </c>
      <c r="AX249" s="15" t="s">
        <v>74</v>
      </c>
      <c r="AY249" s="243" t="s">
        <v>213</v>
      </c>
    </row>
    <row r="250" spans="1:65" s="13" customFormat="1">
      <c r="B250" s="212"/>
      <c r="C250" s="213"/>
      <c r="D250" s="208" t="s">
        <v>233</v>
      </c>
      <c r="E250" s="214" t="s">
        <v>19</v>
      </c>
      <c r="F250" s="215" t="s">
        <v>2503</v>
      </c>
      <c r="G250" s="213"/>
      <c r="H250" s="216">
        <v>217.893</v>
      </c>
      <c r="I250" s="217"/>
      <c r="J250" s="213"/>
      <c r="K250" s="213"/>
      <c r="L250" s="218"/>
      <c r="M250" s="219"/>
      <c r="N250" s="220"/>
      <c r="O250" s="220"/>
      <c r="P250" s="220"/>
      <c r="Q250" s="220"/>
      <c r="R250" s="220"/>
      <c r="S250" s="220"/>
      <c r="T250" s="221"/>
      <c r="AT250" s="222" t="s">
        <v>233</v>
      </c>
      <c r="AU250" s="222" t="s">
        <v>83</v>
      </c>
      <c r="AV250" s="13" t="s">
        <v>83</v>
      </c>
      <c r="AW250" s="13" t="s">
        <v>35</v>
      </c>
      <c r="AX250" s="13" t="s">
        <v>81</v>
      </c>
      <c r="AY250" s="222" t="s">
        <v>213</v>
      </c>
    </row>
    <row r="251" spans="1:65" s="12" customFormat="1" ht="22.9" customHeight="1">
      <c r="B251" s="179"/>
      <c r="C251" s="180"/>
      <c r="D251" s="181" t="s">
        <v>73</v>
      </c>
      <c r="E251" s="193" t="s">
        <v>262</v>
      </c>
      <c r="F251" s="193" t="s">
        <v>424</v>
      </c>
      <c r="G251" s="180"/>
      <c r="H251" s="180"/>
      <c r="I251" s="183"/>
      <c r="J251" s="194">
        <f>BK251</f>
        <v>0</v>
      </c>
      <c r="K251" s="180"/>
      <c r="L251" s="185"/>
      <c r="M251" s="186"/>
      <c r="N251" s="187"/>
      <c r="O251" s="187"/>
      <c r="P251" s="188">
        <f>SUM(P252:P270)</f>
        <v>0</v>
      </c>
      <c r="Q251" s="187"/>
      <c r="R251" s="188">
        <f>SUM(R252:R270)</f>
        <v>1.349E-2</v>
      </c>
      <c r="S251" s="187"/>
      <c r="T251" s="189">
        <f>SUM(T252:T270)</f>
        <v>3.3186439999999999</v>
      </c>
      <c r="AR251" s="190" t="s">
        <v>81</v>
      </c>
      <c r="AT251" s="191" t="s">
        <v>73</v>
      </c>
      <c r="AU251" s="191" t="s">
        <v>81</v>
      </c>
      <c r="AY251" s="190" t="s">
        <v>213</v>
      </c>
      <c r="BK251" s="192">
        <f>SUM(BK252:BK270)</f>
        <v>0</v>
      </c>
    </row>
    <row r="252" spans="1:65" s="2" customFormat="1" ht="16.5" customHeight="1">
      <c r="A252" s="36"/>
      <c r="B252" s="37"/>
      <c r="C252" s="195" t="s">
        <v>346</v>
      </c>
      <c r="D252" s="195" t="s">
        <v>215</v>
      </c>
      <c r="E252" s="196" t="s">
        <v>2504</v>
      </c>
      <c r="F252" s="197" t="s">
        <v>2505</v>
      </c>
      <c r="G252" s="198" t="s">
        <v>218</v>
      </c>
      <c r="H252" s="199">
        <v>19</v>
      </c>
      <c r="I252" s="200"/>
      <c r="J252" s="201">
        <f>ROUND(I252*H252,2)</f>
        <v>0</v>
      </c>
      <c r="K252" s="197" t="s">
        <v>2365</v>
      </c>
      <c r="L252" s="41"/>
      <c r="M252" s="202" t="s">
        <v>19</v>
      </c>
      <c r="N252" s="203" t="s">
        <v>45</v>
      </c>
      <c r="O252" s="66"/>
      <c r="P252" s="204">
        <f>O252*H252</f>
        <v>0</v>
      </c>
      <c r="Q252" s="204">
        <v>7.1000000000000002E-4</v>
      </c>
      <c r="R252" s="204">
        <f>Q252*H252</f>
        <v>1.349E-2</v>
      </c>
      <c r="S252" s="204">
        <v>0</v>
      </c>
      <c r="T252" s="205">
        <f>S252*H252</f>
        <v>0</v>
      </c>
      <c r="U252" s="36"/>
      <c r="V252" s="36"/>
      <c r="W252" s="36"/>
      <c r="X252" s="36"/>
      <c r="Y252" s="36"/>
      <c r="Z252" s="36"/>
      <c r="AA252" s="36"/>
      <c r="AB252" s="36"/>
      <c r="AC252" s="36"/>
      <c r="AD252" s="36"/>
      <c r="AE252" s="36"/>
      <c r="AR252" s="206" t="s">
        <v>220</v>
      </c>
      <c r="AT252" s="206" t="s">
        <v>215</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2506</v>
      </c>
    </row>
    <row r="253" spans="1:65" s="2" customFormat="1" ht="58.5">
      <c r="A253" s="36"/>
      <c r="B253" s="37"/>
      <c r="C253" s="38"/>
      <c r="D253" s="208" t="s">
        <v>222</v>
      </c>
      <c r="E253" s="38"/>
      <c r="F253" s="209" t="s">
        <v>2507</v>
      </c>
      <c r="G253" s="38"/>
      <c r="H253" s="38"/>
      <c r="I253" s="118"/>
      <c r="J253" s="38"/>
      <c r="K253" s="38"/>
      <c r="L253" s="41"/>
      <c r="M253" s="210"/>
      <c r="N253" s="211"/>
      <c r="O253" s="66"/>
      <c r="P253" s="66"/>
      <c r="Q253" s="66"/>
      <c r="R253" s="66"/>
      <c r="S253" s="66"/>
      <c r="T253" s="67"/>
      <c r="U253" s="36"/>
      <c r="V253" s="36"/>
      <c r="W253" s="36"/>
      <c r="X253" s="36"/>
      <c r="Y253" s="36"/>
      <c r="Z253" s="36"/>
      <c r="AA253" s="36"/>
      <c r="AB253" s="36"/>
      <c r="AC253" s="36"/>
      <c r="AD253" s="36"/>
      <c r="AE253" s="36"/>
      <c r="AT253" s="19" t="s">
        <v>222</v>
      </c>
      <c r="AU253" s="19" t="s">
        <v>83</v>
      </c>
    </row>
    <row r="254" spans="1:65" s="2" customFormat="1" ht="19.5">
      <c r="A254" s="36"/>
      <c r="B254" s="37"/>
      <c r="C254" s="38"/>
      <c r="D254" s="208" t="s">
        <v>320</v>
      </c>
      <c r="E254" s="38"/>
      <c r="F254" s="209" t="s">
        <v>2508</v>
      </c>
      <c r="G254" s="38"/>
      <c r="H254" s="38"/>
      <c r="I254" s="118"/>
      <c r="J254" s="38"/>
      <c r="K254" s="38"/>
      <c r="L254" s="41"/>
      <c r="M254" s="210"/>
      <c r="N254" s="211"/>
      <c r="O254" s="66"/>
      <c r="P254" s="66"/>
      <c r="Q254" s="66"/>
      <c r="R254" s="66"/>
      <c r="S254" s="66"/>
      <c r="T254" s="67"/>
      <c r="U254" s="36"/>
      <c r="V254" s="36"/>
      <c r="W254" s="36"/>
      <c r="X254" s="36"/>
      <c r="Y254" s="36"/>
      <c r="Z254" s="36"/>
      <c r="AA254" s="36"/>
      <c r="AB254" s="36"/>
      <c r="AC254" s="36"/>
      <c r="AD254" s="36"/>
      <c r="AE254" s="36"/>
      <c r="AT254" s="19" t="s">
        <v>320</v>
      </c>
      <c r="AU254" s="19" t="s">
        <v>83</v>
      </c>
    </row>
    <row r="255" spans="1:65" s="15" customFormat="1">
      <c r="B255" s="234"/>
      <c r="C255" s="235"/>
      <c r="D255" s="208" t="s">
        <v>233</v>
      </c>
      <c r="E255" s="236" t="s">
        <v>19</v>
      </c>
      <c r="F255" s="237" t="s">
        <v>2509</v>
      </c>
      <c r="G255" s="235"/>
      <c r="H255" s="236" t="s">
        <v>19</v>
      </c>
      <c r="I255" s="238"/>
      <c r="J255" s="235"/>
      <c r="K255" s="235"/>
      <c r="L255" s="239"/>
      <c r="M255" s="240"/>
      <c r="N255" s="241"/>
      <c r="O255" s="241"/>
      <c r="P255" s="241"/>
      <c r="Q255" s="241"/>
      <c r="R255" s="241"/>
      <c r="S255" s="241"/>
      <c r="T255" s="242"/>
      <c r="AT255" s="243" t="s">
        <v>233</v>
      </c>
      <c r="AU255" s="243" t="s">
        <v>83</v>
      </c>
      <c r="AV255" s="15" t="s">
        <v>81</v>
      </c>
      <c r="AW255" s="15" t="s">
        <v>35</v>
      </c>
      <c r="AX255" s="15" t="s">
        <v>74</v>
      </c>
      <c r="AY255" s="243" t="s">
        <v>213</v>
      </c>
    </row>
    <row r="256" spans="1:65" s="13" customFormat="1">
      <c r="B256" s="212"/>
      <c r="C256" s="213"/>
      <c r="D256" s="208" t="s">
        <v>233</v>
      </c>
      <c r="E256" s="214" t="s">
        <v>19</v>
      </c>
      <c r="F256" s="215" t="s">
        <v>281</v>
      </c>
      <c r="G256" s="213"/>
      <c r="H256" s="216">
        <v>13</v>
      </c>
      <c r="I256" s="217"/>
      <c r="J256" s="213"/>
      <c r="K256" s="213"/>
      <c r="L256" s="218"/>
      <c r="M256" s="219"/>
      <c r="N256" s="220"/>
      <c r="O256" s="220"/>
      <c r="P256" s="220"/>
      <c r="Q256" s="220"/>
      <c r="R256" s="220"/>
      <c r="S256" s="220"/>
      <c r="T256" s="221"/>
      <c r="AT256" s="222" t="s">
        <v>233</v>
      </c>
      <c r="AU256" s="222" t="s">
        <v>83</v>
      </c>
      <c r="AV256" s="13" t="s">
        <v>83</v>
      </c>
      <c r="AW256" s="13" t="s">
        <v>35</v>
      </c>
      <c r="AX256" s="13" t="s">
        <v>74</v>
      </c>
      <c r="AY256" s="222" t="s">
        <v>213</v>
      </c>
    </row>
    <row r="257" spans="1:65" s="15" customFormat="1">
      <c r="B257" s="234"/>
      <c r="C257" s="235"/>
      <c r="D257" s="208" t="s">
        <v>233</v>
      </c>
      <c r="E257" s="236" t="s">
        <v>19</v>
      </c>
      <c r="F257" s="237" t="s">
        <v>2510</v>
      </c>
      <c r="G257" s="235"/>
      <c r="H257" s="236" t="s">
        <v>19</v>
      </c>
      <c r="I257" s="238"/>
      <c r="J257" s="235"/>
      <c r="K257" s="235"/>
      <c r="L257" s="239"/>
      <c r="M257" s="240"/>
      <c r="N257" s="241"/>
      <c r="O257" s="241"/>
      <c r="P257" s="241"/>
      <c r="Q257" s="241"/>
      <c r="R257" s="241"/>
      <c r="S257" s="241"/>
      <c r="T257" s="242"/>
      <c r="AT257" s="243" t="s">
        <v>233</v>
      </c>
      <c r="AU257" s="243" t="s">
        <v>83</v>
      </c>
      <c r="AV257" s="15" t="s">
        <v>81</v>
      </c>
      <c r="AW257" s="15" t="s">
        <v>35</v>
      </c>
      <c r="AX257" s="15" t="s">
        <v>74</v>
      </c>
      <c r="AY257" s="243" t="s">
        <v>213</v>
      </c>
    </row>
    <row r="258" spans="1:65" s="13" customFormat="1">
      <c r="B258" s="212"/>
      <c r="C258" s="213"/>
      <c r="D258" s="208" t="s">
        <v>233</v>
      </c>
      <c r="E258" s="214" t="s">
        <v>19</v>
      </c>
      <c r="F258" s="215" t="s">
        <v>244</v>
      </c>
      <c r="G258" s="213"/>
      <c r="H258" s="216">
        <v>6</v>
      </c>
      <c r="I258" s="217"/>
      <c r="J258" s="213"/>
      <c r="K258" s="213"/>
      <c r="L258" s="218"/>
      <c r="M258" s="219"/>
      <c r="N258" s="220"/>
      <c r="O258" s="220"/>
      <c r="P258" s="220"/>
      <c r="Q258" s="220"/>
      <c r="R258" s="220"/>
      <c r="S258" s="220"/>
      <c r="T258" s="221"/>
      <c r="AT258" s="222" t="s">
        <v>233</v>
      </c>
      <c r="AU258" s="222" t="s">
        <v>83</v>
      </c>
      <c r="AV258" s="13" t="s">
        <v>83</v>
      </c>
      <c r="AW258" s="13" t="s">
        <v>35</v>
      </c>
      <c r="AX258" s="13" t="s">
        <v>74</v>
      </c>
      <c r="AY258" s="222" t="s">
        <v>213</v>
      </c>
    </row>
    <row r="259" spans="1:65" s="14" customFormat="1">
      <c r="B259" s="223"/>
      <c r="C259" s="224"/>
      <c r="D259" s="208" t="s">
        <v>233</v>
      </c>
      <c r="E259" s="225" t="s">
        <v>19</v>
      </c>
      <c r="F259" s="226" t="s">
        <v>234</v>
      </c>
      <c r="G259" s="224"/>
      <c r="H259" s="227">
        <v>19</v>
      </c>
      <c r="I259" s="228"/>
      <c r="J259" s="224"/>
      <c r="K259" s="224"/>
      <c r="L259" s="229"/>
      <c r="M259" s="230"/>
      <c r="N259" s="231"/>
      <c r="O259" s="231"/>
      <c r="P259" s="231"/>
      <c r="Q259" s="231"/>
      <c r="R259" s="231"/>
      <c r="S259" s="231"/>
      <c r="T259" s="232"/>
      <c r="AT259" s="233" t="s">
        <v>233</v>
      </c>
      <c r="AU259" s="233" t="s">
        <v>83</v>
      </c>
      <c r="AV259" s="14" t="s">
        <v>220</v>
      </c>
      <c r="AW259" s="14" t="s">
        <v>35</v>
      </c>
      <c r="AX259" s="14" t="s">
        <v>81</v>
      </c>
      <c r="AY259" s="233" t="s">
        <v>213</v>
      </c>
    </row>
    <row r="260" spans="1:65" s="2" customFormat="1" ht="16.5" customHeight="1">
      <c r="A260" s="36"/>
      <c r="B260" s="37"/>
      <c r="C260" s="195" t="s">
        <v>351</v>
      </c>
      <c r="D260" s="195" t="s">
        <v>215</v>
      </c>
      <c r="E260" s="196" t="s">
        <v>2511</v>
      </c>
      <c r="F260" s="197" t="s">
        <v>2512</v>
      </c>
      <c r="G260" s="198" t="s">
        <v>152</v>
      </c>
      <c r="H260" s="199">
        <v>2.62</v>
      </c>
      <c r="I260" s="200"/>
      <c r="J260" s="201">
        <f>ROUND(I260*H260,2)</f>
        <v>0</v>
      </c>
      <c r="K260" s="197" t="s">
        <v>2365</v>
      </c>
      <c r="L260" s="41"/>
      <c r="M260" s="202" t="s">
        <v>19</v>
      </c>
      <c r="N260" s="203" t="s">
        <v>45</v>
      </c>
      <c r="O260" s="66"/>
      <c r="P260" s="204">
        <f>O260*H260</f>
        <v>0</v>
      </c>
      <c r="Q260" s="204">
        <v>0</v>
      </c>
      <c r="R260" s="204">
        <f>Q260*H260</f>
        <v>0</v>
      </c>
      <c r="S260" s="204">
        <v>0.112</v>
      </c>
      <c r="T260" s="205">
        <f>S260*H260</f>
        <v>0.29344000000000003</v>
      </c>
      <c r="U260" s="36"/>
      <c r="V260" s="36"/>
      <c r="W260" s="36"/>
      <c r="X260" s="36"/>
      <c r="Y260" s="36"/>
      <c r="Z260" s="36"/>
      <c r="AA260" s="36"/>
      <c r="AB260" s="36"/>
      <c r="AC260" s="36"/>
      <c r="AD260" s="36"/>
      <c r="AE260" s="36"/>
      <c r="AR260" s="206" t="s">
        <v>220</v>
      </c>
      <c r="AT260" s="206" t="s">
        <v>215</v>
      </c>
      <c r="AU260" s="206" t="s">
        <v>83</v>
      </c>
      <c r="AY260" s="19" t="s">
        <v>213</v>
      </c>
      <c r="BE260" s="207">
        <f>IF(N260="základní",J260,0)</f>
        <v>0</v>
      </c>
      <c r="BF260" s="207">
        <f>IF(N260="snížená",J260,0)</f>
        <v>0</v>
      </c>
      <c r="BG260" s="207">
        <f>IF(N260="zákl. přenesená",J260,0)</f>
        <v>0</v>
      </c>
      <c r="BH260" s="207">
        <f>IF(N260="sníž. přenesená",J260,0)</f>
        <v>0</v>
      </c>
      <c r="BI260" s="207">
        <f>IF(N260="nulová",J260,0)</f>
        <v>0</v>
      </c>
      <c r="BJ260" s="19" t="s">
        <v>81</v>
      </c>
      <c r="BK260" s="207">
        <f>ROUND(I260*H260,2)</f>
        <v>0</v>
      </c>
      <c r="BL260" s="19" t="s">
        <v>220</v>
      </c>
      <c r="BM260" s="206" t="s">
        <v>2513</v>
      </c>
    </row>
    <row r="261" spans="1:65" s="13" customFormat="1">
      <c r="B261" s="212"/>
      <c r="C261" s="213"/>
      <c r="D261" s="208" t="s">
        <v>233</v>
      </c>
      <c r="E261" s="214" t="s">
        <v>19</v>
      </c>
      <c r="F261" s="215" t="s">
        <v>2445</v>
      </c>
      <c r="G261" s="213"/>
      <c r="H261" s="216">
        <v>2.62</v>
      </c>
      <c r="I261" s="217"/>
      <c r="J261" s="213"/>
      <c r="K261" s="213"/>
      <c r="L261" s="218"/>
      <c r="M261" s="219"/>
      <c r="N261" s="220"/>
      <c r="O261" s="220"/>
      <c r="P261" s="220"/>
      <c r="Q261" s="220"/>
      <c r="R261" s="220"/>
      <c r="S261" s="220"/>
      <c r="T261" s="221"/>
      <c r="AT261" s="222" t="s">
        <v>233</v>
      </c>
      <c r="AU261" s="222" t="s">
        <v>83</v>
      </c>
      <c r="AV261" s="13" t="s">
        <v>83</v>
      </c>
      <c r="AW261" s="13" t="s">
        <v>35</v>
      </c>
      <c r="AX261" s="13" t="s">
        <v>81</v>
      </c>
      <c r="AY261" s="222" t="s">
        <v>213</v>
      </c>
    </row>
    <row r="262" spans="1:65" s="2" customFormat="1" ht="16.5" customHeight="1">
      <c r="A262" s="36"/>
      <c r="B262" s="37"/>
      <c r="C262" s="195" t="s">
        <v>356</v>
      </c>
      <c r="D262" s="195" t="s">
        <v>215</v>
      </c>
      <c r="E262" s="196" t="s">
        <v>2514</v>
      </c>
      <c r="F262" s="197" t="s">
        <v>2515</v>
      </c>
      <c r="G262" s="198" t="s">
        <v>156</v>
      </c>
      <c r="H262" s="199">
        <v>19.63</v>
      </c>
      <c r="I262" s="200"/>
      <c r="J262" s="201">
        <f>ROUND(I262*H262,2)</f>
        <v>0</v>
      </c>
      <c r="K262" s="197" t="s">
        <v>19</v>
      </c>
      <c r="L262" s="41"/>
      <c r="M262" s="202" t="s">
        <v>19</v>
      </c>
      <c r="N262" s="203" t="s">
        <v>45</v>
      </c>
      <c r="O262" s="66"/>
      <c r="P262" s="204">
        <f>O262*H262</f>
        <v>0</v>
      </c>
      <c r="Q262" s="204">
        <v>0</v>
      </c>
      <c r="R262" s="204">
        <f>Q262*H262</f>
        <v>0</v>
      </c>
      <c r="S262" s="204">
        <v>0.122</v>
      </c>
      <c r="T262" s="205">
        <f>S262*H262</f>
        <v>2.39486</v>
      </c>
      <c r="U262" s="36"/>
      <c r="V262" s="36"/>
      <c r="W262" s="36"/>
      <c r="X262" s="36"/>
      <c r="Y262" s="36"/>
      <c r="Z262" s="36"/>
      <c r="AA262" s="36"/>
      <c r="AB262" s="36"/>
      <c r="AC262" s="36"/>
      <c r="AD262" s="36"/>
      <c r="AE262" s="36"/>
      <c r="AR262" s="206" t="s">
        <v>220</v>
      </c>
      <c r="AT262" s="206" t="s">
        <v>215</v>
      </c>
      <c r="AU262" s="206" t="s">
        <v>83</v>
      </c>
      <c r="AY262" s="19" t="s">
        <v>213</v>
      </c>
      <c r="BE262" s="207">
        <f>IF(N262="základní",J262,0)</f>
        <v>0</v>
      </c>
      <c r="BF262" s="207">
        <f>IF(N262="snížená",J262,0)</f>
        <v>0</v>
      </c>
      <c r="BG262" s="207">
        <f>IF(N262="zákl. přenesená",J262,0)</f>
        <v>0</v>
      </c>
      <c r="BH262" s="207">
        <f>IF(N262="sníž. přenesená",J262,0)</f>
        <v>0</v>
      </c>
      <c r="BI262" s="207">
        <f>IF(N262="nulová",J262,0)</f>
        <v>0</v>
      </c>
      <c r="BJ262" s="19" t="s">
        <v>81</v>
      </c>
      <c r="BK262" s="207">
        <f>ROUND(I262*H262,2)</f>
        <v>0</v>
      </c>
      <c r="BL262" s="19" t="s">
        <v>220</v>
      </c>
      <c r="BM262" s="206" t="s">
        <v>2516</v>
      </c>
    </row>
    <row r="263" spans="1:65" s="13" customFormat="1">
      <c r="B263" s="212"/>
      <c r="C263" s="213"/>
      <c r="D263" s="208" t="s">
        <v>233</v>
      </c>
      <c r="E263" s="214" t="s">
        <v>19</v>
      </c>
      <c r="F263" s="215" t="s">
        <v>2341</v>
      </c>
      <c r="G263" s="213"/>
      <c r="H263" s="216">
        <v>19.63</v>
      </c>
      <c r="I263" s="217"/>
      <c r="J263" s="213"/>
      <c r="K263" s="213"/>
      <c r="L263" s="218"/>
      <c r="M263" s="219"/>
      <c r="N263" s="220"/>
      <c r="O263" s="220"/>
      <c r="P263" s="220"/>
      <c r="Q263" s="220"/>
      <c r="R263" s="220"/>
      <c r="S263" s="220"/>
      <c r="T263" s="221"/>
      <c r="AT263" s="222" t="s">
        <v>233</v>
      </c>
      <c r="AU263" s="222" t="s">
        <v>83</v>
      </c>
      <c r="AV263" s="13" t="s">
        <v>83</v>
      </c>
      <c r="AW263" s="13" t="s">
        <v>35</v>
      </c>
      <c r="AX263" s="13" t="s">
        <v>81</v>
      </c>
      <c r="AY263" s="222" t="s">
        <v>213</v>
      </c>
    </row>
    <row r="264" spans="1:65" s="2" customFormat="1" ht="16.5" customHeight="1">
      <c r="A264" s="36"/>
      <c r="B264" s="37"/>
      <c r="C264" s="195" t="s">
        <v>361</v>
      </c>
      <c r="D264" s="195" t="s">
        <v>215</v>
      </c>
      <c r="E264" s="196" t="s">
        <v>2517</v>
      </c>
      <c r="F264" s="197" t="s">
        <v>2518</v>
      </c>
      <c r="G264" s="198" t="s">
        <v>253</v>
      </c>
      <c r="H264" s="199">
        <v>1.276</v>
      </c>
      <c r="I264" s="200"/>
      <c r="J264" s="201">
        <f>ROUND(I264*H264,2)</f>
        <v>0</v>
      </c>
      <c r="K264" s="197" t="s">
        <v>2365</v>
      </c>
      <c r="L264" s="41"/>
      <c r="M264" s="202" t="s">
        <v>19</v>
      </c>
      <c r="N264" s="203" t="s">
        <v>45</v>
      </c>
      <c r="O264" s="66"/>
      <c r="P264" s="204">
        <f>O264*H264</f>
        <v>0</v>
      </c>
      <c r="Q264" s="204">
        <v>0</v>
      </c>
      <c r="R264" s="204">
        <f>Q264*H264</f>
        <v>0</v>
      </c>
      <c r="S264" s="204">
        <v>0.49399999999999999</v>
      </c>
      <c r="T264" s="205">
        <f>S264*H264</f>
        <v>0.63034400000000002</v>
      </c>
      <c r="U264" s="36"/>
      <c r="V264" s="36"/>
      <c r="W264" s="36"/>
      <c r="X264" s="36"/>
      <c r="Y264" s="36"/>
      <c r="Z264" s="36"/>
      <c r="AA264" s="36"/>
      <c r="AB264" s="36"/>
      <c r="AC264" s="36"/>
      <c r="AD264" s="36"/>
      <c r="AE264" s="36"/>
      <c r="AR264" s="206" t="s">
        <v>220</v>
      </c>
      <c r="AT264" s="206" t="s">
        <v>215</v>
      </c>
      <c r="AU264" s="206" t="s">
        <v>83</v>
      </c>
      <c r="AY264" s="19" t="s">
        <v>213</v>
      </c>
      <c r="BE264" s="207">
        <f>IF(N264="základní",J264,0)</f>
        <v>0</v>
      </c>
      <c r="BF264" s="207">
        <f>IF(N264="snížená",J264,0)</f>
        <v>0</v>
      </c>
      <c r="BG264" s="207">
        <f>IF(N264="zákl. přenesená",J264,0)</f>
        <v>0</v>
      </c>
      <c r="BH264" s="207">
        <f>IF(N264="sníž. přenesená",J264,0)</f>
        <v>0</v>
      </c>
      <c r="BI264" s="207">
        <f>IF(N264="nulová",J264,0)</f>
        <v>0</v>
      </c>
      <c r="BJ264" s="19" t="s">
        <v>81</v>
      </c>
      <c r="BK264" s="207">
        <f>ROUND(I264*H264,2)</f>
        <v>0</v>
      </c>
      <c r="BL264" s="19" t="s">
        <v>220</v>
      </c>
      <c r="BM264" s="206" t="s">
        <v>2519</v>
      </c>
    </row>
    <row r="265" spans="1:65" s="13" customFormat="1">
      <c r="B265" s="212"/>
      <c r="C265" s="213"/>
      <c r="D265" s="208" t="s">
        <v>233</v>
      </c>
      <c r="E265" s="214" t="s">
        <v>19</v>
      </c>
      <c r="F265" s="215" t="s">
        <v>2520</v>
      </c>
      <c r="G265" s="213"/>
      <c r="H265" s="216">
        <v>1.276</v>
      </c>
      <c r="I265" s="217"/>
      <c r="J265" s="213"/>
      <c r="K265" s="213"/>
      <c r="L265" s="218"/>
      <c r="M265" s="219"/>
      <c r="N265" s="220"/>
      <c r="O265" s="220"/>
      <c r="P265" s="220"/>
      <c r="Q265" s="220"/>
      <c r="R265" s="220"/>
      <c r="S265" s="220"/>
      <c r="T265" s="221"/>
      <c r="AT265" s="222" t="s">
        <v>233</v>
      </c>
      <c r="AU265" s="222" t="s">
        <v>83</v>
      </c>
      <c r="AV265" s="13" t="s">
        <v>83</v>
      </c>
      <c r="AW265" s="13" t="s">
        <v>35</v>
      </c>
      <c r="AX265" s="13" t="s">
        <v>81</v>
      </c>
      <c r="AY265" s="222" t="s">
        <v>213</v>
      </c>
    </row>
    <row r="266" spans="1:65" s="2" customFormat="1" ht="16.5" customHeight="1">
      <c r="A266" s="36"/>
      <c r="B266" s="37"/>
      <c r="C266" s="195" t="s">
        <v>366</v>
      </c>
      <c r="D266" s="195" t="s">
        <v>215</v>
      </c>
      <c r="E266" s="196" t="s">
        <v>2521</v>
      </c>
      <c r="F266" s="197" t="s">
        <v>2522</v>
      </c>
      <c r="G266" s="198" t="s">
        <v>156</v>
      </c>
      <c r="H266" s="199">
        <v>3.1669999999999998</v>
      </c>
      <c r="I266" s="200"/>
      <c r="J266" s="201">
        <f>ROUND(I266*H266,2)</f>
        <v>0</v>
      </c>
      <c r="K266" s="197" t="s">
        <v>19</v>
      </c>
      <c r="L266" s="41"/>
      <c r="M266" s="202" t="s">
        <v>19</v>
      </c>
      <c r="N266" s="203" t="s">
        <v>45</v>
      </c>
      <c r="O266" s="66"/>
      <c r="P266" s="204">
        <f>O266*H266</f>
        <v>0</v>
      </c>
      <c r="Q266" s="204">
        <v>0</v>
      </c>
      <c r="R266" s="204">
        <f>Q266*H266</f>
        <v>0</v>
      </c>
      <c r="S266" s="204">
        <v>0</v>
      </c>
      <c r="T266" s="205">
        <f>S266*H266</f>
        <v>0</v>
      </c>
      <c r="U266" s="36"/>
      <c r="V266" s="36"/>
      <c r="W266" s="36"/>
      <c r="X266" s="36"/>
      <c r="Y266" s="36"/>
      <c r="Z266" s="36"/>
      <c r="AA266" s="36"/>
      <c r="AB266" s="36"/>
      <c r="AC266" s="36"/>
      <c r="AD266" s="36"/>
      <c r="AE266" s="36"/>
      <c r="AR266" s="206" t="s">
        <v>220</v>
      </c>
      <c r="AT266" s="206" t="s">
        <v>215</v>
      </c>
      <c r="AU266" s="206" t="s">
        <v>83</v>
      </c>
      <c r="AY266" s="19" t="s">
        <v>213</v>
      </c>
      <c r="BE266" s="207">
        <f>IF(N266="základní",J266,0)</f>
        <v>0</v>
      </c>
      <c r="BF266" s="207">
        <f>IF(N266="snížená",J266,0)</f>
        <v>0</v>
      </c>
      <c r="BG266" s="207">
        <f>IF(N266="zákl. přenesená",J266,0)</f>
        <v>0</v>
      </c>
      <c r="BH266" s="207">
        <f>IF(N266="sníž. přenesená",J266,0)</f>
        <v>0</v>
      </c>
      <c r="BI266" s="207">
        <f>IF(N266="nulová",J266,0)</f>
        <v>0</v>
      </c>
      <c r="BJ266" s="19" t="s">
        <v>81</v>
      </c>
      <c r="BK266" s="207">
        <f>ROUND(I266*H266,2)</f>
        <v>0</v>
      </c>
      <c r="BL266" s="19" t="s">
        <v>220</v>
      </c>
      <c r="BM266" s="206" t="s">
        <v>2523</v>
      </c>
    </row>
    <row r="267" spans="1:65" s="2" customFormat="1" ht="58.5">
      <c r="A267" s="36"/>
      <c r="B267" s="37"/>
      <c r="C267" s="38"/>
      <c r="D267" s="208" t="s">
        <v>222</v>
      </c>
      <c r="E267" s="38"/>
      <c r="F267" s="209" t="s">
        <v>2524</v>
      </c>
      <c r="G267" s="38"/>
      <c r="H267" s="38"/>
      <c r="I267" s="118"/>
      <c r="J267" s="38"/>
      <c r="K267" s="38"/>
      <c r="L267" s="41"/>
      <c r="M267" s="210"/>
      <c r="N267" s="211"/>
      <c r="O267" s="66"/>
      <c r="P267" s="66"/>
      <c r="Q267" s="66"/>
      <c r="R267" s="66"/>
      <c r="S267" s="66"/>
      <c r="T267" s="67"/>
      <c r="U267" s="36"/>
      <c r="V267" s="36"/>
      <c r="W267" s="36"/>
      <c r="X267" s="36"/>
      <c r="Y267" s="36"/>
      <c r="Z267" s="36"/>
      <c r="AA267" s="36"/>
      <c r="AB267" s="36"/>
      <c r="AC267" s="36"/>
      <c r="AD267" s="36"/>
      <c r="AE267" s="36"/>
      <c r="AT267" s="19" t="s">
        <v>222</v>
      </c>
      <c r="AU267" s="19" t="s">
        <v>83</v>
      </c>
    </row>
    <row r="268" spans="1:65" s="13" customFormat="1">
      <c r="B268" s="212"/>
      <c r="C268" s="213"/>
      <c r="D268" s="208" t="s">
        <v>233</v>
      </c>
      <c r="E268" s="214" t="s">
        <v>19</v>
      </c>
      <c r="F268" s="215" t="s">
        <v>2525</v>
      </c>
      <c r="G268" s="213"/>
      <c r="H268" s="216">
        <v>1.7470000000000001</v>
      </c>
      <c r="I268" s="217"/>
      <c r="J268" s="213"/>
      <c r="K268" s="213"/>
      <c r="L268" s="218"/>
      <c r="M268" s="219"/>
      <c r="N268" s="220"/>
      <c r="O268" s="220"/>
      <c r="P268" s="220"/>
      <c r="Q268" s="220"/>
      <c r="R268" s="220"/>
      <c r="S268" s="220"/>
      <c r="T268" s="221"/>
      <c r="AT268" s="222" t="s">
        <v>233</v>
      </c>
      <c r="AU268" s="222" t="s">
        <v>83</v>
      </c>
      <c r="AV268" s="13" t="s">
        <v>83</v>
      </c>
      <c r="AW268" s="13" t="s">
        <v>35</v>
      </c>
      <c r="AX268" s="13" t="s">
        <v>74</v>
      </c>
      <c r="AY268" s="222" t="s">
        <v>213</v>
      </c>
    </row>
    <row r="269" spans="1:65" s="13" customFormat="1">
      <c r="B269" s="212"/>
      <c r="C269" s="213"/>
      <c r="D269" s="208" t="s">
        <v>233</v>
      </c>
      <c r="E269" s="214" t="s">
        <v>19</v>
      </c>
      <c r="F269" s="215" t="s">
        <v>2526</v>
      </c>
      <c r="G269" s="213"/>
      <c r="H269" s="216">
        <v>1.42</v>
      </c>
      <c r="I269" s="217"/>
      <c r="J269" s="213"/>
      <c r="K269" s="213"/>
      <c r="L269" s="218"/>
      <c r="M269" s="219"/>
      <c r="N269" s="220"/>
      <c r="O269" s="220"/>
      <c r="P269" s="220"/>
      <c r="Q269" s="220"/>
      <c r="R269" s="220"/>
      <c r="S269" s="220"/>
      <c r="T269" s="221"/>
      <c r="AT269" s="222" t="s">
        <v>233</v>
      </c>
      <c r="AU269" s="222" t="s">
        <v>83</v>
      </c>
      <c r="AV269" s="13" t="s">
        <v>83</v>
      </c>
      <c r="AW269" s="13" t="s">
        <v>35</v>
      </c>
      <c r="AX269" s="13" t="s">
        <v>74</v>
      </c>
      <c r="AY269" s="222" t="s">
        <v>213</v>
      </c>
    </row>
    <row r="270" spans="1:65" s="14" customFormat="1">
      <c r="B270" s="223"/>
      <c r="C270" s="224"/>
      <c r="D270" s="208" t="s">
        <v>233</v>
      </c>
      <c r="E270" s="225" t="s">
        <v>19</v>
      </c>
      <c r="F270" s="226" t="s">
        <v>234</v>
      </c>
      <c r="G270" s="224"/>
      <c r="H270" s="227">
        <v>3.1669999999999998</v>
      </c>
      <c r="I270" s="228"/>
      <c r="J270" s="224"/>
      <c r="K270" s="224"/>
      <c r="L270" s="229"/>
      <c r="M270" s="230"/>
      <c r="N270" s="231"/>
      <c r="O270" s="231"/>
      <c r="P270" s="231"/>
      <c r="Q270" s="231"/>
      <c r="R270" s="231"/>
      <c r="S270" s="231"/>
      <c r="T270" s="232"/>
      <c r="AT270" s="233" t="s">
        <v>233</v>
      </c>
      <c r="AU270" s="233" t="s">
        <v>83</v>
      </c>
      <c r="AV270" s="14" t="s">
        <v>220</v>
      </c>
      <c r="AW270" s="14" t="s">
        <v>35</v>
      </c>
      <c r="AX270" s="14" t="s">
        <v>81</v>
      </c>
      <c r="AY270" s="233" t="s">
        <v>213</v>
      </c>
    </row>
    <row r="271" spans="1:65" s="12" customFormat="1" ht="22.9" customHeight="1">
      <c r="B271" s="179"/>
      <c r="C271" s="180"/>
      <c r="D271" s="181" t="s">
        <v>73</v>
      </c>
      <c r="E271" s="193" t="s">
        <v>451</v>
      </c>
      <c r="F271" s="193" t="s">
        <v>452</v>
      </c>
      <c r="G271" s="180"/>
      <c r="H271" s="180"/>
      <c r="I271" s="183"/>
      <c r="J271" s="194">
        <f>BK271</f>
        <v>0</v>
      </c>
      <c r="K271" s="180"/>
      <c r="L271" s="185"/>
      <c r="M271" s="186"/>
      <c r="N271" s="187"/>
      <c r="O271" s="187"/>
      <c r="P271" s="188">
        <f>SUM(P272:P296)</f>
        <v>0</v>
      </c>
      <c r="Q271" s="187"/>
      <c r="R271" s="188">
        <f>SUM(R272:R296)</f>
        <v>0</v>
      </c>
      <c r="S271" s="187"/>
      <c r="T271" s="189">
        <f>SUM(T272:T296)</f>
        <v>0</v>
      </c>
      <c r="AR271" s="190" t="s">
        <v>81</v>
      </c>
      <c r="AT271" s="191" t="s">
        <v>73</v>
      </c>
      <c r="AU271" s="191" t="s">
        <v>81</v>
      </c>
      <c r="AY271" s="190" t="s">
        <v>213</v>
      </c>
      <c r="BK271" s="192">
        <f>SUM(BK272:BK296)</f>
        <v>0</v>
      </c>
    </row>
    <row r="272" spans="1:65" s="2" customFormat="1" ht="16.5" customHeight="1">
      <c r="A272" s="36"/>
      <c r="B272" s="37"/>
      <c r="C272" s="195" t="s">
        <v>370</v>
      </c>
      <c r="D272" s="195" t="s">
        <v>215</v>
      </c>
      <c r="E272" s="196" t="s">
        <v>2527</v>
      </c>
      <c r="F272" s="197" t="s">
        <v>2528</v>
      </c>
      <c r="G272" s="198" t="s">
        <v>166</v>
      </c>
      <c r="H272" s="199">
        <v>2.1429999999999998</v>
      </c>
      <c r="I272" s="200"/>
      <c r="J272" s="201">
        <f>ROUND(I272*H272,2)</f>
        <v>0</v>
      </c>
      <c r="K272" s="197" t="s">
        <v>2365</v>
      </c>
      <c r="L272" s="41"/>
      <c r="M272" s="202" t="s">
        <v>19</v>
      </c>
      <c r="N272" s="203" t="s">
        <v>45</v>
      </c>
      <c r="O272" s="66"/>
      <c r="P272" s="204">
        <f>O272*H272</f>
        <v>0</v>
      </c>
      <c r="Q272" s="204">
        <v>0</v>
      </c>
      <c r="R272" s="204">
        <f>Q272*H272</f>
        <v>0</v>
      </c>
      <c r="S272" s="204">
        <v>0</v>
      </c>
      <c r="T272" s="205">
        <f>S272*H272</f>
        <v>0</v>
      </c>
      <c r="U272" s="36"/>
      <c r="V272" s="36"/>
      <c r="W272" s="36"/>
      <c r="X272" s="36"/>
      <c r="Y272" s="36"/>
      <c r="Z272" s="36"/>
      <c r="AA272" s="36"/>
      <c r="AB272" s="36"/>
      <c r="AC272" s="36"/>
      <c r="AD272" s="36"/>
      <c r="AE272" s="36"/>
      <c r="AR272" s="206" t="s">
        <v>220</v>
      </c>
      <c r="AT272" s="206" t="s">
        <v>215</v>
      </c>
      <c r="AU272" s="206" t="s">
        <v>83</v>
      </c>
      <c r="AY272" s="19" t="s">
        <v>213</v>
      </c>
      <c r="BE272" s="207">
        <f>IF(N272="základní",J272,0)</f>
        <v>0</v>
      </c>
      <c r="BF272" s="207">
        <f>IF(N272="snížená",J272,0)</f>
        <v>0</v>
      </c>
      <c r="BG272" s="207">
        <f>IF(N272="zákl. přenesená",J272,0)</f>
        <v>0</v>
      </c>
      <c r="BH272" s="207">
        <f>IF(N272="sníž. přenesená",J272,0)</f>
        <v>0</v>
      </c>
      <c r="BI272" s="207">
        <f>IF(N272="nulová",J272,0)</f>
        <v>0</v>
      </c>
      <c r="BJ272" s="19" t="s">
        <v>81</v>
      </c>
      <c r="BK272" s="207">
        <f>ROUND(I272*H272,2)</f>
        <v>0</v>
      </c>
      <c r="BL272" s="19" t="s">
        <v>220</v>
      </c>
      <c r="BM272" s="206" t="s">
        <v>2529</v>
      </c>
    </row>
    <row r="273" spans="1:65" s="2" customFormat="1" ht="58.5">
      <c r="A273" s="36"/>
      <c r="B273" s="37"/>
      <c r="C273" s="38"/>
      <c r="D273" s="208" t="s">
        <v>222</v>
      </c>
      <c r="E273" s="38"/>
      <c r="F273" s="209" t="s">
        <v>2530</v>
      </c>
      <c r="G273" s="38"/>
      <c r="H273" s="38"/>
      <c r="I273" s="118"/>
      <c r="J273" s="38"/>
      <c r="K273" s="38"/>
      <c r="L273" s="41"/>
      <c r="M273" s="210"/>
      <c r="N273" s="211"/>
      <c r="O273" s="66"/>
      <c r="P273" s="66"/>
      <c r="Q273" s="66"/>
      <c r="R273" s="66"/>
      <c r="S273" s="66"/>
      <c r="T273" s="67"/>
      <c r="U273" s="36"/>
      <c r="V273" s="36"/>
      <c r="W273" s="36"/>
      <c r="X273" s="36"/>
      <c r="Y273" s="36"/>
      <c r="Z273" s="36"/>
      <c r="AA273" s="36"/>
      <c r="AB273" s="36"/>
      <c r="AC273" s="36"/>
      <c r="AD273" s="36"/>
      <c r="AE273" s="36"/>
      <c r="AT273" s="19" t="s">
        <v>222</v>
      </c>
      <c r="AU273" s="19" t="s">
        <v>83</v>
      </c>
    </row>
    <row r="274" spans="1:65" s="13" customFormat="1">
      <c r="B274" s="212"/>
      <c r="C274" s="213"/>
      <c r="D274" s="208" t="s">
        <v>233</v>
      </c>
      <c r="E274" s="214" t="s">
        <v>19</v>
      </c>
      <c r="F274" s="215" t="s">
        <v>2531</v>
      </c>
      <c r="G274" s="213"/>
      <c r="H274" s="216">
        <v>2.1429999999999998</v>
      </c>
      <c r="I274" s="217"/>
      <c r="J274" s="213"/>
      <c r="K274" s="213"/>
      <c r="L274" s="218"/>
      <c r="M274" s="219"/>
      <c r="N274" s="220"/>
      <c r="O274" s="220"/>
      <c r="P274" s="220"/>
      <c r="Q274" s="220"/>
      <c r="R274" s="220"/>
      <c r="S274" s="220"/>
      <c r="T274" s="221"/>
      <c r="AT274" s="222" t="s">
        <v>233</v>
      </c>
      <c r="AU274" s="222" t="s">
        <v>83</v>
      </c>
      <c r="AV274" s="13" t="s">
        <v>83</v>
      </c>
      <c r="AW274" s="13" t="s">
        <v>35</v>
      </c>
      <c r="AX274" s="13" t="s">
        <v>74</v>
      </c>
      <c r="AY274" s="222" t="s">
        <v>213</v>
      </c>
    </row>
    <row r="275" spans="1:65" s="14" customFormat="1">
      <c r="B275" s="223"/>
      <c r="C275" s="224"/>
      <c r="D275" s="208" t="s">
        <v>233</v>
      </c>
      <c r="E275" s="225" t="s">
        <v>2343</v>
      </c>
      <c r="F275" s="226" t="s">
        <v>234</v>
      </c>
      <c r="G275" s="224"/>
      <c r="H275" s="227">
        <v>2.1429999999999998</v>
      </c>
      <c r="I275" s="228"/>
      <c r="J275" s="224"/>
      <c r="K275" s="224"/>
      <c r="L275" s="229"/>
      <c r="M275" s="230"/>
      <c r="N275" s="231"/>
      <c r="O275" s="231"/>
      <c r="P275" s="231"/>
      <c r="Q275" s="231"/>
      <c r="R275" s="231"/>
      <c r="S275" s="231"/>
      <c r="T275" s="232"/>
      <c r="AT275" s="233" t="s">
        <v>233</v>
      </c>
      <c r="AU275" s="233" t="s">
        <v>83</v>
      </c>
      <c r="AV275" s="14" t="s">
        <v>220</v>
      </c>
      <c r="AW275" s="14" t="s">
        <v>35</v>
      </c>
      <c r="AX275" s="14" t="s">
        <v>81</v>
      </c>
      <c r="AY275" s="233" t="s">
        <v>213</v>
      </c>
    </row>
    <row r="276" spans="1:65" s="2" customFormat="1" ht="21.75" customHeight="1">
      <c r="A276" s="36"/>
      <c r="B276" s="37"/>
      <c r="C276" s="195" t="s">
        <v>375</v>
      </c>
      <c r="D276" s="195" t="s">
        <v>215</v>
      </c>
      <c r="E276" s="196" t="s">
        <v>2532</v>
      </c>
      <c r="F276" s="197" t="s">
        <v>2533</v>
      </c>
      <c r="G276" s="198" t="s">
        <v>166</v>
      </c>
      <c r="H276" s="199">
        <v>40.716999999999999</v>
      </c>
      <c r="I276" s="200"/>
      <c r="J276" s="201">
        <f>ROUND(I276*H276,2)</f>
        <v>0</v>
      </c>
      <c r="K276" s="197" t="s">
        <v>2365</v>
      </c>
      <c r="L276" s="41"/>
      <c r="M276" s="202" t="s">
        <v>19</v>
      </c>
      <c r="N276" s="203" t="s">
        <v>45</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220</v>
      </c>
      <c r="AT276" s="206" t="s">
        <v>215</v>
      </c>
      <c r="AU276" s="206" t="s">
        <v>83</v>
      </c>
      <c r="AY276" s="19" t="s">
        <v>213</v>
      </c>
      <c r="BE276" s="207">
        <f>IF(N276="základní",J276,0)</f>
        <v>0</v>
      </c>
      <c r="BF276" s="207">
        <f>IF(N276="snížená",J276,0)</f>
        <v>0</v>
      </c>
      <c r="BG276" s="207">
        <f>IF(N276="zákl. přenesená",J276,0)</f>
        <v>0</v>
      </c>
      <c r="BH276" s="207">
        <f>IF(N276="sníž. přenesená",J276,0)</f>
        <v>0</v>
      </c>
      <c r="BI276" s="207">
        <f>IF(N276="nulová",J276,0)</f>
        <v>0</v>
      </c>
      <c r="BJ276" s="19" t="s">
        <v>81</v>
      </c>
      <c r="BK276" s="207">
        <f>ROUND(I276*H276,2)</f>
        <v>0</v>
      </c>
      <c r="BL276" s="19" t="s">
        <v>220</v>
      </c>
      <c r="BM276" s="206" t="s">
        <v>2534</v>
      </c>
    </row>
    <row r="277" spans="1:65" s="2" customFormat="1" ht="58.5">
      <c r="A277" s="36"/>
      <c r="B277" s="37"/>
      <c r="C277" s="38"/>
      <c r="D277" s="208" t="s">
        <v>222</v>
      </c>
      <c r="E277" s="38"/>
      <c r="F277" s="209" t="s">
        <v>2530</v>
      </c>
      <c r="G277" s="38"/>
      <c r="H277" s="38"/>
      <c r="I277" s="118"/>
      <c r="J277" s="38"/>
      <c r="K277" s="38"/>
      <c r="L277" s="41"/>
      <c r="M277" s="210"/>
      <c r="N277" s="211"/>
      <c r="O277" s="66"/>
      <c r="P277" s="66"/>
      <c r="Q277" s="66"/>
      <c r="R277" s="66"/>
      <c r="S277" s="66"/>
      <c r="T277" s="67"/>
      <c r="U277" s="36"/>
      <c r="V277" s="36"/>
      <c r="W277" s="36"/>
      <c r="X277" s="36"/>
      <c r="Y277" s="36"/>
      <c r="Z277" s="36"/>
      <c r="AA277" s="36"/>
      <c r="AB277" s="36"/>
      <c r="AC277" s="36"/>
      <c r="AD277" s="36"/>
      <c r="AE277" s="36"/>
      <c r="AT277" s="19" t="s">
        <v>222</v>
      </c>
      <c r="AU277" s="19" t="s">
        <v>83</v>
      </c>
    </row>
    <row r="278" spans="1:65" s="13" customFormat="1">
      <c r="B278" s="212"/>
      <c r="C278" s="213"/>
      <c r="D278" s="208" t="s">
        <v>233</v>
      </c>
      <c r="E278" s="214" t="s">
        <v>19</v>
      </c>
      <c r="F278" s="215" t="s">
        <v>2535</v>
      </c>
      <c r="G278" s="213"/>
      <c r="H278" s="216">
        <v>40.716999999999999</v>
      </c>
      <c r="I278" s="217"/>
      <c r="J278" s="213"/>
      <c r="K278" s="213"/>
      <c r="L278" s="218"/>
      <c r="M278" s="219"/>
      <c r="N278" s="220"/>
      <c r="O278" s="220"/>
      <c r="P278" s="220"/>
      <c r="Q278" s="220"/>
      <c r="R278" s="220"/>
      <c r="S278" s="220"/>
      <c r="T278" s="221"/>
      <c r="AT278" s="222" t="s">
        <v>233</v>
      </c>
      <c r="AU278" s="222" t="s">
        <v>83</v>
      </c>
      <c r="AV278" s="13" t="s">
        <v>83</v>
      </c>
      <c r="AW278" s="13" t="s">
        <v>35</v>
      </c>
      <c r="AX278" s="13" t="s">
        <v>81</v>
      </c>
      <c r="AY278" s="222" t="s">
        <v>213</v>
      </c>
    </row>
    <row r="279" spans="1:65" s="2" customFormat="1" ht="21.75" customHeight="1">
      <c r="A279" s="36"/>
      <c r="B279" s="37"/>
      <c r="C279" s="195" t="s">
        <v>380</v>
      </c>
      <c r="D279" s="195" t="s">
        <v>215</v>
      </c>
      <c r="E279" s="196" t="s">
        <v>2536</v>
      </c>
      <c r="F279" s="197" t="s">
        <v>2537</v>
      </c>
      <c r="G279" s="198" t="s">
        <v>166</v>
      </c>
      <c r="H279" s="199">
        <v>1.1970000000000001</v>
      </c>
      <c r="I279" s="200"/>
      <c r="J279" s="201">
        <f>ROUND(I279*H279,2)</f>
        <v>0</v>
      </c>
      <c r="K279" s="197" t="s">
        <v>2365</v>
      </c>
      <c r="L279" s="41"/>
      <c r="M279" s="202" t="s">
        <v>19</v>
      </c>
      <c r="N279" s="203" t="s">
        <v>45</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220</v>
      </c>
      <c r="AT279" s="206" t="s">
        <v>215</v>
      </c>
      <c r="AU279" s="206" t="s">
        <v>83</v>
      </c>
      <c r="AY279" s="19" t="s">
        <v>213</v>
      </c>
      <c r="BE279" s="207">
        <f>IF(N279="základní",J279,0)</f>
        <v>0</v>
      </c>
      <c r="BF279" s="207">
        <f>IF(N279="snížená",J279,0)</f>
        <v>0</v>
      </c>
      <c r="BG279" s="207">
        <f>IF(N279="zákl. přenesená",J279,0)</f>
        <v>0</v>
      </c>
      <c r="BH279" s="207">
        <f>IF(N279="sníž. přenesená",J279,0)</f>
        <v>0</v>
      </c>
      <c r="BI279" s="207">
        <f>IF(N279="nulová",J279,0)</f>
        <v>0</v>
      </c>
      <c r="BJ279" s="19" t="s">
        <v>81</v>
      </c>
      <c r="BK279" s="207">
        <f>ROUND(I279*H279,2)</f>
        <v>0</v>
      </c>
      <c r="BL279" s="19" t="s">
        <v>220</v>
      </c>
      <c r="BM279" s="206" t="s">
        <v>2538</v>
      </c>
    </row>
    <row r="280" spans="1:65" s="2" customFormat="1" ht="58.5">
      <c r="A280" s="36"/>
      <c r="B280" s="37"/>
      <c r="C280" s="38"/>
      <c r="D280" s="208" t="s">
        <v>222</v>
      </c>
      <c r="E280" s="38"/>
      <c r="F280" s="209" t="s">
        <v>2539</v>
      </c>
      <c r="G280" s="38"/>
      <c r="H280" s="38"/>
      <c r="I280" s="118"/>
      <c r="J280" s="38"/>
      <c r="K280" s="38"/>
      <c r="L280" s="41"/>
      <c r="M280" s="210"/>
      <c r="N280" s="211"/>
      <c r="O280" s="66"/>
      <c r="P280" s="66"/>
      <c r="Q280" s="66"/>
      <c r="R280" s="66"/>
      <c r="S280" s="66"/>
      <c r="T280" s="67"/>
      <c r="U280" s="36"/>
      <c r="V280" s="36"/>
      <c r="W280" s="36"/>
      <c r="X280" s="36"/>
      <c r="Y280" s="36"/>
      <c r="Z280" s="36"/>
      <c r="AA280" s="36"/>
      <c r="AB280" s="36"/>
      <c r="AC280" s="36"/>
      <c r="AD280" s="36"/>
      <c r="AE280" s="36"/>
      <c r="AT280" s="19" t="s">
        <v>222</v>
      </c>
      <c r="AU280" s="19" t="s">
        <v>83</v>
      </c>
    </row>
    <row r="281" spans="1:65" s="13" customFormat="1">
      <c r="B281" s="212"/>
      <c r="C281" s="213"/>
      <c r="D281" s="208" t="s">
        <v>233</v>
      </c>
      <c r="E281" s="214" t="s">
        <v>19</v>
      </c>
      <c r="F281" s="215" t="s">
        <v>2346</v>
      </c>
      <c r="G281" s="213"/>
      <c r="H281" s="216">
        <v>1.1970000000000001</v>
      </c>
      <c r="I281" s="217"/>
      <c r="J281" s="213"/>
      <c r="K281" s="213"/>
      <c r="L281" s="218"/>
      <c r="M281" s="219"/>
      <c r="N281" s="220"/>
      <c r="O281" s="220"/>
      <c r="P281" s="220"/>
      <c r="Q281" s="220"/>
      <c r="R281" s="220"/>
      <c r="S281" s="220"/>
      <c r="T281" s="221"/>
      <c r="AT281" s="222" t="s">
        <v>233</v>
      </c>
      <c r="AU281" s="222" t="s">
        <v>83</v>
      </c>
      <c r="AV281" s="13" t="s">
        <v>83</v>
      </c>
      <c r="AW281" s="13" t="s">
        <v>35</v>
      </c>
      <c r="AX281" s="13" t="s">
        <v>74</v>
      </c>
      <c r="AY281" s="222" t="s">
        <v>213</v>
      </c>
    </row>
    <row r="282" spans="1:65" s="14" customFormat="1">
      <c r="B282" s="223"/>
      <c r="C282" s="224"/>
      <c r="D282" s="208" t="s">
        <v>233</v>
      </c>
      <c r="E282" s="225" t="s">
        <v>2345</v>
      </c>
      <c r="F282" s="226" t="s">
        <v>234</v>
      </c>
      <c r="G282" s="224"/>
      <c r="H282" s="227">
        <v>1.1970000000000001</v>
      </c>
      <c r="I282" s="228"/>
      <c r="J282" s="224"/>
      <c r="K282" s="224"/>
      <c r="L282" s="229"/>
      <c r="M282" s="230"/>
      <c r="N282" s="231"/>
      <c r="O282" s="231"/>
      <c r="P282" s="231"/>
      <c r="Q282" s="231"/>
      <c r="R282" s="231"/>
      <c r="S282" s="231"/>
      <c r="T282" s="232"/>
      <c r="AT282" s="233" t="s">
        <v>233</v>
      </c>
      <c r="AU282" s="233" t="s">
        <v>83</v>
      </c>
      <c r="AV282" s="14" t="s">
        <v>220</v>
      </c>
      <c r="AW282" s="14" t="s">
        <v>35</v>
      </c>
      <c r="AX282" s="14" t="s">
        <v>81</v>
      </c>
      <c r="AY282" s="233" t="s">
        <v>213</v>
      </c>
    </row>
    <row r="283" spans="1:65" s="2" customFormat="1" ht="16.5" customHeight="1">
      <c r="A283" s="36"/>
      <c r="B283" s="37"/>
      <c r="C283" s="195" t="s">
        <v>384</v>
      </c>
      <c r="D283" s="195" t="s">
        <v>215</v>
      </c>
      <c r="E283" s="196" t="s">
        <v>2540</v>
      </c>
      <c r="F283" s="197" t="s">
        <v>2541</v>
      </c>
      <c r="G283" s="198" t="s">
        <v>166</v>
      </c>
      <c r="H283" s="199">
        <v>0.316</v>
      </c>
      <c r="I283" s="200"/>
      <c r="J283" s="201">
        <f>ROUND(I283*H283,2)</f>
        <v>0</v>
      </c>
      <c r="K283" s="197" t="s">
        <v>2365</v>
      </c>
      <c r="L283" s="41"/>
      <c r="M283" s="202" t="s">
        <v>19</v>
      </c>
      <c r="N283" s="203" t="s">
        <v>45</v>
      </c>
      <c r="O283" s="66"/>
      <c r="P283" s="204">
        <f>O283*H283</f>
        <v>0</v>
      </c>
      <c r="Q283" s="204">
        <v>0</v>
      </c>
      <c r="R283" s="204">
        <f>Q283*H283</f>
        <v>0</v>
      </c>
      <c r="S283" s="204">
        <v>0</v>
      </c>
      <c r="T283" s="205">
        <f>S283*H283</f>
        <v>0</v>
      </c>
      <c r="U283" s="36"/>
      <c r="V283" s="36"/>
      <c r="W283" s="36"/>
      <c r="X283" s="36"/>
      <c r="Y283" s="36"/>
      <c r="Z283" s="36"/>
      <c r="AA283" s="36"/>
      <c r="AB283" s="36"/>
      <c r="AC283" s="36"/>
      <c r="AD283" s="36"/>
      <c r="AE283" s="36"/>
      <c r="AR283" s="206" t="s">
        <v>220</v>
      </c>
      <c r="AT283" s="206" t="s">
        <v>215</v>
      </c>
      <c r="AU283" s="206" t="s">
        <v>83</v>
      </c>
      <c r="AY283" s="19" t="s">
        <v>213</v>
      </c>
      <c r="BE283" s="207">
        <f>IF(N283="základní",J283,0)</f>
        <v>0</v>
      </c>
      <c r="BF283" s="207">
        <f>IF(N283="snížená",J283,0)</f>
        <v>0</v>
      </c>
      <c r="BG283" s="207">
        <f>IF(N283="zákl. přenesená",J283,0)</f>
        <v>0</v>
      </c>
      <c r="BH283" s="207">
        <f>IF(N283="sníž. přenesená",J283,0)</f>
        <v>0</v>
      </c>
      <c r="BI283" s="207">
        <f>IF(N283="nulová",J283,0)</f>
        <v>0</v>
      </c>
      <c r="BJ283" s="19" t="s">
        <v>81</v>
      </c>
      <c r="BK283" s="207">
        <f>ROUND(I283*H283,2)</f>
        <v>0</v>
      </c>
      <c r="BL283" s="19" t="s">
        <v>220</v>
      </c>
      <c r="BM283" s="206" t="s">
        <v>2542</v>
      </c>
    </row>
    <row r="284" spans="1:65" s="2" customFormat="1" ht="58.5">
      <c r="A284" s="36"/>
      <c r="B284" s="37"/>
      <c r="C284" s="38"/>
      <c r="D284" s="208" t="s">
        <v>222</v>
      </c>
      <c r="E284" s="38"/>
      <c r="F284" s="209" t="s">
        <v>2539</v>
      </c>
      <c r="G284" s="38"/>
      <c r="H284" s="38"/>
      <c r="I284" s="118"/>
      <c r="J284" s="38"/>
      <c r="K284" s="38"/>
      <c r="L284" s="41"/>
      <c r="M284" s="210"/>
      <c r="N284" s="211"/>
      <c r="O284" s="66"/>
      <c r="P284" s="66"/>
      <c r="Q284" s="66"/>
      <c r="R284" s="66"/>
      <c r="S284" s="66"/>
      <c r="T284" s="67"/>
      <c r="U284" s="36"/>
      <c r="V284" s="36"/>
      <c r="W284" s="36"/>
      <c r="X284" s="36"/>
      <c r="Y284" s="36"/>
      <c r="Z284" s="36"/>
      <c r="AA284" s="36"/>
      <c r="AB284" s="36"/>
      <c r="AC284" s="36"/>
      <c r="AD284" s="36"/>
      <c r="AE284" s="36"/>
      <c r="AT284" s="19" t="s">
        <v>222</v>
      </c>
      <c r="AU284" s="19" t="s">
        <v>83</v>
      </c>
    </row>
    <row r="285" spans="1:65" s="13" customFormat="1">
      <c r="B285" s="212"/>
      <c r="C285" s="213"/>
      <c r="D285" s="208" t="s">
        <v>233</v>
      </c>
      <c r="E285" s="214" t="s">
        <v>19</v>
      </c>
      <c r="F285" s="215" t="s">
        <v>2543</v>
      </c>
      <c r="G285" s="213"/>
      <c r="H285" s="216">
        <v>0.316</v>
      </c>
      <c r="I285" s="217"/>
      <c r="J285" s="213"/>
      <c r="K285" s="213"/>
      <c r="L285" s="218"/>
      <c r="M285" s="219"/>
      <c r="N285" s="220"/>
      <c r="O285" s="220"/>
      <c r="P285" s="220"/>
      <c r="Q285" s="220"/>
      <c r="R285" s="220"/>
      <c r="S285" s="220"/>
      <c r="T285" s="221"/>
      <c r="AT285" s="222" t="s">
        <v>233</v>
      </c>
      <c r="AU285" s="222" t="s">
        <v>83</v>
      </c>
      <c r="AV285" s="13" t="s">
        <v>83</v>
      </c>
      <c r="AW285" s="13" t="s">
        <v>35</v>
      </c>
      <c r="AX285" s="13" t="s">
        <v>74</v>
      </c>
      <c r="AY285" s="222" t="s">
        <v>213</v>
      </c>
    </row>
    <row r="286" spans="1:65" s="14" customFormat="1">
      <c r="B286" s="223"/>
      <c r="C286" s="224"/>
      <c r="D286" s="208" t="s">
        <v>233</v>
      </c>
      <c r="E286" s="225" t="s">
        <v>2350</v>
      </c>
      <c r="F286" s="226" t="s">
        <v>234</v>
      </c>
      <c r="G286" s="224"/>
      <c r="H286" s="227">
        <v>0.316</v>
      </c>
      <c r="I286" s="228"/>
      <c r="J286" s="224"/>
      <c r="K286" s="224"/>
      <c r="L286" s="229"/>
      <c r="M286" s="230"/>
      <c r="N286" s="231"/>
      <c r="O286" s="231"/>
      <c r="P286" s="231"/>
      <c r="Q286" s="231"/>
      <c r="R286" s="231"/>
      <c r="S286" s="231"/>
      <c r="T286" s="232"/>
      <c r="AT286" s="233" t="s">
        <v>233</v>
      </c>
      <c r="AU286" s="233" t="s">
        <v>83</v>
      </c>
      <c r="AV286" s="14" t="s">
        <v>220</v>
      </c>
      <c r="AW286" s="14" t="s">
        <v>35</v>
      </c>
      <c r="AX286" s="14" t="s">
        <v>81</v>
      </c>
      <c r="AY286" s="233" t="s">
        <v>213</v>
      </c>
    </row>
    <row r="287" spans="1:65" s="2" customFormat="1" ht="21.75" customHeight="1">
      <c r="A287" s="36"/>
      <c r="B287" s="37"/>
      <c r="C287" s="195" t="s">
        <v>389</v>
      </c>
      <c r="D287" s="195" t="s">
        <v>215</v>
      </c>
      <c r="E287" s="196" t="s">
        <v>2544</v>
      </c>
      <c r="F287" s="197" t="s">
        <v>2545</v>
      </c>
      <c r="G287" s="198" t="s">
        <v>166</v>
      </c>
      <c r="H287" s="199">
        <v>0.63</v>
      </c>
      <c r="I287" s="200"/>
      <c r="J287" s="201">
        <f>ROUND(I287*H287,2)</f>
        <v>0</v>
      </c>
      <c r="K287" s="197" t="s">
        <v>2365</v>
      </c>
      <c r="L287" s="41"/>
      <c r="M287" s="202" t="s">
        <v>19</v>
      </c>
      <c r="N287" s="203" t="s">
        <v>45</v>
      </c>
      <c r="O287" s="66"/>
      <c r="P287" s="204">
        <f>O287*H287</f>
        <v>0</v>
      </c>
      <c r="Q287" s="204">
        <v>0</v>
      </c>
      <c r="R287" s="204">
        <f>Q287*H287</f>
        <v>0</v>
      </c>
      <c r="S287" s="204">
        <v>0</v>
      </c>
      <c r="T287" s="205">
        <f>S287*H287</f>
        <v>0</v>
      </c>
      <c r="U287" s="36"/>
      <c r="V287" s="36"/>
      <c r="W287" s="36"/>
      <c r="X287" s="36"/>
      <c r="Y287" s="36"/>
      <c r="Z287" s="36"/>
      <c r="AA287" s="36"/>
      <c r="AB287" s="36"/>
      <c r="AC287" s="36"/>
      <c r="AD287" s="36"/>
      <c r="AE287" s="36"/>
      <c r="AR287" s="206" t="s">
        <v>220</v>
      </c>
      <c r="AT287" s="206" t="s">
        <v>215</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2546</v>
      </c>
    </row>
    <row r="288" spans="1:65" s="2" customFormat="1" ht="58.5">
      <c r="A288" s="36"/>
      <c r="B288" s="37"/>
      <c r="C288" s="38"/>
      <c r="D288" s="208" t="s">
        <v>222</v>
      </c>
      <c r="E288" s="38"/>
      <c r="F288" s="209" t="s">
        <v>2539</v>
      </c>
      <c r="G288" s="38"/>
      <c r="H288" s="38"/>
      <c r="I288" s="118"/>
      <c r="J288" s="38"/>
      <c r="K288" s="38"/>
      <c r="L288" s="41"/>
      <c r="M288" s="210"/>
      <c r="N288" s="211"/>
      <c r="O288" s="66"/>
      <c r="P288" s="66"/>
      <c r="Q288" s="66"/>
      <c r="R288" s="66"/>
      <c r="S288" s="66"/>
      <c r="T288" s="67"/>
      <c r="U288" s="36"/>
      <c r="V288" s="36"/>
      <c r="W288" s="36"/>
      <c r="X288" s="36"/>
      <c r="Y288" s="36"/>
      <c r="Z288" s="36"/>
      <c r="AA288" s="36"/>
      <c r="AB288" s="36"/>
      <c r="AC288" s="36"/>
      <c r="AD288" s="36"/>
      <c r="AE288" s="36"/>
      <c r="AT288" s="19" t="s">
        <v>222</v>
      </c>
      <c r="AU288" s="19" t="s">
        <v>83</v>
      </c>
    </row>
    <row r="289" spans="1:65" s="13" customFormat="1">
      <c r="B289" s="212"/>
      <c r="C289" s="213"/>
      <c r="D289" s="208" t="s">
        <v>233</v>
      </c>
      <c r="E289" s="214" t="s">
        <v>19</v>
      </c>
      <c r="F289" s="215" t="s">
        <v>2547</v>
      </c>
      <c r="G289" s="213"/>
      <c r="H289" s="216">
        <v>0.63</v>
      </c>
      <c r="I289" s="217"/>
      <c r="J289" s="213"/>
      <c r="K289" s="213"/>
      <c r="L289" s="218"/>
      <c r="M289" s="219"/>
      <c r="N289" s="220"/>
      <c r="O289" s="220"/>
      <c r="P289" s="220"/>
      <c r="Q289" s="220"/>
      <c r="R289" s="220"/>
      <c r="S289" s="220"/>
      <c r="T289" s="221"/>
      <c r="AT289" s="222" t="s">
        <v>233</v>
      </c>
      <c r="AU289" s="222" t="s">
        <v>83</v>
      </c>
      <c r="AV289" s="13" t="s">
        <v>83</v>
      </c>
      <c r="AW289" s="13" t="s">
        <v>35</v>
      </c>
      <c r="AX289" s="13" t="s">
        <v>74</v>
      </c>
      <c r="AY289" s="222" t="s">
        <v>213</v>
      </c>
    </row>
    <row r="290" spans="1:65" s="14" customFormat="1">
      <c r="B290" s="223"/>
      <c r="C290" s="224"/>
      <c r="D290" s="208" t="s">
        <v>233</v>
      </c>
      <c r="E290" s="225" t="s">
        <v>2347</v>
      </c>
      <c r="F290" s="226" t="s">
        <v>234</v>
      </c>
      <c r="G290" s="224"/>
      <c r="H290" s="227">
        <v>0.63</v>
      </c>
      <c r="I290" s="228"/>
      <c r="J290" s="224"/>
      <c r="K290" s="224"/>
      <c r="L290" s="229"/>
      <c r="M290" s="230"/>
      <c r="N290" s="231"/>
      <c r="O290" s="231"/>
      <c r="P290" s="231"/>
      <c r="Q290" s="231"/>
      <c r="R290" s="231"/>
      <c r="S290" s="231"/>
      <c r="T290" s="232"/>
      <c r="AT290" s="233" t="s">
        <v>233</v>
      </c>
      <c r="AU290" s="233" t="s">
        <v>83</v>
      </c>
      <c r="AV290" s="14" t="s">
        <v>220</v>
      </c>
      <c r="AW290" s="14" t="s">
        <v>35</v>
      </c>
      <c r="AX290" s="14" t="s">
        <v>81</v>
      </c>
      <c r="AY290" s="233" t="s">
        <v>213</v>
      </c>
    </row>
    <row r="291" spans="1:65" s="2" customFormat="1" ht="21.75" customHeight="1">
      <c r="A291" s="36"/>
      <c r="B291" s="37"/>
      <c r="C291" s="195" t="s">
        <v>393</v>
      </c>
      <c r="D291" s="195" t="s">
        <v>215</v>
      </c>
      <c r="E291" s="196" t="s">
        <v>2548</v>
      </c>
      <c r="F291" s="197" t="s">
        <v>2549</v>
      </c>
      <c r="G291" s="198" t="s">
        <v>166</v>
      </c>
      <c r="H291" s="199">
        <v>2.782</v>
      </c>
      <c r="I291" s="200"/>
      <c r="J291" s="201">
        <f>ROUND(I291*H291,2)</f>
        <v>0</v>
      </c>
      <c r="K291" s="197" t="s">
        <v>2365</v>
      </c>
      <c r="L291" s="41"/>
      <c r="M291" s="202" t="s">
        <v>19</v>
      </c>
      <c r="N291" s="203" t="s">
        <v>45</v>
      </c>
      <c r="O291" s="66"/>
      <c r="P291" s="204">
        <f>O291*H291</f>
        <v>0</v>
      </c>
      <c r="Q291" s="204">
        <v>0</v>
      </c>
      <c r="R291" s="204">
        <f>Q291*H291</f>
        <v>0</v>
      </c>
      <c r="S291" s="204">
        <v>0</v>
      </c>
      <c r="T291" s="205">
        <f>S291*H291</f>
        <v>0</v>
      </c>
      <c r="U291" s="36"/>
      <c r="V291" s="36"/>
      <c r="W291" s="36"/>
      <c r="X291" s="36"/>
      <c r="Y291" s="36"/>
      <c r="Z291" s="36"/>
      <c r="AA291" s="36"/>
      <c r="AB291" s="36"/>
      <c r="AC291" s="36"/>
      <c r="AD291" s="36"/>
      <c r="AE291" s="36"/>
      <c r="AR291" s="206" t="s">
        <v>220</v>
      </c>
      <c r="AT291" s="206" t="s">
        <v>215</v>
      </c>
      <c r="AU291" s="206" t="s">
        <v>83</v>
      </c>
      <c r="AY291" s="19" t="s">
        <v>213</v>
      </c>
      <c r="BE291" s="207">
        <f>IF(N291="základní",J291,0)</f>
        <v>0</v>
      </c>
      <c r="BF291" s="207">
        <f>IF(N291="snížená",J291,0)</f>
        <v>0</v>
      </c>
      <c r="BG291" s="207">
        <f>IF(N291="zákl. přenesená",J291,0)</f>
        <v>0</v>
      </c>
      <c r="BH291" s="207">
        <f>IF(N291="sníž. přenesená",J291,0)</f>
        <v>0</v>
      </c>
      <c r="BI291" s="207">
        <f>IF(N291="nulová",J291,0)</f>
        <v>0</v>
      </c>
      <c r="BJ291" s="19" t="s">
        <v>81</v>
      </c>
      <c r="BK291" s="207">
        <f>ROUND(I291*H291,2)</f>
        <v>0</v>
      </c>
      <c r="BL291" s="19" t="s">
        <v>220</v>
      </c>
      <c r="BM291" s="206" t="s">
        <v>2550</v>
      </c>
    </row>
    <row r="292" spans="1:65" s="2" customFormat="1" ht="68.25">
      <c r="A292" s="36"/>
      <c r="B292" s="37"/>
      <c r="C292" s="38"/>
      <c r="D292" s="208" t="s">
        <v>222</v>
      </c>
      <c r="E292" s="38"/>
      <c r="F292" s="209" t="s">
        <v>2551</v>
      </c>
      <c r="G292" s="38"/>
      <c r="H292" s="38"/>
      <c r="I292" s="118"/>
      <c r="J292" s="38"/>
      <c r="K292" s="38"/>
      <c r="L292" s="41"/>
      <c r="M292" s="210"/>
      <c r="N292" s="211"/>
      <c r="O292" s="66"/>
      <c r="P292" s="66"/>
      <c r="Q292" s="66"/>
      <c r="R292" s="66"/>
      <c r="S292" s="66"/>
      <c r="T292" s="67"/>
      <c r="U292" s="36"/>
      <c r="V292" s="36"/>
      <c r="W292" s="36"/>
      <c r="X292" s="36"/>
      <c r="Y292" s="36"/>
      <c r="Z292" s="36"/>
      <c r="AA292" s="36"/>
      <c r="AB292" s="36"/>
      <c r="AC292" s="36"/>
      <c r="AD292" s="36"/>
      <c r="AE292" s="36"/>
      <c r="AT292" s="19" t="s">
        <v>222</v>
      </c>
      <c r="AU292" s="19" t="s">
        <v>83</v>
      </c>
    </row>
    <row r="293" spans="1:65" s="15" customFormat="1">
      <c r="B293" s="234"/>
      <c r="C293" s="235"/>
      <c r="D293" s="208" t="s">
        <v>233</v>
      </c>
      <c r="E293" s="236" t="s">
        <v>19</v>
      </c>
      <c r="F293" s="237" t="s">
        <v>2552</v>
      </c>
      <c r="G293" s="235"/>
      <c r="H293" s="236" t="s">
        <v>19</v>
      </c>
      <c r="I293" s="238"/>
      <c r="J293" s="235"/>
      <c r="K293" s="235"/>
      <c r="L293" s="239"/>
      <c r="M293" s="240"/>
      <c r="N293" s="241"/>
      <c r="O293" s="241"/>
      <c r="P293" s="241"/>
      <c r="Q293" s="241"/>
      <c r="R293" s="241"/>
      <c r="S293" s="241"/>
      <c r="T293" s="242"/>
      <c r="AT293" s="243" t="s">
        <v>233</v>
      </c>
      <c r="AU293" s="243" t="s">
        <v>83</v>
      </c>
      <c r="AV293" s="15" t="s">
        <v>81</v>
      </c>
      <c r="AW293" s="15" t="s">
        <v>35</v>
      </c>
      <c r="AX293" s="15" t="s">
        <v>74</v>
      </c>
      <c r="AY293" s="243" t="s">
        <v>213</v>
      </c>
    </row>
    <row r="294" spans="1:65" s="15" customFormat="1">
      <c r="B294" s="234"/>
      <c r="C294" s="235"/>
      <c r="D294" s="208" t="s">
        <v>233</v>
      </c>
      <c r="E294" s="236" t="s">
        <v>19</v>
      </c>
      <c r="F294" s="237" t="s">
        <v>2553</v>
      </c>
      <c r="G294" s="235"/>
      <c r="H294" s="236" t="s">
        <v>19</v>
      </c>
      <c r="I294" s="238"/>
      <c r="J294" s="235"/>
      <c r="K294" s="235"/>
      <c r="L294" s="239"/>
      <c r="M294" s="240"/>
      <c r="N294" s="241"/>
      <c r="O294" s="241"/>
      <c r="P294" s="241"/>
      <c r="Q294" s="241"/>
      <c r="R294" s="241"/>
      <c r="S294" s="241"/>
      <c r="T294" s="242"/>
      <c r="AT294" s="243" t="s">
        <v>233</v>
      </c>
      <c r="AU294" s="243" t="s">
        <v>83</v>
      </c>
      <c r="AV294" s="15" t="s">
        <v>81</v>
      </c>
      <c r="AW294" s="15" t="s">
        <v>35</v>
      </c>
      <c r="AX294" s="15" t="s">
        <v>74</v>
      </c>
      <c r="AY294" s="243" t="s">
        <v>213</v>
      </c>
    </row>
    <row r="295" spans="1:65" s="13" customFormat="1">
      <c r="B295" s="212"/>
      <c r="C295" s="213"/>
      <c r="D295" s="208" t="s">
        <v>233</v>
      </c>
      <c r="E295" s="214" t="s">
        <v>19</v>
      </c>
      <c r="F295" s="215" t="s">
        <v>2554</v>
      </c>
      <c r="G295" s="213"/>
      <c r="H295" s="216">
        <v>2.782</v>
      </c>
      <c r="I295" s="217"/>
      <c r="J295" s="213"/>
      <c r="K295" s="213"/>
      <c r="L295" s="218"/>
      <c r="M295" s="219"/>
      <c r="N295" s="220"/>
      <c r="O295" s="220"/>
      <c r="P295" s="220"/>
      <c r="Q295" s="220"/>
      <c r="R295" s="220"/>
      <c r="S295" s="220"/>
      <c r="T295" s="221"/>
      <c r="AT295" s="222" t="s">
        <v>233</v>
      </c>
      <c r="AU295" s="222" t="s">
        <v>83</v>
      </c>
      <c r="AV295" s="13" t="s">
        <v>83</v>
      </c>
      <c r="AW295" s="13" t="s">
        <v>35</v>
      </c>
      <c r="AX295" s="13" t="s">
        <v>74</v>
      </c>
      <c r="AY295" s="222" t="s">
        <v>213</v>
      </c>
    </row>
    <row r="296" spans="1:65" s="14" customFormat="1">
      <c r="B296" s="223"/>
      <c r="C296" s="224"/>
      <c r="D296" s="208" t="s">
        <v>233</v>
      </c>
      <c r="E296" s="225" t="s">
        <v>2555</v>
      </c>
      <c r="F296" s="226" t="s">
        <v>234</v>
      </c>
      <c r="G296" s="224"/>
      <c r="H296" s="227">
        <v>2.782</v>
      </c>
      <c r="I296" s="228"/>
      <c r="J296" s="224"/>
      <c r="K296" s="224"/>
      <c r="L296" s="229"/>
      <c r="M296" s="230"/>
      <c r="N296" s="231"/>
      <c r="O296" s="231"/>
      <c r="P296" s="231"/>
      <c r="Q296" s="231"/>
      <c r="R296" s="231"/>
      <c r="S296" s="231"/>
      <c r="T296" s="232"/>
      <c r="AT296" s="233" t="s">
        <v>233</v>
      </c>
      <c r="AU296" s="233" t="s">
        <v>83</v>
      </c>
      <c r="AV296" s="14" t="s">
        <v>220</v>
      </c>
      <c r="AW296" s="14" t="s">
        <v>35</v>
      </c>
      <c r="AX296" s="14" t="s">
        <v>81</v>
      </c>
      <c r="AY296" s="233" t="s">
        <v>213</v>
      </c>
    </row>
    <row r="297" spans="1:65" s="12" customFormat="1" ht="22.9" customHeight="1">
      <c r="B297" s="179"/>
      <c r="C297" s="180"/>
      <c r="D297" s="181" t="s">
        <v>73</v>
      </c>
      <c r="E297" s="193" t="s">
        <v>490</v>
      </c>
      <c r="F297" s="193" t="s">
        <v>491</v>
      </c>
      <c r="G297" s="180"/>
      <c r="H297" s="180"/>
      <c r="I297" s="183"/>
      <c r="J297" s="194">
        <f>BK297</f>
        <v>0</v>
      </c>
      <c r="K297" s="180"/>
      <c r="L297" s="185"/>
      <c r="M297" s="186"/>
      <c r="N297" s="187"/>
      <c r="O297" s="187"/>
      <c r="P297" s="188">
        <f>P298</f>
        <v>0</v>
      </c>
      <c r="Q297" s="187"/>
      <c r="R297" s="188">
        <f>R298</f>
        <v>0</v>
      </c>
      <c r="S297" s="187"/>
      <c r="T297" s="189">
        <f>T298</f>
        <v>0</v>
      </c>
      <c r="AR297" s="190" t="s">
        <v>81</v>
      </c>
      <c r="AT297" s="191" t="s">
        <v>73</v>
      </c>
      <c r="AU297" s="191" t="s">
        <v>81</v>
      </c>
      <c r="AY297" s="190" t="s">
        <v>213</v>
      </c>
      <c r="BK297" s="192">
        <f>BK298</f>
        <v>0</v>
      </c>
    </row>
    <row r="298" spans="1:65" s="2" customFormat="1" ht="21.75" customHeight="1">
      <c r="A298" s="36"/>
      <c r="B298" s="37"/>
      <c r="C298" s="195" t="s">
        <v>397</v>
      </c>
      <c r="D298" s="195" t="s">
        <v>215</v>
      </c>
      <c r="E298" s="196" t="s">
        <v>2556</v>
      </c>
      <c r="F298" s="197" t="s">
        <v>2557</v>
      </c>
      <c r="G298" s="198" t="s">
        <v>166</v>
      </c>
      <c r="H298" s="199">
        <v>8.9979999999999993</v>
      </c>
      <c r="I298" s="200"/>
      <c r="J298" s="201">
        <f>ROUND(I298*H298,2)</f>
        <v>0</v>
      </c>
      <c r="K298" s="197" t="s">
        <v>2365</v>
      </c>
      <c r="L298" s="41"/>
      <c r="M298" s="202" t="s">
        <v>19</v>
      </c>
      <c r="N298" s="203" t="s">
        <v>45</v>
      </c>
      <c r="O298" s="66"/>
      <c r="P298" s="204">
        <f>O298*H298</f>
        <v>0</v>
      </c>
      <c r="Q298" s="204">
        <v>0</v>
      </c>
      <c r="R298" s="204">
        <f>Q298*H298</f>
        <v>0</v>
      </c>
      <c r="S298" s="204">
        <v>0</v>
      </c>
      <c r="T298" s="205">
        <f>S298*H298</f>
        <v>0</v>
      </c>
      <c r="U298" s="36"/>
      <c r="V298" s="36"/>
      <c r="W298" s="36"/>
      <c r="X298" s="36"/>
      <c r="Y298" s="36"/>
      <c r="Z298" s="36"/>
      <c r="AA298" s="36"/>
      <c r="AB298" s="36"/>
      <c r="AC298" s="36"/>
      <c r="AD298" s="36"/>
      <c r="AE298" s="36"/>
      <c r="AR298" s="206" t="s">
        <v>220</v>
      </c>
      <c r="AT298" s="206" t="s">
        <v>215</v>
      </c>
      <c r="AU298" s="206" t="s">
        <v>83</v>
      </c>
      <c r="AY298" s="19" t="s">
        <v>213</v>
      </c>
      <c r="BE298" s="207">
        <f>IF(N298="základní",J298,0)</f>
        <v>0</v>
      </c>
      <c r="BF298" s="207">
        <f>IF(N298="snížená",J298,0)</f>
        <v>0</v>
      </c>
      <c r="BG298" s="207">
        <f>IF(N298="zákl. přenesená",J298,0)</f>
        <v>0</v>
      </c>
      <c r="BH298" s="207">
        <f>IF(N298="sníž. přenesená",J298,0)</f>
        <v>0</v>
      </c>
      <c r="BI298" s="207">
        <f>IF(N298="nulová",J298,0)</f>
        <v>0</v>
      </c>
      <c r="BJ298" s="19" t="s">
        <v>81</v>
      </c>
      <c r="BK298" s="207">
        <f>ROUND(I298*H298,2)</f>
        <v>0</v>
      </c>
      <c r="BL298" s="19" t="s">
        <v>220</v>
      </c>
      <c r="BM298" s="206" t="s">
        <v>2558</v>
      </c>
    </row>
    <row r="299" spans="1:65" s="12" customFormat="1" ht="25.9" customHeight="1">
      <c r="B299" s="179"/>
      <c r="C299" s="180"/>
      <c r="D299" s="181" t="s">
        <v>73</v>
      </c>
      <c r="E299" s="182" t="s">
        <v>2559</v>
      </c>
      <c r="F299" s="182" t="s">
        <v>2560</v>
      </c>
      <c r="G299" s="180"/>
      <c r="H299" s="180"/>
      <c r="I299" s="183"/>
      <c r="J299" s="184">
        <f>BK299</f>
        <v>0</v>
      </c>
      <c r="K299" s="180"/>
      <c r="L299" s="185"/>
      <c r="M299" s="186"/>
      <c r="N299" s="187"/>
      <c r="O299" s="187"/>
      <c r="P299" s="188">
        <f>P300</f>
        <v>0</v>
      </c>
      <c r="Q299" s="187"/>
      <c r="R299" s="188">
        <f>R300</f>
        <v>0.54646700000000004</v>
      </c>
      <c r="S299" s="187"/>
      <c r="T299" s="189">
        <f>T300</f>
        <v>0.31575999999999999</v>
      </c>
      <c r="AR299" s="190" t="s">
        <v>83</v>
      </c>
      <c r="AT299" s="191" t="s">
        <v>73</v>
      </c>
      <c r="AU299" s="191" t="s">
        <v>74</v>
      </c>
      <c r="AY299" s="190" t="s">
        <v>213</v>
      </c>
      <c r="BK299" s="192">
        <f>BK300</f>
        <v>0</v>
      </c>
    </row>
    <row r="300" spans="1:65" s="12" customFormat="1" ht="22.9" customHeight="1">
      <c r="B300" s="179"/>
      <c r="C300" s="180"/>
      <c r="D300" s="181" t="s">
        <v>73</v>
      </c>
      <c r="E300" s="193" t="s">
        <v>2561</v>
      </c>
      <c r="F300" s="193" t="s">
        <v>2562</v>
      </c>
      <c r="G300" s="180"/>
      <c r="H300" s="180"/>
      <c r="I300" s="183"/>
      <c r="J300" s="194">
        <f>BK300</f>
        <v>0</v>
      </c>
      <c r="K300" s="180"/>
      <c r="L300" s="185"/>
      <c r="M300" s="186"/>
      <c r="N300" s="187"/>
      <c r="O300" s="187"/>
      <c r="P300" s="188">
        <f>SUM(P301:P314)</f>
        <v>0</v>
      </c>
      <c r="Q300" s="187"/>
      <c r="R300" s="188">
        <f>SUM(R301:R314)</f>
        <v>0.54646700000000004</v>
      </c>
      <c r="S300" s="187"/>
      <c r="T300" s="189">
        <f>SUM(T301:T314)</f>
        <v>0.31575999999999999</v>
      </c>
      <c r="AR300" s="190" t="s">
        <v>83</v>
      </c>
      <c r="AT300" s="191" t="s">
        <v>73</v>
      </c>
      <c r="AU300" s="191" t="s">
        <v>81</v>
      </c>
      <c r="AY300" s="190" t="s">
        <v>213</v>
      </c>
      <c r="BK300" s="192">
        <f>SUM(BK301:BK314)</f>
        <v>0</v>
      </c>
    </row>
    <row r="301" spans="1:65" s="2" customFormat="1" ht="16.5" customHeight="1">
      <c r="A301" s="36"/>
      <c r="B301" s="37"/>
      <c r="C301" s="195" t="s">
        <v>402</v>
      </c>
      <c r="D301" s="195" t="s">
        <v>215</v>
      </c>
      <c r="E301" s="196" t="s">
        <v>2563</v>
      </c>
      <c r="F301" s="197" t="s">
        <v>2564</v>
      </c>
      <c r="G301" s="198" t="s">
        <v>152</v>
      </c>
      <c r="H301" s="199">
        <v>21.95</v>
      </c>
      <c r="I301" s="200"/>
      <c r="J301" s="201">
        <f>ROUND(I301*H301,2)</f>
        <v>0</v>
      </c>
      <c r="K301" s="197" t="s">
        <v>19</v>
      </c>
      <c r="L301" s="41"/>
      <c r="M301" s="202" t="s">
        <v>19</v>
      </c>
      <c r="N301" s="203" t="s">
        <v>45</v>
      </c>
      <c r="O301" s="66"/>
      <c r="P301" s="204">
        <f>O301*H301</f>
        <v>0</v>
      </c>
      <c r="Q301" s="204">
        <v>3.14E-3</v>
      </c>
      <c r="R301" s="204">
        <f>Q301*H301</f>
        <v>6.8922999999999998E-2</v>
      </c>
      <c r="S301" s="204">
        <v>0</v>
      </c>
      <c r="T301" s="205">
        <f>S301*H301</f>
        <v>0</v>
      </c>
      <c r="U301" s="36"/>
      <c r="V301" s="36"/>
      <c r="W301" s="36"/>
      <c r="X301" s="36"/>
      <c r="Y301" s="36"/>
      <c r="Z301" s="36"/>
      <c r="AA301" s="36"/>
      <c r="AB301" s="36"/>
      <c r="AC301" s="36"/>
      <c r="AD301" s="36"/>
      <c r="AE301" s="36"/>
      <c r="AR301" s="206" t="s">
        <v>293</v>
      </c>
      <c r="AT301" s="206" t="s">
        <v>215</v>
      </c>
      <c r="AU301" s="206" t="s">
        <v>83</v>
      </c>
      <c r="AY301" s="19" t="s">
        <v>213</v>
      </c>
      <c r="BE301" s="207">
        <f>IF(N301="základní",J301,0)</f>
        <v>0</v>
      </c>
      <c r="BF301" s="207">
        <f>IF(N301="snížená",J301,0)</f>
        <v>0</v>
      </c>
      <c r="BG301" s="207">
        <f>IF(N301="zákl. přenesená",J301,0)</f>
        <v>0</v>
      </c>
      <c r="BH301" s="207">
        <f>IF(N301="sníž. přenesená",J301,0)</f>
        <v>0</v>
      </c>
      <c r="BI301" s="207">
        <f>IF(N301="nulová",J301,0)</f>
        <v>0</v>
      </c>
      <c r="BJ301" s="19" t="s">
        <v>81</v>
      </c>
      <c r="BK301" s="207">
        <f>ROUND(I301*H301,2)</f>
        <v>0</v>
      </c>
      <c r="BL301" s="19" t="s">
        <v>293</v>
      </c>
      <c r="BM301" s="206" t="s">
        <v>2565</v>
      </c>
    </row>
    <row r="302" spans="1:65" s="2" customFormat="1" ht="29.25">
      <c r="A302" s="36"/>
      <c r="B302" s="37"/>
      <c r="C302" s="38"/>
      <c r="D302" s="208" t="s">
        <v>320</v>
      </c>
      <c r="E302" s="38"/>
      <c r="F302" s="209" t="s">
        <v>2566</v>
      </c>
      <c r="G302" s="38"/>
      <c r="H302" s="38"/>
      <c r="I302" s="118"/>
      <c r="J302" s="38"/>
      <c r="K302" s="38"/>
      <c r="L302" s="41"/>
      <c r="M302" s="210"/>
      <c r="N302" s="211"/>
      <c r="O302" s="66"/>
      <c r="P302" s="66"/>
      <c r="Q302" s="66"/>
      <c r="R302" s="66"/>
      <c r="S302" s="66"/>
      <c r="T302" s="67"/>
      <c r="U302" s="36"/>
      <c r="V302" s="36"/>
      <c r="W302" s="36"/>
      <c r="X302" s="36"/>
      <c r="Y302" s="36"/>
      <c r="Z302" s="36"/>
      <c r="AA302" s="36"/>
      <c r="AB302" s="36"/>
      <c r="AC302" s="36"/>
      <c r="AD302" s="36"/>
      <c r="AE302" s="36"/>
      <c r="AT302" s="19" t="s">
        <v>320</v>
      </c>
      <c r="AU302" s="19" t="s">
        <v>83</v>
      </c>
    </row>
    <row r="303" spans="1:65" s="2" customFormat="1" ht="21.75" customHeight="1">
      <c r="A303" s="36"/>
      <c r="B303" s="37"/>
      <c r="C303" s="195" t="s">
        <v>407</v>
      </c>
      <c r="D303" s="195" t="s">
        <v>215</v>
      </c>
      <c r="E303" s="196" t="s">
        <v>2567</v>
      </c>
      <c r="F303" s="197" t="s">
        <v>2568</v>
      </c>
      <c r="G303" s="198" t="s">
        <v>343</v>
      </c>
      <c r="H303" s="199">
        <v>436.85</v>
      </c>
      <c r="I303" s="200"/>
      <c r="J303" s="201">
        <f>ROUND(I303*H303,2)</f>
        <v>0</v>
      </c>
      <c r="K303" s="197" t="s">
        <v>19</v>
      </c>
      <c r="L303" s="41"/>
      <c r="M303" s="202" t="s">
        <v>19</v>
      </c>
      <c r="N303" s="203" t="s">
        <v>45</v>
      </c>
      <c r="O303" s="66"/>
      <c r="P303" s="204">
        <f>O303*H303</f>
        <v>0</v>
      </c>
      <c r="Q303" s="204">
        <v>1E-3</v>
      </c>
      <c r="R303" s="204">
        <f>Q303*H303</f>
        <v>0.43685000000000002</v>
      </c>
      <c r="S303" s="204">
        <v>0</v>
      </c>
      <c r="T303" s="205">
        <f>S303*H303</f>
        <v>0</v>
      </c>
      <c r="U303" s="36"/>
      <c r="V303" s="36"/>
      <c r="W303" s="36"/>
      <c r="X303" s="36"/>
      <c r="Y303" s="36"/>
      <c r="Z303" s="36"/>
      <c r="AA303" s="36"/>
      <c r="AB303" s="36"/>
      <c r="AC303" s="36"/>
      <c r="AD303" s="36"/>
      <c r="AE303" s="36"/>
      <c r="AR303" s="206" t="s">
        <v>293</v>
      </c>
      <c r="AT303" s="206" t="s">
        <v>215</v>
      </c>
      <c r="AU303" s="206" t="s">
        <v>83</v>
      </c>
      <c r="AY303" s="19" t="s">
        <v>213</v>
      </c>
      <c r="BE303" s="207">
        <f>IF(N303="základní",J303,0)</f>
        <v>0</v>
      </c>
      <c r="BF303" s="207">
        <f>IF(N303="snížená",J303,0)</f>
        <v>0</v>
      </c>
      <c r="BG303" s="207">
        <f>IF(N303="zákl. přenesená",J303,0)</f>
        <v>0</v>
      </c>
      <c r="BH303" s="207">
        <f>IF(N303="sníž. přenesená",J303,0)</f>
        <v>0</v>
      </c>
      <c r="BI303" s="207">
        <f>IF(N303="nulová",J303,0)</f>
        <v>0</v>
      </c>
      <c r="BJ303" s="19" t="s">
        <v>81</v>
      </c>
      <c r="BK303" s="207">
        <f>ROUND(I303*H303,2)</f>
        <v>0</v>
      </c>
      <c r="BL303" s="19" t="s">
        <v>293</v>
      </c>
      <c r="BM303" s="206" t="s">
        <v>2569</v>
      </c>
    </row>
    <row r="304" spans="1:65" s="2" customFormat="1" ht="39">
      <c r="A304" s="36"/>
      <c r="B304" s="37"/>
      <c r="C304" s="38"/>
      <c r="D304" s="208" t="s">
        <v>320</v>
      </c>
      <c r="E304" s="38"/>
      <c r="F304" s="209" t="s">
        <v>2570</v>
      </c>
      <c r="G304" s="38"/>
      <c r="H304" s="38"/>
      <c r="I304" s="118"/>
      <c r="J304" s="38"/>
      <c r="K304" s="38"/>
      <c r="L304" s="41"/>
      <c r="M304" s="210"/>
      <c r="N304" s="211"/>
      <c r="O304" s="66"/>
      <c r="P304" s="66"/>
      <c r="Q304" s="66"/>
      <c r="R304" s="66"/>
      <c r="S304" s="66"/>
      <c r="T304" s="67"/>
      <c r="U304" s="36"/>
      <c r="V304" s="36"/>
      <c r="W304" s="36"/>
      <c r="X304" s="36"/>
      <c r="Y304" s="36"/>
      <c r="Z304" s="36"/>
      <c r="AA304" s="36"/>
      <c r="AB304" s="36"/>
      <c r="AC304" s="36"/>
      <c r="AD304" s="36"/>
      <c r="AE304" s="36"/>
      <c r="AT304" s="19" t="s">
        <v>320</v>
      </c>
      <c r="AU304" s="19" t="s">
        <v>83</v>
      </c>
    </row>
    <row r="305" spans="1:65" s="13" customFormat="1">
      <c r="B305" s="212"/>
      <c r="C305" s="213"/>
      <c r="D305" s="208" t="s">
        <v>233</v>
      </c>
      <c r="E305" s="214" t="s">
        <v>19</v>
      </c>
      <c r="F305" s="215" t="s">
        <v>2571</v>
      </c>
      <c r="G305" s="213"/>
      <c r="H305" s="216">
        <v>355.33199999999999</v>
      </c>
      <c r="I305" s="217"/>
      <c r="J305" s="213"/>
      <c r="K305" s="213"/>
      <c r="L305" s="218"/>
      <c r="M305" s="219"/>
      <c r="N305" s="220"/>
      <c r="O305" s="220"/>
      <c r="P305" s="220"/>
      <c r="Q305" s="220"/>
      <c r="R305" s="220"/>
      <c r="S305" s="220"/>
      <c r="T305" s="221"/>
      <c r="AT305" s="222" t="s">
        <v>233</v>
      </c>
      <c r="AU305" s="222" t="s">
        <v>83</v>
      </c>
      <c r="AV305" s="13" t="s">
        <v>83</v>
      </c>
      <c r="AW305" s="13" t="s">
        <v>35</v>
      </c>
      <c r="AX305" s="13" t="s">
        <v>74</v>
      </c>
      <c r="AY305" s="222" t="s">
        <v>213</v>
      </c>
    </row>
    <row r="306" spans="1:65" s="13" customFormat="1">
      <c r="B306" s="212"/>
      <c r="C306" s="213"/>
      <c r="D306" s="208" t="s">
        <v>233</v>
      </c>
      <c r="E306" s="214" t="s">
        <v>19</v>
      </c>
      <c r="F306" s="215" t="s">
        <v>2572</v>
      </c>
      <c r="G306" s="213"/>
      <c r="H306" s="216">
        <v>81.518000000000001</v>
      </c>
      <c r="I306" s="217"/>
      <c r="J306" s="213"/>
      <c r="K306" s="213"/>
      <c r="L306" s="218"/>
      <c r="M306" s="219"/>
      <c r="N306" s="220"/>
      <c r="O306" s="220"/>
      <c r="P306" s="220"/>
      <c r="Q306" s="220"/>
      <c r="R306" s="220"/>
      <c r="S306" s="220"/>
      <c r="T306" s="221"/>
      <c r="AT306" s="222" t="s">
        <v>233</v>
      </c>
      <c r="AU306" s="222" t="s">
        <v>83</v>
      </c>
      <c r="AV306" s="13" t="s">
        <v>83</v>
      </c>
      <c r="AW306" s="13" t="s">
        <v>35</v>
      </c>
      <c r="AX306" s="13" t="s">
        <v>74</v>
      </c>
      <c r="AY306" s="222" t="s">
        <v>213</v>
      </c>
    </row>
    <row r="307" spans="1:65" s="14" customFormat="1">
      <c r="B307" s="223"/>
      <c r="C307" s="224"/>
      <c r="D307" s="208" t="s">
        <v>233</v>
      </c>
      <c r="E307" s="225" t="s">
        <v>19</v>
      </c>
      <c r="F307" s="226" t="s">
        <v>234</v>
      </c>
      <c r="G307" s="224"/>
      <c r="H307" s="227">
        <v>436.85</v>
      </c>
      <c r="I307" s="228"/>
      <c r="J307" s="224"/>
      <c r="K307" s="224"/>
      <c r="L307" s="229"/>
      <c r="M307" s="230"/>
      <c r="N307" s="231"/>
      <c r="O307" s="231"/>
      <c r="P307" s="231"/>
      <c r="Q307" s="231"/>
      <c r="R307" s="231"/>
      <c r="S307" s="231"/>
      <c r="T307" s="232"/>
      <c r="AT307" s="233" t="s">
        <v>233</v>
      </c>
      <c r="AU307" s="233" t="s">
        <v>83</v>
      </c>
      <c r="AV307" s="14" t="s">
        <v>220</v>
      </c>
      <c r="AW307" s="14" t="s">
        <v>35</v>
      </c>
      <c r="AX307" s="14" t="s">
        <v>81</v>
      </c>
      <c r="AY307" s="233" t="s">
        <v>213</v>
      </c>
    </row>
    <row r="308" spans="1:65" s="2" customFormat="1" ht="16.5" customHeight="1">
      <c r="A308" s="36"/>
      <c r="B308" s="37"/>
      <c r="C308" s="195" t="s">
        <v>414</v>
      </c>
      <c r="D308" s="195" t="s">
        <v>215</v>
      </c>
      <c r="E308" s="196" t="s">
        <v>2573</v>
      </c>
      <c r="F308" s="197" t="s">
        <v>2574</v>
      </c>
      <c r="G308" s="198" t="s">
        <v>343</v>
      </c>
      <c r="H308" s="199">
        <v>40.694000000000003</v>
      </c>
      <c r="I308" s="200"/>
      <c r="J308" s="201">
        <f>ROUND(I308*H308,2)</f>
        <v>0</v>
      </c>
      <c r="K308" s="197" t="s">
        <v>19</v>
      </c>
      <c r="L308" s="41"/>
      <c r="M308" s="202" t="s">
        <v>19</v>
      </c>
      <c r="N308" s="203" t="s">
        <v>45</v>
      </c>
      <c r="O308" s="66"/>
      <c r="P308" s="204">
        <f>O308*H308</f>
        <v>0</v>
      </c>
      <c r="Q308" s="204">
        <v>1E-3</v>
      </c>
      <c r="R308" s="204">
        <f>Q308*H308</f>
        <v>4.0694000000000001E-2</v>
      </c>
      <c r="S308" s="204">
        <v>0</v>
      </c>
      <c r="T308" s="205">
        <f>S308*H308</f>
        <v>0</v>
      </c>
      <c r="U308" s="36"/>
      <c r="V308" s="36"/>
      <c r="W308" s="36"/>
      <c r="X308" s="36"/>
      <c r="Y308" s="36"/>
      <c r="Z308" s="36"/>
      <c r="AA308" s="36"/>
      <c r="AB308" s="36"/>
      <c r="AC308" s="36"/>
      <c r="AD308" s="36"/>
      <c r="AE308" s="36"/>
      <c r="AR308" s="206" t="s">
        <v>293</v>
      </c>
      <c r="AT308" s="206" t="s">
        <v>215</v>
      </c>
      <c r="AU308" s="206" t="s">
        <v>83</v>
      </c>
      <c r="AY308" s="19" t="s">
        <v>213</v>
      </c>
      <c r="BE308" s="207">
        <f>IF(N308="základní",J308,0)</f>
        <v>0</v>
      </c>
      <c r="BF308" s="207">
        <f>IF(N308="snížená",J308,0)</f>
        <v>0</v>
      </c>
      <c r="BG308" s="207">
        <f>IF(N308="zákl. přenesená",J308,0)</f>
        <v>0</v>
      </c>
      <c r="BH308" s="207">
        <f>IF(N308="sníž. přenesená",J308,0)</f>
        <v>0</v>
      </c>
      <c r="BI308" s="207">
        <f>IF(N308="nulová",J308,0)</f>
        <v>0</v>
      </c>
      <c r="BJ308" s="19" t="s">
        <v>81</v>
      </c>
      <c r="BK308" s="207">
        <f>ROUND(I308*H308,2)</f>
        <v>0</v>
      </c>
      <c r="BL308" s="19" t="s">
        <v>293</v>
      </c>
      <c r="BM308" s="206" t="s">
        <v>2575</v>
      </c>
    </row>
    <row r="309" spans="1:65" s="2" customFormat="1" ht="19.5">
      <c r="A309" s="36"/>
      <c r="B309" s="37"/>
      <c r="C309" s="38"/>
      <c r="D309" s="208" t="s">
        <v>320</v>
      </c>
      <c r="E309" s="38"/>
      <c r="F309" s="209" t="s">
        <v>2508</v>
      </c>
      <c r="G309" s="38"/>
      <c r="H309" s="38"/>
      <c r="I309" s="118"/>
      <c r="J309" s="38"/>
      <c r="K309" s="38"/>
      <c r="L309" s="41"/>
      <c r="M309" s="210"/>
      <c r="N309" s="211"/>
      <c r="O309" s="66"/>
      <c r="P309" s="66"/>
      <c r="Q309" s="66"/>
      <c r="R309" s="66"/>
      <c r="S309" s="66"/>
      <c r="T309" s="67"/>
      <c r="U309" s="36"/>
      <c r="V309" s="36"/>
      <c r="W309" s="36"/>
      <c r="X309" s="36"/>
      <c r="Y309" s="36"/>
      <c r="Z309" s="36"/>
      <c r="AA309" s="36"/>
      <c r="AB309" s="36"/>
      <c r="AC309" s="36"/>
      <c r="AD309" s="36"/>
      <c r="AE309" s="36"/>
      <c r="AT309" s="19" t="s">
        <v>320</v>
      </c>
      <c r="AU309" s="19" t="s">
        <v>83</v>
      </c>
    </row>
    <row r="310" spans="1:65" s="13" customFormat="1">
      <c r="B310" s="212"/>
      <c r="C310" s="213"/>
      <c r="D310" s="208" t="s">
        <v>233</v>
      </c>
      <c r="E310" s="214" t="s">
        <v>19</v>
      </c>
      <c r="F310" s="215" t="s">
        <v>2576</v>
      </c>
      <c r="G310" s="213"/>
      <c r="H310" s="216">
        <v>40.694000000000003</v>
      </c>
      <c r="I310" s="217"/>
      <c r="J310" s="213"/>
      <c r="K310" s="213"/>
      <c r="L310" s="218"/>
      <c r="M310" s="219"/>
      <c r="N310" s="220"/>
      <c r="O310" s="220"/>
      <c r="P310" s="220"/>
      <c r="Q310" s="220"/>
      <c r="R310" s="220"/>
      <c r="S310" s="220"/>
      <c r="T310" s="221"/>
      <c r="AT310" s="222" t="s">
        <v>233</v>
      </c>
      <c r="AU310" s="222" t="s">
        <v>83</v>
      </c>
      <c r="AV310" s="13" t="s">
        <v>83</v>
      </c>
      <c r="AW310" s="13" t="s">
        <v>35</v>
      </c>
      <c r="AX310" s="13" t="s">
        <v>81</v>
      </c>
      <c r="AY310" s="222" t="s">
        <v>213</v>
      </c>
    </row>
    <row r="311" spans="1:65" s="2" customFormat="1" ht="16.5" customHeight="1">
      <c r="A311" s="36"/>
      <c r="B311" s="37"/>
      <c r="C311" s="195" t="s">
        <v>419</v>
      </c>
      <c r="D311" s="195" t="s">
        <v>215</v>
      </c>
      <c r="E311" s="196" t="s">
        <v>2577</v>
      </c>
      <c r="F311" s="197" t="s">
        <v>2578</v>
      </c>
      <c r="G311" s="198" t="s">
        <v>152</v>
      </c>
      <c r="H311" s="199">
        <v>19.734999999999999</v>
      </c>
      <c r="I311" s="200"/>
      <c r="J311" s="201">
        <f>ROUND(I311*H311,2)</f>
        <v>0</v>
      </c>
      <c r="K311" s="197" t="s">
        <v>2365</v>
      </c>
      <c r="L311" s="41"/>
      <c r="M311" s="202" t="s">
        <v>19</v>
      </c>
      <c r="N311" s="203" t="s">
        <v>45</v>
      </c>
      <c r="O311" s="66"/>
      <c r="P311" s="204">
        <f>O311*H311</f>
        <v>0</v>
      </c>
      <c r="Q311" s="204">
        <v>0</v>
      </c>
      <c r="R311" s="204">
        <f>Q311*H311</f>
        <v>0</v>
      </c>
      <c r="S311" s="204">
        <v>1.6E-2</v>
      </c>
      <c r="T311" s="205">
        <f>S311*H311</f>
        <v>0.31575999999999999</v>
      </c>
      <c r="U311" s="36"/>
      <c r="V311" s="36"/>
      <c r="W311" s="36"/>
      <c r="X311" s="36"/>
      <c r="Y311" s="36"/>
      <c r="Z311" s="36"/>
      <c r="AA311" s="36"/>
      <c r="AB311" s="36"/>
      <c r="AC311" s="36"/>
      <c r="AD311" s="36"/>
      <c r="AE311" s="36"/>
      <c r="AR311" s="206" t="s">
        <v>293</v>
      </c>
      <c r="AT311" s="206" t="s">
        <v>215</v>
      </c>
      <c r="AU311" s="206" t="s">
        <v>83</v>
      </c>
      <c r="AY311" s="19" t="s">
        <v>213</v>
      </c>
      <c r="BE311" s="207">
        <f>IF(N311="základní",J311,0)</f>
        <v>0</v>
      </c>
      <c r="BF311" s="207">
        <f>IF(N311="snížená",J311,0)</f>
        <v>0</v>
      </c>
      <c r="BG311" s="207">
        <f>IF(N311="zákl. přenesená",J311,0)</f>
        <v>0</v>
      </c>
      <c r="BH311" s="207">
        <f>IF(N311="sníž. přenesená",J311,0)</f>
        <v>0</v>
      </c>
      <c r="BI311" s="207">
        <f>IF(N311="nulová",J311,0)</f>
        <v>0</v>
      </c>
      <c r="BJ311" s="19" t="s">
        <v>81</v>
      </c>
      <c r="BK311" s="207">
        <f>ROUND(I311*H311,2)</f>
        <v>0</v>
      </c>
      <c r="BL311" s="19" t="s">
        <v>293</v>
      </c>
      <c r="BM311" s="206" t="s">
        <v>2579</v>
      </c>
    </row>
    <row r="312" spans="1:65" s="13" customFormat="1">
      <c r="B312" s="212"/>
      <c r="C312" s="213"/>
      <c r="D312" s="208" t="s">
        <v>233</v>
      </c>
      <c r="E312" s="214" t="s">
        <v>19</v>
      </c>
      <c r="F312" s="215" t="s">
        <v>2580</v>
      </c>
      <c r="G312" s="213"/>
      <c r="H312" s="216">
        <v>19.734999999999999</v>
      </c>
      <c r="I312" s="217"/>
      <c r="J312" s="213"/>
      <c r="K312" s="213"/>
      <c r="L312" s="218"/>
      <c r="M312" s="219"/>
      <c r="N312" s="220"/>
      <c r="O312" s="220"/>
      <c r="P312" s="220"/>
      <c r="Q312" s="220"/>
      <c r="R312" s="220"/>
      <c r="S312" s="220"/>
      <c r="T312" s="221"/>
      <c r="AT312" s="222" t="s">
        <v>233</v>
      </c>
      <c r="AU312" s="222" t="s">
        <v>83</v>
      </c>
      <c r="AV312" s="13" t="s">
        <v>83</v>
      </c>
      <c r="AW312" s="13" t="s">
        <v>35</v>
      </c>
      <c r="AX312" s="13" t="s">
        <v>81</v>
      </c>
      <c r="AY312" s="222" t="s">
        <v>213</v>
      </c>
    </row>
    <row r="313" spans="1:65" s="2" customFormat="1" ht="21.75" customHeight="1">
      <c r="A313" s="36"/>
      <c r="B313" s="37"/>
      <c r="C313" s="195" t="s">
        <v>425</v>
      </c>
      <c r="D313" s="195" t="s">
        <v>215</v>
      </c>
      <c r="E313" s="196" t="s">
        <v>2581</v>
      </c>
      <c r="F313" s="197" t="s">
        <v>2582</v>
      </c>
      <c r="G313" s="198" t="s">
        <v>166</v>
      </c>
      <c r="H313" s="199">
        <v>0.54600000000000004</v>
      </c>
      <c r="I313" s="200"/>
      <c r="J313" s="201">
        <f>ROUND(I313*H313,2)</f>
        <v>0</v>
      </c>
      <c r="K313" s="197" t="s">
        <v>2365</v>
      </c>
      <c r="L313" s="41"/>
      <c r="M313" s="202" t="s">
        <v>19</v>
      </c>
      <c r="N313" s="203" t="s">
        <v>45</v>
      </c>
      <c r="O313" s="66"/>
      <c r="P313" s="204">
        <f>O313*H313</f>
        <v>0</v>
      </c>
      <c r="Q313" s="204">
        <v>0</v>
      </c>
      <c r="R313" s="204">
        <f>Q313*H313</f>
        <v>0</v>
      </c>
      <c r="S313" s="204">
        <v>0</v>
      </c>
      <c r="T313" s="205">
        <f>S313*H313</f>
        <v>0</v>
      </c>
      <c r="U313" s="36"/>
      <c r="V313" s="36"/>
      <c r="W313" s="36"/>
      <c r="X313" s="36"/>
      <c r="Y313" s="36"/>
      <c r="Z313" s="36"/>
      <c r="AA313" s="36"/>
      <c r="AB313" s="36"/>
      <c r="AC313" s="36"/>
      <c r="AD313" s="36"/>
      <c r="AE313" s="36"/>
      <c r="AR313" s="206" t="s">
        <v>293</v>
      </c>
      <c r="AT313" s="206" t="s">
        <v>215</v>
      </c>
      <c r="AU313" s="206" t="s">
        <v>83</v>
      </c>
      <c r="AY313" s="19" t="s">
        <v>213</v>
      </c>
      <c r="BE313" s="207">
        <f>IF(N313="základní",J313,0)</f>
        <v>0</v>
      </c>
      <c r="BF313" s="207">
        <f>IF(N313="snížená",J313,0)</f>
        <v>0</v>
      </c>
      <c r="BG313" s="207">
        <f>IF(N313="zákl. přenesená",J313,0)</f>
        <v>0</v>
      </c>
      <c r="BH313" s="207">
        <f>IF(N313="sníž. přenesená",J313,0)</f>
        <v>0</v>
      </c>
      <c r="BI313" s="207">
        <f>IF(N313="nulová",J313,0)</f>
        <v>0</v>
      </c>
      <c r="BJ313" s="19" t="s">
        <v>81</v>
      </c>
      <c r="BK313" s="207">
        <f>ROUND(I313*H313,2)</f>
        <v>0</v>
      </c>
      <c r="BL313" s="19" t="s">
        <v>293</v>
      </c>
      <c r="BM313" s="206" t="s">
        <v>2583</v>
      </c>
    </row>
    <row r="314" spans="1:65" s="2" customFormat="1" ht="78">
      <c r="A314" s="36"/>
      <c r="B314" s="37"/>
      <c r="C314" s="38"/>
      <c r="D314" s="208" t="s">
        <v>222</v>
      </c>
      <c r="E314" s="38"/>
      <c r="F314" s="209" t="s">
        <v>2584</v>
      </c>
      <c r="G314" s="38"/>
      <c r="H314" s="38"/>
      <c r="I314" s="118"/>
      <c r="J314" s="38"/>
      <c r="K314" s="38"/>
      <c r="L314" s="41"/>
      <c r="M314" s="210"/>
      <c r="N314" s="211"/>
      <c r="O314" s="66"/>
      <c r="P314" s="66"/>
      <c r="Q314" s="66"/>
      <c r="R314" s="66"/>
      <c r="S314" s="66"/>
      <c r="T314" s="67"/>
      <c r="U314" s="36"/>
      <c r="V314" s="36"/>
      <c r="W314" s="36"/>
      <c r="X314" s="36"/>
      <c r="Y314" s="36"/>
      <c r="Z314" s="36"/>
      <c r="AA314" s="36"/>
      <c r="AB314" s="36"/>
      <c r="AC314" s="36"/>
      <c r="AD314" s="36"/>
      <c r="AE314" s="36"/>
      <c r="AT314" s="19" t="s">
        <v>222</v>
      </c>
      <c r="AU314" s="19" t="s">
        <v>83</v>
      </c>
    </row>
    <row r="315" spans="1:65" s="12" customFormat="1" ht="25.9" customHeight="1">
      <c r="B315" s="179"/>
      <c r="C315" s="180"/>
      <c r="D315" s="181" t="s">
        <v>73</v>
      </c>
      <c r="E315" s="182" t="s">
        <v>122</v>
      </c>
      <c r="F315" s="182" t="s">
        <v>123</v>
      </c>
      <c r="G315" s="180"/>
      <c r="H315" s="180"/>
      <c r="I315" s="183"/>
      <c r="J315" s="184">
        <f>BK315</f>
        <v>0</v>
      </c>
      <c r="K315" s="180"/>
      <c r="L315" s="185"/>
      <c r="M315" s="186"/>
      <c r="N315" s="187"/>
      <c r="O315" s="187"/>
      <c r="P315" s="188">
        <f>P316+P318+P324+P326+P328</f>
        <v>0</v>
      </c>
      <c r="Q315" s="187"/>
      <c r="R315" s="188">
        <f>R316+R318+R324+R326+R328</f>
        <v>0</v>
      </c>
      <c r="S315" s="187"/>
      <c r="T315" s="189">
        <f>T316+T318+T324+T326+T328</f>
        <v>0</v>
      </c>
      <c r="AR315" s="190" t="s">
        <v>238</v>
      </c>
      <c r="AT315" s="191" t="s">
        <v>73</v>
      </c>
      <c r="AU315" s="191" t="s">
        <v>74</v>
      </c>
      <c r="AY315" s="190" t="s">
        <v>213</v>
      </c>
      <c r="BK315" s="192">
        <f>BK316+BK318+BK324+BK326+BK328</f>
        <v>0</v>
      </c>
    </row>
    <row r="316" spans="1:65" s="12" customFormat="1" ht="22.9" customHeight="1">
      <c r="B316" s="179"/>
      <c r="C316" s="180"/>
      <c r="D316" s="181" t="s">
        <v>73</v>
      </c>
      <c r="E316" s="193" t="s">
        <v>2109</v>
      </c>
      <c r="F316" s="193" t="s">
        <v>2110</v>
      </c>
      <c r="G316" s="180"/>
      <c r="H316" s="180"/>
      <c r="I316" s="183"/>
      <c r="J316" s="194">
        <f>BK316</f>
        <v>0</v>
      </c>
      <c r="K316" s="180"/>
      <c r="L316" s="185"/>
      <c r="M316" s="186"/>
      <c r="N316" s="187"/>
      <c r="O316" s="187"/>
      <c r="P316" s="188">
        <f>P317</f>
        <v>0</v>
      </c>
      <c r="Q316" s="187"/>
      <c r="R316" s="188">
        <f>R317</f>
        <v>0</v>
      </c>
      <c r="S316" s="187"/>
      <c r="T316" s="189">
        <f>T317</f>
        <v>0</v>
      </c>
      <c r="AR316" s="190" t="s">
        <v>238</v>
      </c>
      <c r="AT316" s="191" t="s">
        <v>73</v>
      </c>
      <c r="AU316" s="191" t="s">
        <v>81</v>
      </c>
      <c r="AY316" s="190" t="s">
        <v>213</v>
      </c>
      <c r="BK316" s="192">
        <f>BK317</f>
        <v>0</v>
      </c>
    </row>
    <row r="317" spans="1:65" s="2" customFormat="1" ht="16.5" customHeight="1">
      <c r="A317" s="36"/>
      <c r="B317" s="37"/>
      <c r="C317" s="195" t="s">
        <v>430</v>
      </c>
      <c r="D317" s="195" t="s">
        <v>215</v>
      </c>
      <c r="E317" s="196" t="s">
        <v>2303</v>
      </c>
      <c r="F317" s="197" t="s">
        <v>2585</v>
      </c>
      <c r="G317" s="198" t="s">
        <v>2586</v>
      </c>
      <c r="H317" s="199">
        <v>1</v>
      </c>
      <c r="I317" s="200"/>
      <c r="J317" s="201">
        <f>ROUND(I317*H317,2)</f>
        <v>0</v>
      </c>
      <c r="K317" s="197" t="s">
        <v>2365</v>
      </c>
      <c r="L317" s="41"/>
      <c r="M317" s="202" t="s">
        <v>19</v>
      </c>
      <c r="N317" s="203" t="s">
        <v>45</v>
      </c>
      <c r="O317" s="66"/>
      <c r="P317" s="204">
        <f>O317*H317</f>
        <v>0</v>
      </c>
      <c r="Q317" s="204">
        <v>0</v>
      </c>
      <c r="R317" s="204">
        <f>Q317*H317</f>
        <v>0</v>
      </c>
      <c r="S317" s="204">
        <v>0</v>
      </c>
      <c r="T317" s="205">
        <f>S317*H317</f>
        <v>0</v>
      </c>
      <c r="U317" s="36"/>
      <c r="V317" s="36"/>
      <c r="W317" s="36"/>
      <c r="X317" s="36"/>
      <c r="Y317" s="36"/>
      <c r="Z317" s="36"/>
      <c r="AA317" s="36"/>
      <c r="AB317" s="36"/>
      <c r="AC317" s="36"/>
      <c r="AD317" s="36"/>
      <c r="AE317" s="36"/>
      <c r="AR317" s="206" t="s">
        <v>2113</v>
      </c>
      <c r="AT317" s="206" t="s">
        <v>215</v>
      </c>
      <c r="AU317" s="206" t="s">
        <v>83</v>
      </c>
      <c r="AY317" s="19" t="s">
        <v>213</v>
      </c>
      <c r="BE317" s="207">
        <f>IF(N317="základní",J317,0)</f>
        <v>0</v>
      </c>
      <c r="BF317" s="207">
        <f>IF(N317="snížená",J317,0)</f>
        <v>0</v>
      </c>
      <c r="BG317" s="207">
        <f>IF(N317="zákl. přenesená",J317,0)</f>
        <v>0</v>
      </c>
      <c r="BH317" s="207">
        <f>IF(N317="sníž. přenesená",J317,0)</f>
        <v>0</v>
      </c>
      <c r="BI317" s="207">
        <f>IF(N317="nulová",J317,0)</f>
        <v>0</v>
      </c>
      <c r="BJ317" s="19" t="s">
        <v>81</v>
      </c>
      <c r="BK317" s="207">
        <f>ROUND(I317*H317,2)</f>
        <v>0</v>
      </c>
      <c r="BL317" s="19" t="s">
        <v>2113</v>
      </c>
      <c r="BM317" s="206" t="s">
        <v>2587</v>
      </c>
    </row>
    <row r="318" spans="1:65" s="12" customFormat="1" ht="22.9" customHeight="1">
      <c r="B318" s="179"/>
      <c r="C318" s="180"/>
      <c r="D318" s="181" t="s">
        <v>73</v>
      </c>
      <c r="E318" s="193" t="s">
        <v>2306</v>
      </c>
      <c r="F318" s="193" t="s">
        <v>2294</v>
      </c>
      <c r="G318" s="180"/>
      <c r="H318" s="180"/>
      <c r="I318" s="183"/>
      <c r="J318" s="194">
        <f>BK318</f>
        <v>0</v>
      </c>
      <c r="K318" s="180"/>
      <c r="L318" s="185"/>
      <c r="M318" s="186"/>
      <c r="N318" s="187"/>
      <c r="O318" s="187"/>
      <c r="P318" s="188">
        <f>SUM(P319:P323)</f>
        <v>0</v>
      </c>
      <c r="Q318" s="187"/>
      <c r="R318" s="188">
        <f>SUM(R319:R323)</f>
        <v>0</v>
      </c>
      <c r="S318" s="187"/>
      <c r="T318" s="189">
        <f>SUM(T319:T323)</f>
        <v>0</v>
      </c>
      <c r="AR318" s="190" t="s">
        <v>238</v>
      </c>
      <c r="AT318" s="191" t="s">
        <v>73</v>
      </c>
      <c r="AU318" s="191" t="s">
        <v>81</v>
      </c>
      <c r="AY318" s="190" t="s">
        <v>213</v>
      </c>
      <c r="BK318" s="192">
        <f>SUM(BK319:BK323)</f>
        <v>0</v>
      </c>
    </row>
    <row r="319" spans="1:65" s="2" customFormat="1" ht="16.5" customHeight="1">
      <c r="A319" s="36"/>
      <c r="B319" s="37"/>
      <c r="C319" s="195" t="s">
        <v>435</v>
      </c>
      <c r="D319" s="195" t="s">
        <v>215</v>
      </c>
      <c r="E319" s="196" t="s">
        <v>2307</v>
      </c>
      <c r="F319" s="197" t="s">
        <v>2294</v>
      </c>
      <c r="G319" s="198" t="s">
        <v>2586</v>
      </c>
      <c r="H319" s="199">
        <v>1</v>
      </c>
      <c r="I319" s="200"/>
      <c r="J319" s="201">
        <f>ROUND(I319*H319,2)</f>
        <v>0</v>
      </c>
      <c r="K319" s="197" t="s">
        <v>2365</v>
      </c>
      <c r="L319" s="41"/>
      <c r="M319" s="202" t="s">
        <v>19</v>
      </c>
      <c r="N319" s="203" t="s">
        <v>45</v>
      </c>
      <c r="O319" s="66"/>
      <c r="P319" s="204">
        <f>O319*H319</f>
        <v>0</v>
      </c>
      <c r="Q319" s="204">
        <v>0</v>
      </c>
      <c r="R319" s="204">
        <f>Q319*H319</f>
        <v>0</v>
      </c>
      <c r="S319" s="204">
        <v>0</v>
      </c>
      <c r="T319" s="205">
        <f>S319*H319</f>
        <v>0</v>
      </c>
      <c r="U319" s="36"/>
      <c r="V319" s="36"/>
      <c r="W319" s="36"/>
      <c r="X319" s="36"/>
      <c r="Y319" s="36"/>
      <c r="Z319" s="36"/>
      <c r="AA319" s="36"/>
      <c r="AB319" s="36"/>
      <c r="AC319" s="36"/>
      <c r="AD319" s="36"/>
      <c r="AE319" s="36"/>
      <c r="AR319" s="206" t="s">
        <v>2113</v>
      </c>
      <c r="AT319" s="206" t="s">
        <v>215</v>
      </c>
      <c r="AU319" s="206" t="s">
        <v>83</v>
      </c>
      <c r="AY319" s="19" t="s">
        <v>213</v>
      </c>
      <c r="BE319" s="207">
        <f>IF(N319="základní",J319,0)</f>
        <v>0</v>
      </c>
      <c r="BF319" s="207">
        <f>IF(N319="snížená",J319,0)</f>
        <v>0</v>
      </c>
      <c r="BG319" s="207">
        <f>IF(N319="zákl. přenesená",J319,0)</f>
        <v>0</v>
      </c>
      <c r="BH319" s="207">
        <f>IF(N319="sníž. přenesená",J319,0)</f>
        <v>0</v>
      </c>
      <c r="BI319" s="207">
        <f>IF(N319="nulová",J319,0)</f>
        <v>0</v>
      </c>
      <c r="BJ319" s="19" t="s">
        <v>81</v>
      </c>
      <c r="BK319" s="207">
        <f>ROUND(I319*H319,2)</f>
        <v>0</v>
      </c>
      <c r="BL319" s="19" t="s">
        <v>2113</v>
      </c>
      <c r="BM319" s="206" t="s">
        <v>2588</v>
      </c>
    </row>
    <row r="320" spans="1:65" s="2" customFormat="1" ht="16.5" customHeight="1">
      <c r="A320" s="36"/>
      <c r="B320" s="37"/>
      <c r="C320" s="195" t="s">
        <v>442</v>
      </c>
      <c r="D320" s="195" t="s">
        <v>215</v>
      </c>
      <c r="E320" s="196" t="s">
        <v>2589</v>
      </c>
      <c r="F320" s="197" t="s">
        <v>2590</v>
      </c>
      <c r="G320" s="198" t="s">
        <v>2586</v>
      </c>
      <c r="H320" s="199">
        <v>1</v>
      </c>
      <c r="I320" s="200"/>
      <c r="J320" s="201">
        <f>ROUND(I320*H320,2)</f>
        <v>0</v>
      </c>
      <c r="K320" s="197" t="s">
        <v>19</v>
      </c>
      <c r="L320" s="41"/>
      <c r="M320" s="202" t="s">
        <v>19</v>
      </c>
      <c r="N320" s="203" t="s">
        <v>45</v>
      </c>
      <c r="O320" s="66"/>
      <c r="P320" s="204">
        <f>O320*H320</f>
        <v>0</v>
      </c>
      <c r="Q320" s="204">
        <v>0</v>
      </c>
      <c r="R320" s="204">
        <f>Q320*H320</f>
        <v>0</v>
      </c>
      <c r="S320" s="204">
        <v>0</v>
      </c>
      <c r="T320" s="205">
        <f>S320*H320</f>
        <v>0</v>
      </c>
      <c r="U320" s="36"/>
      <c r="V320" s="36"/>
      <c r="W320" s="36"/>
      <c r="X320" s="36"/>
      <c r="Y320" s="36"/>
      <c r="Z320" s="36"/>
      <c r="AA320" s="36"/>
      <c r="AB320" s="36"/>
      <c r="AC320" s="36"/>
      <c r="AD320" s="36"/>
      <c r="AE320" s="36"/>
      <c r="AR320" s="206" t="s">
        <v>2113</v>
      </c>
      <c r="AT320" s="206" t="s">
        <v>215</v>
      </c>
      <c r="AU320" s="206" t="s">
        <v>83</v>
      </c>
      <c r="AY320" s="19" t="s">
        <v>213</v>
      </c>
      <c r="BE320" s="207">
        <f>IF(N320="základní",J320,0)</f>
        <v>0</v>
      </c>
      <c r="BF320" s="207">
        <f>IF(N320="snížená",J320,0)</f>
        <v>0</v>
      </c>
      <c r="BG320" s="207">
        <f>IF(N320="zákl. přenesená",J320,0)</f>
        <v>0</v>
      </c>
      <c r="BH320" s="207">
        <f>IF(N320="sníž. přenesená",J320,0)</f>
        <v>0</v>
      </c>
      <c r="BI320" s="207">
        <f>IF(N320="nulová",J320,0)</f>
        <v>0</v>
      </c>
      <c r="BJ320" s="19" t="s">
        <v>81</v>
      </c>
      <c r="BK320" s="207">
        <f>ROUND(I320*H320,2)</f>
        <v>0</v>
      </c>
      <c r="BL320" s="19" t="s">
        <v>2113</v>
      </c>
      <c r="BM320" s="206" t="s">
        <v>2591</v>
      </c>
    </row>
    <row r="321" spans="1:65" s="2" customFormat="1" ht="16.5" customHeight="1">
      <c r="A321" s="36"/>
      <c r="B321" s="37"/>
      <c r="C321" s="195" t="s">
        <v>446</v>
      </c>
      <c r="D321" s="195" t="s">
        <v>215</v>
      </c>
      <c r="E321" s="196" t="s">
        <v>2592</v>
      </c>
      <c r="F321" s="197" t="s">
        <v>2593</v>
      </c>
      <c r="G321" s="198" t="s">
        <v>2586</v>
      </c>
      <c r="H321" s="199">
        <v>1</v>
      </c>
      <c r="I321" s="200"/>
      <c r="J321" s="201">
        <f>ROUND(I321*H321,2)</f>
        <v>0</v>
      </c>
      <c r="K321" s="197" t="s">
        <v>2365</v>
      </c>
      <c r="L321" s="41"/>
      <c r="M321" s="202" t="s">
        <v>19</v>
      </c>
      <c r="N321" s="203" t="s">
        <v>45</v>
      </c>
      <c r="O321" s="66"/>
      <c r="P321" s="204">
        <f>O321*H321</f>
        <v>0</v>
      </c>
      <c r="Q321" s="204">
        <v>0</v>
      </c>
      <c r="R321" s="204">
        <f>Q321*H321</f>
        <v>0</v>
      </c>
      <c r="S321" s="204">
        <v>0</v>
      </c>
      <c r="T321" s="205">
        <f>S321*H321</f>
        <v>0</v>
      </c>
      <c r="U321" s="36"/>
      <c r="V321" s="36"/>
      <c r="W321" s="36"/>
      <c r="X321" s="36"/>
      <c r="Y321" s="36"/>
      <c r="Z321" s="36"/>
      <c r="AA321" s="36"/>
      <c r="AB321" s="36"/>
      <c r="AC321" s="36"/>
      <c r="AD321" s="36"/>
      <c r="AE321" s="36"/>
      <c r="AR321" s="206" t="s">
        <v>2113</v>
      </c>
      <c r="AT321" s="206" t="s">
        <v>215</v>
      </c>
      <c r="AU321" s="206" t="s">
        <v>83</v>
      </c>
      <c r="AY321" s="19" t="s">
        <v>213</v>
      </c>
      <c r="BE321" s="207">
        <f>IF(N321="základní",J321,0)</f>
        <v>0</v>
      </c>
      <c r="BF321" s="207">
        <f>IF(N321="snížená",J321,0)</f>
        <v>0</v>
      </c>
      <c r="BG321" s="207">
        <f>IF(N321="zákl. přenesená",J321,0)</f>
        <v>0</v>
      </c>
      <c r="BH321" s="207">
        <f>IF(N321="sníž. přenesená",J321,0)</f>
        <v>0</v>
      </c>
      <c r="BI321" s="207">
        <f>IF(N321="nulová",J321,0)</f>
        <v>0</v>
      </c>
      <c r="BJ321" s="19" t="s">
        <v>81</v>
      </c>
      <c r="BK321" s="207">
        <f>ROUND(I321*H321,2)</f>
        <v>0</v>
      </c>
      <c r="BL321" s="19" t="s">
        <v>2113</v>
      </c>
      <c r="BM321" s="206" t="s">
        <v>2594</v>
      </c>
    </row>
    <row r="322" spans="1:65" s="2" customFormat="1" ht="16.5" customHeight="1">
      <c r="A322" s="36"/>
      <c r="B322" s="37"/>
      <c r="C322" s="195" t="s">
        <v>453</v>
      </c>
      <c r="D322" s="195" t="s">
        <v>215</v>
      </c>
      <c r="E322" s="196" t="s">
        <v>2595</v>
      </c>
      <c r="F322" s="197" t="s">
        <v>2596</v>
      </c>
      <c r="G322" s="198" t="s">
        <v>2586</v>
      </c>
      <c r="H322" s="199">
        <v>1</v>
      </c>
      <c r="I322" s="200"/>
      <c r="J322" s="201">
        <f>ROUND(I322*H322,2)</f>
        <v>0</v>
      </c>
      <c r="K322" s="197" t="s">
        <v>2365</v>
      </c>
      <c r="L322" s="41"/>
      <c r="M322" s="202" t="s">
        <v>19</v>
      </c>
      <c r="N322" s="203" t="s">
        <v>45</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2113</v>
      </c>
      <c r="AT322" s="206" t="s">
        <v>215</v>
      </c>
      <c r="AU322" s="206" t="s">
        <v>83</v>
      </c>
      <c r="AY322" s="19" t="s">
        <v>213</v>
      </c>
      <c r="BE322" s="207">
        <f>IF(N322="základní",J322,0)</f>
        <v>0</v>
      </c>
      <c r="BF322" s="207">
        <f>IF(N322="snížená",J322,0)</f>
        <v>0</v>
      </c>
      <c r="BG322" s="207">
        <f>IF(N322="zákl. přenesená",J322,0)</f>
        <v>0</v>
      </c>
      <c r="BH322" s="207">
        <f>IF(N322="sníž. přenesená",J322,0)</f>
        <v>0</v>
      </c>
      <c r="BI322" s="207">
        <f>IF(N322="nulová",J322,0)</f>
        <v>0</v>
      </c>
      <c r="BJ322" s="19" t="s">
        <v>81</v>
      </c>
      <c r="BK322" s="207">
        <f>ROUND(I322*H322,2)</f>
        <v>0</v>
      </c>
      <c r="BL322" s="19" t="s">
        <v>2113</v>
      </c>
      <c r="BM322" s="206" t="s">
        <v>2597</v>
      </c>
    </row>
    <row r="323" spans="1:65" s="2" customFormat="1" ht="16.5" customHeight="1">
      <c r="A323" s="36"/>
      <c r="B323" s="37"/>
      <c r="C323" s="195" t="s">
        <v>458</v>
      </c>
      <c r="D323" s="195" t="s">
        <v>215</v>
      </c>
      <c r="E323" s="196" t="s">
        <v>2598</v>
      </c>
      <c r="F323" s="197" t="s">
        <v>2599</v>
      </c>
      <c r="G323" s="198" t="s">
        <v>2586</v>
      </c>
      <c r="H323" s="199">
        <v>1</v>
      </c>
      <c r="I323" s="200"/>
      <c r="J323" s="201">
        <f>ROUND(I323*H323,2)</f>
        <v>0</v>
      </c>
      <c r="K323" s="197" t="s">
        <v>2365</v>
      </c>
      <c r="L323" s="41"/>
      <c r="M323" s="202" t="s">
        <v>19</v>
      </c>
      <c r="N323" s="203" t="s">
        <v>45</v>
      </c>
      <c r="O323" s="66"/>
      <c r="P323" s="204">
        <f>O323*H323</f>
        <v>0</v>
      </c>
      <c r="Q323" s="204">
        <v>0</v>
      </c>
      <c r="R323" s="204">
        <f>Q323*H323</f>
        <v>0</v>
      </c>
      <c r="S323" s="204">
        <v>0</v>
      </c>
      <c r="T323" s="205">
        <f>S323*H323</f>
        <v>0</v>
      </c>
      <c r="U323" s="36"/>
      <c r="V323" s="36"/>
      <c r="W323" s="36"/>
      <c r="X323" s="36"/>
      <c r="Y323" s="36"/>
      <c r="Z323" s="36"/>
      <c r="AA323" s="36"/>
      <c r="AB323" s="36"/>
      <c r="AC323" s="36"/>
      <c r="AD323" s="36"/>
      <c r="AE323" s="36"/>
      <c r="AR323" s="206" t="s">
        <v>2113</v>
      </c>
      <c r="AT323" s="206" t="s">
        <v>215</v>
      </c>
      <c r="AU323" s="206" t="s">
        <v>83</v>
      </c>
      <c r="AY323" s="19" t="s">
        <v>213</v>
      </c>
      <c r="BE323" s="207">
        <f>IF(N323="základní",J323,0)</f>
        <v>0</v>
      </c>
      <c r="BF323" s="207">
        <f>IF(N323="snížená",J323,0)</f>
        <v>0</v>
      </c>
      <c r="BG323" s="207">
        <f>IF(N323="zákl. přenesená",J323,0)</f>
        <v>0</v>
      </c>
      <c r="BH323" s="207">
        <f>IF(N323="sníž. přenesená",J323,0)</f>
        <v>0</v>
      </c>
      <c r="BI323" s="207">
        <f>IF(N323="nulová",J323,0)</f>
        <v>0</v>
      </c>
      <c r="BJ323" s="19" t="s">
        <v>81</v>
      </c>
      <c r="BK323" s="207">
        <f>ROUND(I323*H323,2)</f>
        <v>0</v>
      </c>
      <c r="BL323" s="19" t="s">
        <v>2113</v>
      </c>
      <c r="BM323" s="206" t="s">
        <v>2600</v>
      </c>
    </row>
    <row r="324" spans="1:65" s="12" customFormat="1" ht="22.9" customHeight="1">
      <c r="B324" s="179"/>
      <c r="C324" s="180"/>
      <c r="D324" s="181" t="s">
        <v>73</v>
      </c>
      <c r="E324" s="193" t="s">
        <v>2310</v>
      </c>
      <c r="F324" s="193" t="s">
        <v>2311</v>
      </c>
      <c r="G324" s="180"/>
      <c r="H324" s="180"/>
      <c r="I324" s="183"/>
      <c r="J324" s="194">
        <f>BK324</f>
        <v>0</v>
      </c>
      <c r="K324" s="180"/>
      <c r="L324" s="185"/>
      <c r="M324" s="186"/>
      <c r="N324" s="187"/>
      <c r="O324" s="187"/>
      <c r="P324" s="188">
        <f>P325</f>
        <v>0</v>
      </c>
      <c r="Q324" s="187"/>
      <c r="R324" s="188">
        <f>R325</f>
        <v>0</v>
      </c>
      <c r="S324" s="187"/>
      <c r="T324" s="189">
        <f>T325</f>
        <v>0</v>
      </c>
      <c r="AR324" s="190" t="s">
        <v>238</v>
      </c>
      <c r="AT324" s="191" t="s">
        <v>73</v>
      </c>
      <c r="AU324" s="191" t="s">
        <v>81</v>
      </c>
      <c r="AY324" s="190" t="s">
        <v>213</v>
      </c>
      <c r="BK324" s="192">
        <f>BK325</f>
        <v>0</v>
      </c>
    </row>
    <row r="325" spans="1:65" s="2" customFormat="1" ht="16.5" customHeight="1">
      <c r="A325" s="36"/>
      <c r="B325" s="37"/>
      <c r="C325" s="195" t="s">
        <v>463</v>
      </c>
      <c r="D325" s="195" t="s">
        <v>215</v>
      </c>
      <c r="E325" s="196" t="s">
        <v>2601</v>
      </c>
      <c r="F325" s="197" t="s">
        <v>2602</v>
      </c>
      <c r="G325" s="198" t="s">
        <v>2586</v>
      </c>
      <c r="H325" s="199">
        <v>1</v>
      </c>
      <c r="I325" s="200"/>
      <c r="J325" s="201">
        <f>ROUND(I325*H325,2)</f>
        <v>0</v>
      </c>
      <c r="K325" s="197" t="s">
        <v>2365</v>
      </c>
      <c r="L325" s="41"/>
      <c r="M325" s="202" t="s">
        <v>19</v>
      </c>
      <c r="N325" s="203" t="s">
        <v>45</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2113</v>
      </c>
      <c r="AT325" s="206" t="s">
        <v>215</v>
      </c>
      <c r="AU325" s="206" t="s">
        <v>83</v>
      </c>
      <c r="AY325" s="19" t="s">
        <v>213</v>
      </c>
      <c r="BE325" s="207">
        <f>IF(N325="základní",J325,0)</f>
        <v>0</v>
      </c>
      <c r="BF325" s="207">
        <f>IF(N325="snížená",J325,0)</f>
        <v>0</v>
      </c>
      <c r="BG325" s="207">
        <f>IF(N325="zákl. přenesená",J325,0)</f>
        <v>0</v>
      </c>
      <c r="BH325" s="207">
        <f>IF(N325="sníž. přenesená",J325,0)</f>
        <v>0</v>
      </c>
      <c r="BI325" s="207">
        <f>IF(N325="nulová",J325,0)</f>
        <v>0</v>
      </c>
      <c r="BJ325" s="19" t="s">
        <v>81</v>
      </c>
      <c r="BK325" s="207">
        <f>ROUND(I325*H325,2)</f>
        <v>0</v>
      </c>
      <c r="BL325" s="19" t="s">
        <v>2113</v>
      </c>
      <c r="BM325" s="206" t="s">
        <v>2603</v>
      </c>
    </row>
    <row r="326" spans="1:65" s="12" customFormat="1" ht="22.9" customHeight="1">
      <c r="B326" s="179"/>
      <c r="C326" s="180"/>
      <c r="D326" s="181" t="s">
        <v>73</v>
      </c>
      <c r="E326" s="193" t="s">
        <v>2327</v>
      </c>
      <c r="F326" s="193" t="s">
        <v>2328</v>
      </c>
      <c r="G326" s="180"/>
      <c r="H326" s="180"/>
      <c r="I326" s="183"/>
      <c r="J326" s="194">
        <f>BK326</f>
        <v>0</v>
      </c>
      <c r="K326" s="180"/>
      <c r="L326" s="185"/>
      <c r="M326" s="186"/>
      <c r="N326" s="187"/>
      <c r="O326" s="187"/>
      <c r="P326" s="188">
        <f>P327</f>
        <v>0</v>
      </c>
      <c r="Q326" s="187"/>
      <c r="R326" s="188">
        <f>R327</f>
        <v>0</v>
      </c>
      <c r="S326" s="187"/>
      <c r="T326" s="189">
        <f>T327</f>
        <v>0</v>
      </c>
      <c r="AR326" s="190" t="s">
        <v>238</v>
      </c>
      <c r="AT326" s="191" t="s">
        <v>73</v>
      </c>
      <c r="AU326" s="191" t="s">
        <v>81</v>
      </c>
      <c r="AY326" s="190" t="s">
        <v>213</v>
      </c>
      <c r="BK326" s="192">
        <f>BK327</f>
        <v>0</v>
      </c>
    </row>
    <row r="327" spans="1:65" s="2" customFormat="1" ht="16.5" customHeight="1">
      <c r="A327" s="36"/>
      <c r="B327" s="37"/>
      <c r="C327" s="195" t="s">
        <v>468</v>
      </c>
      <c r="D327" s="195" t="s">
        <v>215</v>
      </c>
      <c r="E327" s="196" t="s">
        <v>2604</v>
      </c>
      <c r="F327" s="197" t="s">
        <v>2605</v>
      </c>
      <c r="G327" s="198" t="s">
        <v>2586</v>
      </c>
      <c r="H327" s="199">
        <v>1</v>
      </c>
      <c r="I327" s="200"/>
      <c r="J327" s="201">
        <f>ROUND(I327*H327,2)</f>
        <v>0</v>
      </c>
      <c r="K327" s="197" t="s">
        <v>2365</v>
      </c>
      <c r="L327" s="41"/>
      <c r="M327" s="202" t="s">
        <v>19</v>
      </c>
      <c r="N327" s="203" t="s">
        <v>45</v>
      </c>
      <c r="O327" s="66"/>
      <c r="P327" s="204">
        <f>O327*H327</f>
        <v>0</v>
      </c>
      <c r="Q327" s="204">
        <v>0</v>
      </c>
      <c r="R327" s="204">
        <f>Q327*H327</f>
        <v>0</v>
      </c>
      <c r="S327" s="204">
        <v>0</v>
      </c>
      <c r="T327" s="205">
        <f>S327*H327</f>
        <v>0</v>
      </c>
      <c r="U327" s="36"/>
      <c r="V327" s="36"/>
      <c r="W327" s="36"/>
      <c r="X327" s="36"/>
      <c r="Y327" s="36"/>
      <c r="Z327" s="36"/>
      <c r="AA327" s="36"/>
      <c r="AB327" s="36"/>
      <c r="AC327" s="36"/>
      <c r="AD327" s="36"/>
      <c r="AE327" s="36"/>
      <c r="AR327" s="206" t="s">
        <v>2113</v>
      </c>
      <c r="AT327" s="206" t="s">
        <v>215</v>
      </c>
      <c r="AU327" s="206" t="s">
        <v>83</v>
      </c>
      <c r="AY327" s="19" t="s">
        <v>213</v>
      </c>
      <c r="BE327" s="207">
        <f>IF(N327="základní",J327,0)</f>
        <v>0</v>
      </c>
      <c r="BF327" s="207">
        <f>IF(N327="snížená",J327,0)</f>
        <v>0</v>
      </c>
      <c r="BG327" s="207">
        <f>IF(N327="zákl. přenesená",J327,0)</f>
        <v>0</v>
      </c>
      <c r="BH327" s="207">
        <f>IF(N327="sníž. přenesená",J327,0)</f>
        <v>0</v>
      </c>
      <c r="BI327" s="207">
        <f>IF(N327="nulová",J327,0)</f>
        <v>0</v>
      </c>
      <c r="BJ327" s="19" t="s">
        <v>81</v>
      </c>
      <c r="BK327" s="207">
        <f>ROUND(I327*H327,2)</f>
        <v>0</v>
      </c>
      <c r="BL327" s="19" t="s">
        <v>2113</v>
      </c>
      <c r="BM327" s="206" t="s">
        <v>2606</v>
      </c>
    </row>
    <row r="328" spans="1:65" s="12" customFormat="1" ht="22.9" customHeight="1">
      <c r="B328" s="179"/>
      <c r="C328" s="180"/>
      <c r="D328" s="181" t="s">
        <v>73</v>
      </c>
      <c r="E328" s="193" t="s">
        <v>2607</v>
      </c>
      <c r="F328" s="193" t="s">
        <v>2590</v>
      </c>
      <c r="G328" s="180"/>
      <c r="H328" s="180"/>
      <c r="I328" s="183"/>
      <c r="J328" s="194">
        <f>BK328</f>
        <v>0</v>
      </c>
      <c r="K328" s="180"/>
      <c r="L328" s="185"/>
      <c r="M328" s="186"/>
      <c r="N328" s="187"/>
      <c r="O328" s="187"/>
      <c r="P328" s="188">
        <f>P329</f>
        <v>0</v>
      </c>
      <c r="Q328" s="187"/>
      <c r="R328" s="188">
        <f>R329</f>
        <v>0</v>
      </c>
      <c r="S328" s="187"/>
      <c r="T328" s="189">
        <f>T329</f>
        <v>0</v>
      </c>
      <c r="AR328" s="190" t="s">
        <v>238</v>
      </c>
      <c r="AT328" s="191" t="s">
        <v>73</v>
      </c>
      <c r="AU328" s="191" t="s">
        <v>81</v>
      </c>
      <c r="AY328" s="190" t="s">
        <v>213</v>
      </c>
      <c r="BK328" s="192">
        <f>BK329</f>
        <v>0</v>
      </c>
    </row>
    <row r="329" spans="1:65" s="2" customFormat="1" ht="16.5" customHeight="1">
      <c r="A329" s="36"/>
      <c r="B329" s="37"/>
      <c r="C329" s="195" t="s">
        <v>473</v>
      </c>
      <c r="D329" s="195" t="s">
        <v>215</v>
      </c>
      <c r="E329" s="196" t="s">
        <v>2608</v>
      </c>
      <c r="F329" s="197" t="s">
        <v>2609</v>
      </c>
      <c r="G329" s="198" t="s">
        <v>2586</v>
      </c>
      <c r="H329" s="199">
        <v>1</v>
      </c>
      <c r="I329" s="200"/>
      <c r="J329" s="201">
        <f>ROUND(I329*H329,2)</f>
        <v>0</v>
      </c>
      <c r="K329" s="197" t="s">
        <v>2365</v>
      </c>
      <c r="L329" s="41"/>
      <c r="M329" s="258" t="s">
        <v>19</v>
      </c>
      <c r="N329" s="259" t="s">
        <v>45</v>
      </c>
      <c r="O329" s="256"/>
      <c r="P329" s="260">
        <f>O329*H329</f>
        <v>0</v>
      </c>
      <c r="Q329" s="260">
        <v>0</v>
      </c>
      <c r="R329" s="260">
        <f>Q329*H329</f>
        <v>0</v>
      </c>
      <c r="S329" s="260">
        <v>0</v>
      </c>
      <c r="T329" s="261">
        <f>S329*H329</f>
        <v>0</v>
      </c>
      <c r="U329" s="36"/>
      <c r="V329" s="36"/>
      <c r="W329" s="36"/>
      <c r="X329" s="36"/>
      <c r="Y329" s="36"/>
      <c r="Z329" s="36"/>
      <c r="AA329" s="36"/>
      <c r="AB329" s="36"/>
      <c r="AC329" s="36"/>
      <c r="AD329" s="36"/>
      <c r="AE329" s="36"/>
      <c r="AR329" s="206" t="s">
        <v>2113</v>
      </c>
      <c r="AT329" s="206" t="s">
        <v>215</v>
      </c>
      <c r="AU329" s="206" t="s">
        <v>83</v>
      </c>
      <c r="AY329" s="19" t="s">
        <v>213</v>
      </c>
      <c r="BE329" s="207">
        <f>IF(N329="základní",J329,0)</f>
        <v>0</v>
      </c>
      <c r="BF329" s="207">
        <f>IF(N329="snížená",J329,0)</f>
        <v>0</v>
      </c>
      <c r="BG329" s="207">
        <f>IF(N329="zákl. přenesená",J329,0)</f>
        <v>0</v>
      </c>
      <c r="BH329" s="207">
        <f>IF(N329="sníž. přenesená",J329,0)</f>
        <v>0</v>
      </c>
      <c r="BI329" s="207">
        <f>IF(N329="nulová",J329,0)</f>
        <v>0</v>
      </c>
      <c r="BJ329" s="19" t="s">
        <v>81</v>
      </c>
      <c r="BK329" s="207">
        <f>ROUND(I329*H329,2)</f>
        <v>0</v>
      </c>
      <c r="BL329" s="19" t="s">
        <v>2113</v>
      </c>
      <c r="BM329" s="206" t="s">
        <v>2610</v>
      </c>
    </row>
    <row r="330" spans="1:65" s="2" customFormat="1" ht="6.95" customHeight="1">
      <c r="A330" s="36"/>
      <c r="B330" s="49"/>
      <c r="C330" s="50"/>
      <c r="D330" s="50"/>
      <c r="E330" s="50"/>
      <c r="F330" s="50"/>
      <c r="G330" s="50"/>
      <c r="H330" s="50"/>
      <c r="I330" s="145"/>
      <c r="J330" s="50"/>
      <c r="K330" s="50"/>
      <c r="L330" s="41"/>
      <c r="M330" s="36"/>
      <c r="O330" s="36"/>
      <c r="P330" s="36"/>
      <c r="Q330" s="36"/>
      <c r="R330" s="36"/>
      <c r="S330" s="36"/>
      <c r="T330" s="36"/>
      <c r="U330" s="36"/>
      <c r="V330" s="36"/>
      <c r="W330" s="36"/>
      <c r="X330" s="36"/>
      <c r="Y330" s="36"/>
      <c r="Z330" s="36"/>
      <c r="AA330" s="36"/>
      <c r="AB330" s="36"/>
      <c r="AC330" s="36"/>
      <c r="AD330" s="36"/>
      <c r="AE330" s="36"/>
    </row>
  </sheetData>
  <sheetProtection password="CC3F" sheet="1" objects="1" scenarios="1" formatColumns="0" formatRows="0" autoFilter="0"/>
  <autoFilter ref="C101:K32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134</v>
      </c>
      <c r="AZ2" s="111" t="s">
        <v>2611</v>
      </c>
      <c r="BA2" s="111" t="s">
        <v>19</v>
      </c>
      <c r="BB2" s="111" t="s">
        <v>19</v>
      </c>
      <c r="BC2" s="111" t="s">
        <v>2612</v>
      </c>
      <c r="BD2" s="111" t="s">
        <v>83</v>
      </c>
    </row>
    <row r="3" spans="1:56" s="1" customFormat="1" ht="6.95" customHeight="1">
      <c r="B3" s="112"/>
      <c r="C3" s="113"/>
      <c r="D3" s="113"/>
      <c r="E3" s="113"/>
      <c r="F3" s="113"/>
      <c r="G3" s="113"/>
      <c r="H3" s="113"/>
      <c r="I3" s="114"/>
      <c r="J3" s="113"/>
      <c r="K3" s="113"/>
      <c r="L3" s="22"/>
      <c r="AT3" s="19" t="s">
        <v>83</v>
      </c>
      <c r="AZ3" s="111" t="s">
        <v>2613</v>
      </c>
      <c r="BA3" s="111" t="s">
        <v>19</v>
      </c>
      <c r="BB3" s="111" t="s">
        <v>19</v>
      </c>
      <c r="BC3" s="111" t="s">
        <v>277</v>
      </c>
      <c r="BD3" s="111" t="s">
        <v>83</v>
      </c>
    </row>
    <row r="4" spans="1:56" s="1" customFormat="1" ht="24.95" customHeight="1">
      <c r="B4" s="22"/>
      <c r="D4" s="115" t="s">
        <v>158</v>
      </c>
      <c r="I4" s="110"/>
      <c r="L4" s="22"/>
      <c r="M4" s="116" t="s">
        <v>10</v>
      </c>
      <c r="AT4" s="19" t="s">
        <v>4</v>
      </c>
      <c r="AZ4" s="111" t="s">
        <v>2614</v>
      </c>
      <c r="BA4" s="111" t="s">
        <v>19</v>
      </c>
      <c r="BB4" s="111" t="s">
        <v>19</v>
      </c>
      <c r="BC4" s="111" t="s">
        <v>2615</v>
      </c>
      <c r="BD4" s="111" t="s">
        <v>83</v>
      </c>
    </row>
    <row r="5" spans="1:56" s="1" customFormat="1" ht="6.95" customHeight="1">
      <c r="B5" s="22"/>
      <c r="I5" s="110"/>
      <c r="L5" s="22"/>
      <c r="AZ5" s="111" t="s">
        <v>2616</v>
      </c>
      <c r="BA5" s="111" t="s">
        <v>19</v>
      </c>
      <c r="BB5" s="111" t="s">
        <v>19</v>
      </c>
      <c r="BC5" s="111" t="s">
        <v>2617</v>
      </c>
      <c r="BD5" s="111" t="s">
        <v>83</v>
      </c>
    </row>
    <row r="6" spans="1:56" s="1" customFormat="1" ht="12" customHeight="1">
      <c r="B6" s="22"/>
      <c r="D6" s="117" t="s">
        <v>16</v>
      </c>
      <c r="I6" s="110"/>
      <c r="L6" s="22"/>
      <c r="AZ6" s="111" t="s">
        <v>2618</v>
      </c>
      <c r="BA6" s="111" t="s">
        <v>19</v>
      </c>
      <c r="BB6" s="111" t="s">
        <v>19</v>
      </c>
      <c r="BC6" s="111" t="s">
        <v>2619</v>
      </c>
      <c r="BD6" s="111" t="s">
        <v>83</v>
      </c>
    </row>
    <row r="7" spans="1:56" s="1" customFormat="1" ht="16.5" customHeight="1">
      <c r="B7" s="22"/>
      <c r="E7" s="412" t="str">
        <f>'Rekapitulace stavby'!K6</f>
        <v>PROJEKT REKONSTRUKCE I.S. A BUĎÁNKA II. ETAPA</v>
      </c>
      <c r="F7" s="413"/>
      <c r="G7" s="413"/>
      <c r="H7" s="413"/>
      <c r="I7" s="110"/>
      <c r="L7" s="22"/>
      <c r="AZ7" s="111" t="s">
        <v>2620</v>
      </c>
      <c r="BA7" s="111" t="s">
        <v>19</v>
      </c>
      <c r="BB7" s="111" t="s">
        <v>19</v>
      </c>
      <c r="BC7" s="111" t="s">
        <v>2621</v>
      </c>
      <c r="BD7" s="111" t="s">
        <v>83</v>
      </c>
    </row>
    <row r="8" spans="1:56" s="1" customFormat="1" ht="12" customHeight="1">
      <c r="B8" s="22"/>
      <c r="D8" s="117" t="s">
        <v>171</v>
      </c>
      <c r="I8" s="110"/>
      <c r="L8" s="22"/>
      <c r="AZ8" s="111" t="s">
        <v>2622</v>
      </c>
      <c r="BA8" s="111" t="s">
        <v>19</v>
      </c>
      <c r="BB8" s="111" t="s">
        <v>19</v>
      </c>
      <c r="BC8" s="111" t="s">
        <v>2623</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2624</v>
      </c>
      <c r="BA9" s="111" t="s">
        <v>19</v>
      </c>
      <c r="BB9" s="111" t="s">
        <v>19</v>
      </c>
      <c r="BC9" s="111" t="s">
        <v>2625</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2626</v>
      </c>
      <c r="BA10" s="111" t="s">
        <v>19</v>
      </c>
      <c r="BB10" s="111" t="s">
        <v>19</v>
      </c>
      <c r="BC10" s="111" t="s">
        <v>2627</v>
      </c>
      <c r="BD10" s="111" t="s">
        <v>83</v>
      </c>
    </row>
    <row r="11" spans="1:56" s="2" customFormat="1" ht="16.5" customHeight="1">
      <c r="A11" s="36"/>
      <c r="B11" s="41"/>
      <c r="C11" s="36"/>
      <c r="D11" s="36"/>
      <c r="E11" s="415" t="s">
        <v>2628</v>
      </c>
      <c r="F11" s="414"/>
      <c r="G11" s="414"/>
      <c r="H11" s="414"/>
      <c r="I11" s="118"/>
      <c r="J11" s="36"/>
      <c r="K11" s="36"/>
      <c r="L11" s="119"/>
      <c r="S11" s="36"/>
      <c r="T11" s="36"/>
      <c r="U11" s="36"/>
      <c r="V11" s="36"/>
      <c r="W11" s="36"/>
      <c r="X11" s="36"/>
      <c r="Y11" s="36"/>
      <c r="Z11" s="36"/>
      <c r="AA11" s="36"/>
      <c r="AB11" s="36"/>
      <c r="AC11" s="36"/>
      <c r="AD11" s="36"/>
      <c r="AE11" s="36"/>
      <c r="AZ11" s="111" t="s">
        <v>2629</v>
      </c>
      <c r="BA11" s="111" t="s">
        <v>19</v>
      </c>
      <c r="BB11" s="111" t="s">
        <v>19</v>
      </c>
      <c r="BC11" s="111" t="s">
        <v>2630</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2631</v>
      </c>
      <c r="BA12" s="111" t="s">
        <v>19</v>
      </c>
      <c r="BB12" s="111" t="s">
        <v>19</v>
      </c>
      <c r="BC12" s="111" t="s">
        <v>2632</v>
      </c>
      <c r="BD12" s="111" t="s">
        <v>83</v>
      </c>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c r="AZ13" s="111" t="s">
        <v>2633</v>
      </c>
      <c r="BA13" s="111" t="s">
        <v>19</v>
      </c>
      <c r="BB13" s="111" t="s">
        <v>19</v>
      </c>
      <c r="BC13" s="111" t="s">
        <v>2634</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c r="AZ14" s="111" t="s">
        <v>2635</v>
      </c>
      <c r="BA14" s="111" t="s">
        <v>19</v>
      </c>
      <c r="BB14" s="111" t="s">
        <v>19</v>
      </c>
      <c r="BC14" s="111" t="s">
        <v>2636</v>
      </c>
      <c r="BD14" s="111" t="s">
        <v>83</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2637</v>
      </c>
      <c r="BA15" s="111" t="s">
        <v>19</v>
      </c>
      <c r="BB15" s="111" t="s">
        <v>19</v>
      </c>
      <c r="BC15" s="111" t="s">
        <v>2638</v>
      </c>
      <c r="BD15" s="111" t="s">
        <v>83</v>
      </c>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c r="AZ16" s="111" t="s">
        <v>2639</v>
      </c>
      <c r="BA16" s="111" t="s">
        <v>19</v>
      </c>
      <c r="BB16" s="111" t="s">
        <v>19</v>
      </c>
      <c r="BC16" s="111" t="s">
        <v>2640</v>
      </c>
      <c r="BD16" s="111" t="s">
        <v>83</v>
      </c>
    </row>
    <row r="17" spans="1:56"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c r="AZ17" s="111" t="s">
        <v>2641</v>
      </c>
      <c r="BA17" s="111" t="s">
        <v>19</v>
      </c>
      <c r="BB17" s="111" t="s">
        <v>19</v>
      </c>
      <c r="BC17" s="111" t="s">
        <v>2642</v>
      </c>
      <c r="BD17" s="111" t="s">
        <v>83</v>
      </c>
    </row>
    <row r="18" spans="1:56"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2643</v>
      </c>
      <c r="BA18" s="111" t="s">
        <v>19</v>
      </c>
      <c r="BB18" s="111" t="s">
        <v>19</v>
      </c>
      <c r="BC18" s="111" t="s">
        <v>2644</v>
      </c>
      <c r="BD18" s="111" t="s">
        <v>83</v>
      </c>
    </row>
    <row r="19" spans="1:56"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c r="AZ19" s="111" t="s">
        <v>2343</v>
      </c>
      <c r="BA19" s="111" t="s">
        <v>19</v>
      </c>
      <c r="BB19" s="111" t="s">
        <v>19</v>
      </c>
      <c r="BC19" s="111" t="s">
        <v>2645</v>
      </c>
      <c r="BD19" s="111" t="s">
        <v>83</v>
      </c>
    </row>
    <row r="20" spans="1:56"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c r="AZ20" s="111" t="s">
        <v>2345</v>
      </c>
      <c r="BA20" s="111" t="s">
        <v>19</v>
      </c>
      <c r="BB20" s="111" t="s">
        <v>19</v>
      </c>
      <c r="BC20" s="111" t="s">
        <v>2646</v>
      </c>
      <c r="BD20" s="111" t="s">
        <v>83</v>
      </c>
    </row>
    <row r="21" spans="1:56"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2347</v>
      </c>
      <c r="BA21" s="111" t="s">
        <v>19</v>
      </c>
      <c r="BB21" s="111" t="s">
        <v>19</v>
      </c>
      <c r="BC21" s="111" t="s">
        <v>2647</v>
      </c>
      <c r="BD21" s="111" t="s">
        <v>83</v>
      </c>
    </row>
    <row r="22" spans="1:56"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c r="AZ22" s="111" t="s">
        <v>2350</v>
      </c>
      <c r="BA22" s="111" t="s">
        <v>19</v>
      </c>
      <c r="BB22" s="111" t="s">
        <v>19</v>
      </c>
      <c r="BC22" s="111" t="s">
        <v>2648</v>
      </c>
      <c r="BD22" s="111" t="s">
        <v>83</v>
      </c>
    </row>
    <row r="23" spans="1:56"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c r="AZ23" s="111" t="s">
        <v>2352</v>
      </c>
      <c r="BA23" s="111" t="s">
        <v>19</v>
      </c>
      <c r="BB23" s="111" t="s">
        <v>19</v>
      </c>
      <c r="BC23" s="111" t="s">
        <v>2649</v>
      </c>
      <c r="BD23" s="111" t="s">
        <v>83</v>
      </c>
    </row>
    <row r="24" spans="1:56"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56"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56"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56"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56"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56"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c r="A32" s="36"/>
      <c r="B32" s="41"/>
      <c r="C32" s="36"/>
      <c r="D32" s="128" t="s">
        <v>40</v>
      </c>
      <c r="E32" s="36"/>
      <c r="F32" s="36"/>
      <c r="G32" s="36"/>
      <c r="H32" s="36"/>
      <c r="I32" s="118"/>
      <c r="J32" s="129">
        <f>ROUND(J104,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ROUND((SUM(BE104:BE412)),  2)</f>
        <v>0</v>
      </c>
      <c r="G35" s="36"/>
      <c r="H35" s="36"/>
      <c r="I35" s="134">
        <v>0.21</v>
      </c>
      <c r="J35" s="133">
        <f>ROUND(((SUM(BE104:BE412))*I35),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ROUND((SUM(BF104:BF412)),  2)</f>
        <v>0</v>
      </c>
      <c r="G36" s="36"/>
      <c r="H36" s="36"/>
      <c r="I36" s="134">
        <v>0.15</v>
      </c>
      <c r="J36" s="133">
        <f>ROUND(((SUM(BF104:BF412))*I36),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ROUND((SUM(BG104:BG412)),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ROUND((SUM(BH104:BH412)),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ROUND((SUM(BI104:BI412)),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02 - Schodiště mezi objekty č.p.136 a č.p.137</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J104</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J105</f>
        <v>0</v>
      </c>
      <c r="K64" s="155"/>
      <c r="L64" s="160"/>
    </row>
    <row r="65" spans="2:12" s="10" customFormat="1" ht="19.899999999999999" customHeight="1">
      <c r="B65" s="161"/>
      <c r="C65" s="99"/>
      <c r="D65" s="162" t="s">
        <v>193</v>
      </c>
      <c r="E65" s="163"/>
      <c r="F65" s="163"/>
      <c r="G65" s="163"/>
      <c r="H65" s="163"/>
      <c r="I65" s="164"/>
      <c r="J65" s="165">
        <f>J106</f>
        <v>0</v>
      </c>
      <c r="K65" s="99"/>
      <c r="L65" s="166"/>
    </row>
    <row r="66" spans="2:12" s="10" customFormat="1" ht="19.899999999999999" customHeight="1">
      <c r="B66" s="161"/>
      <c r="C66" s="99"/>
      <c r="D66" s="162" t="s">
        <v>581</v>
      </c>
      <c r="E66" s="163"/>
      <c r="F66" s="163"/>
      <c r="G66" s="163"/>
      <c r="H66" s="163"/>
      <c r="I66" s="164"/>
      <c r="J66" s="165">
        <f>J152</f>
        <v>0</v>
      </c>
      <c r="K66" s="99"/>
      <c r="L66" s="166"/>
    </row>
    <row r="67" spans="2:12" s="10" customFormat="1" ht="19.899999999999999" customHeight="1">
      <c r="B67" s="161"/>
      <c r="C67" s="99"/>
      <c r="D67" s="162" t="s">
        <v>2358</v>
      </c>
      <c r="E67" s="163"/>
      <c r="F67" s="163"/>
      <c r="G67" s="163"/>
      <c r="H67" s="163"/>
      <c r="I67" s="164"/>
      <c r="J67" s="165">
        <f>J157</f>
        <v>0</v>
      </c>
      <c r="K67" s="99"/>
      <c r="L67" s="166"/>
    </row>
    <row r="68" spans="2:12" s="10" customFormat="1" ht="19.899999999999999" customHeight="1">
      <c r="B68" s="161"/>
      <c r="C68" s="99"/>
      <c r="D68" s="162" t="s">
        <v>582</v>
      </c>
      <c r="E68" s="163"/>
      <c r="F68" s="163"/>
      <c r="G68" s="163"/>
      <c r="H68" s="163"/>
      <c r="I68" s="164"/>
      <c r="J68" s="165">
        <f>J198</f>
        <v>0</v>
      </c>
      <c r="K68" s="99"/>
      <c r="L68" s="166"/>
    </row>
    <row r="69" spans="2:12" s="10" customFormat="1" ht="19.899999999999999" customHeight="1">
      <c r="B69" s="161"/>
      <c r="C69" s="99"/>
      <c r="D69" s="162" t="s">
        <v>194</v>
      </c>
      <c r="E69" s="163"/>
      <c r="F69" s="163"/>
      <c r="G69" s="163"/>
      <c r="H69" s="163"/>
      <c r="I69" s="164"/>
      <c r="J69" s="165">
        <f>J210</f>
        <v>0</v>
      </c>
      <c r="K69" s="99"/>
      <c r="L69" s="166"/>
    </row>
    <row r="70" spans="2:12" s="10" customFormat="1" ht="19.899999999999999" customHeight="1">
      <c r="B70" s="161"/>
      <c r="C70" s="99"/>
      <c r="D70" s="162" t="s">
        <v>2359</v>
      </c>
      <c r="E70" s="163"/>
      <c r="F70" s="163"/>
      <c r="G70" s="163"/>
      <c r="H70" s="163"/>
      <c r="I70" s="164"/>
      <c r="J70" s="165">
        <f>J274</f>
        <v>0</v>
      </c>
      <c r="K70" s="99"/>
      <c r="L70" s="166"/>
    </row>
    <row r="71" spans="2:12" s="10" customFormat="1" ht="19.899999999999999" customHeight="1">
      <c r="B71" s="161"/>
      <c r="C71" s="99"/>
      <c r="D71" s="162" t="s">
        <v>195</v>
      </c>
      <c r="E71" s="163"/>
      <c r="F71" s="163"/>
      <c r="G71" s="163"/>
      <c r="H71" s="163"/>
      <c r="I71" s="164"/>
      <c r="J71" s="165">
        <f>J301</f>
        <v>0</v>
      </c>
      <c r="K71" s="99"/>
      <c r="L71" s="166"/>
    </row>
    <row r="72" spans="2:12" s="10" customFormat="1" ht="19.899999999999999" customHeight="1">
      <c r="B72" s="161"/>
      <c r="C72" s="99"/>
      <c r="D72" s="162" t="s">
        <v>196</v>
      </c>
      <c r="E72" s="163"/>
      <c r="F72" s="163"/>
      <c r="G72" s="163"/>
      <c r="H72" s="163"/>
      <c r="I72" s="164"/>
      <c r="J72" s="165">
        <f>J351</f>
        <v>0</v>
      </c>
      <c r="K72" s="99"/>
      <c r="L72" s="166"/>
    </row>
    <row r="73" spans="2:12" s="10" customFormat="1" ht="19.899999999999999" customHeight="1">
      <c r="B73" s="161"/>
      <c r="C73" s="99"/>
      <c r="D73" s="162" t="s">
        <v>197</v>
      </c>
      <c r="E73" s="163"/>
      <c r="F73" s="163"/>
      <c r="G73" s="163"/>
      <c r="H73" s="163"/>
      <c r="I73" s="164"/>
      <c r="J73" s="165">
        <f>J380</f>
        <v>0</v>
      </c>
      <c r="K73" s="99"/>
      <c r="L73" s="166"/>
    </row>
    <row r="74" spans="2:12" s="9" customFormat="1" ht="24.95" customHeight="1">
      <c r="B74" s="154"/>
      <c r="C74" s="155"/>
      <c r="D74" s="156" t="s">
        <v>2360</v>
      </c>
      <c r="E74" s="157"/>
      <c r="F74" s="157"/>
      <c r="G74" s="157"/>
      <c r="H74" s="157"/>
      <c r="I74" s="158"/>
      <c r="J74" s="159">
        <f>J382</f>
        <v>0</v>
      </c>
      <c r="K74" s="155"/>
      <c r="L74" s="160"/>
    </row>
    <row r="75" spans="2:12" s="10" customFormat="1" ht="19.899999999999999" customHeight="1">
      <c r="B75" s="161"/>
      <c r="C75" s="99"/>
      <c r="D75" s="162" t="s">
        <v>2650</v>
      </c>
      <c r="E75" s="163"/>
      <c r="F75" s="163"/>
      <c r="G75" s="163"/>
      <c r="H75" s="163"/>
      <c r="I75" s="164"/>
      <c r="J75" s="165">
        <f>J383</f>
        <v>0</v>
      </c>
      <c r="K75" s="99"/>
      <c r="L75" s="166"/>
    </row>
    <row r="76" spans="2:12" s="10" customFormat="1" ht="19.899999999999999" customHeight="1">
      <c r="B76" s="161"/>
      <c r="C76" s="99"/>
      <c r="D76" s="162" t="s">
        <v>2361</v>
      </c>
      <c r="E76" s="163"/>
      <c r="F76" s="163"/>
      <c r="G76" s="163"/>
      <c r="H76" s="163"/>
      <c r="I76" s="164"/>
      <c r="J76" s="165">
        <f>J388</f>
        <v>0</v>
      </c>
      <c r="K76" s="99"/>
      <c r="L76" s="166"/>
    </row>
    <row r="77" spans="2:12" s="9" customFormat="1" ht="24.95" customHeight="1">
      <c r="B77" s="154"/>
      <c r="C77" s="155"/>
      <c r="D77" s="156" t="s">
        <v>2049</v>
      </c>
      <c r="E77" s="157"/>
      <c r="F77" s="157"/>
      <c r="G77" s="157"/>
      <c r="H77" s="157"/>
      <c r="I77" s="158"/>
      <c r="J77" s="159">
        <f>J398</f>
        <v>0</v>
      </c>
      <c r="K77" s="155"/>
      <c r="L77" s="160"/>
    </row>
    <row r="78" spans="2:12" s="10" customFormat="1" ht="19.899999999999999" customHeight="1">
      <c r="B78" s="161"/>
      <c r="C78" s="99"/>
      <c r="D78" s="162" t="s">
        <v>2050</v>
      </c>
      <c r="E78" s="163"/>
      <c r="F78" s="163"/>
      <c r="G78" s="163"/>
      <c r="H78" s="163"/>
      <c r="I78" s="164"/>
      <c r="J78" s="165">
        <f>J399</f>
        <v>0</v>
      </c>
      <c r="K78" s="99"/>
      <c r="L78" s="166"/>
    </row>
    <row r="79" spans="2:12" s="10" customFormat="1" ht="19.899999999999999" customHeight="1">
      <c r="B79" s="161"/>
      <c r="C79" s="99"/>
      <c r="D79" s="162" t="s">
        <v>2296</v>
      </c>
      <c r="E79" s="163"/>
      <c r="F79" s="163"/>
      <c r="G79" s="163"/>
      <c r="H79" s="163"/>
      <c r="I79" s="164"/>
      <c r="J79" s="165">
        <f>J401</f>
        <v>0</v>
      </c>
      <c r="K79" s="99"/>
      <c r="L79" s="166"/>
    </row>
    <row r="80" spans="2:12" s="10" customFormat="1" ht="19.899999999999999" customHeight="1">
      <c r="B80" s="161"/>
      <c r="C80" s="99"/>
      <c r="D80" s="162" t="s">
        <v>2297</v>
      </c>
      <c r="E80" s="163"/>
      <c r="F80" s="163"/>
      <c r="G80" s="163"/>
      <c r="H80" s="163"/>
      <c r="I80" s="164"/>
      <c r="J80" s="165">
        <f>J407</f>
        <v>0</v>
      </c>
      <c r="K80" s="99"/>
      <c r="L80" s="166"/>
    </row>
    <row r="81" spans="1:31" s="10" customFormat="1" ht="19.899999999999999" customHeight="1">
      <c r="B81" s="161"/>
      <c r="C81" s="99"/>
      <c r="D81" s="162" t="s">
        <v>2299</v>
      </c>
      <c r="E81" s="163"/>
      <c r="F81" s="163"/>
      <c r="G81" s="163"/>
      <c r="H81" s="163"/>
      <c r="I81" s="164"/>
      <c r="J81" s="165">
        <f>J409</f>
        <v>0</v>
      </c>
      <c r="K81" s="99"/>
      <c r="L81" s="166"/>
    </row>
    <row r="82" spans="1:31" s="10" customFormat="1" ht="19.899999999999999" customHeight="1">
      <c r="B82" s="161"/>
      <c r="C82" s="99"/>
      <c r="D82" s="162" t="s">
        <v>2362</v>
      </c>
      <c r="E82" s="163"/>
      <c r="F82" s="163"/>
      <c r="G82" s="163"/>
      <c r="H82" s="163"/>
      <c r="I82" s="164"/>
      <c r="J82" s="165">
        <f>J411</f>
        <v>0</v>
      </c>
      <c r="K82" s="99"/>
      <c r="L82" s="166"/>
    </row>
    <row r="83" spans="1:31" s="2" customFormat="1" ht="21.7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145"/>
      <c r="J84" s="50"/>
      <c r="K84" s="50"/>
      <c r="L84" s="119"/>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148"/>
      <c r="J88" s="52"/>
      <c r="K88" s="52"/>
      <c r="L88" s="119"/>
      <c r="S88" s="36"/>
      <c r="T88" s="36"/>
      <c r="U88" s="36"/>
      <c r="V88" s="36"/>
      <c r="W88" s="36"/>
      <c r="X88" s="36"/>
      <c r="Y88" s="36"/>
      <c r="Z88" s="36"/>
      <c r="AA88" s="36"/>
      <c r="AB88" s="36"/>
      <c r="AC88" s="36"/>
      <c r="AD88" s="36"/>
      <c r="AE88" s="36"/>
    </row>
    <row r="89" spans="1:31" s="2" customFormat="1" ht="24.95" customHeight="1">
      <c r="A89" s="36"/>
      <c r="B89" s="37"/>
      <c r="C89" s="25" t="s">
        <v>198</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6.5" customHeight="1">
      <c r="A92" s="36"/>
      <c r="B92" s="37"/>
      <c r="C92" s="38"/>
      <c r="D92" s="38"/>
      <c r="E92" s="410" t="str">
        <f>E7</f>
        <v>PROJEKT REKONSTRUKCE I.S. A BUĎÁNKA II. ETAPA</v>
      </c>
      <c r="F92" s="411"/>
      <c r="G92" s="411"/>
      <c r="H92" s="411"/>
      <c r="I92" s="118"/>
      <c r="J92" s="38"/>
      <c r="K92" s="38"/>
      <c r="L92" s="119"/>
      <c r="S92" s="36"/>
      <c r="T92" s="36"/>
      <c r="U92" s="36"/>
      <c r="V92" s="36"/>
      <c r="W92" s="36"/>
      <c r="X92" s="36"/>
      <c r="Y92" s="36"/>
      <c r="Z92" s="36"/>
      <c r="AA92" s="36"/>
      <c r="AB92" s="36"/>
      <c r="AC92" s="36"/>
      <c r="AD92" s="36"/>
      <c r="AE92" s="36"/>
    </row>
    <row r="93" spans="1:31" s="1" customFormat="1" ht="12" customHeight="1">
      <c r="B93" s="23"/>
      <c r="C93" s="31" t="s">
        <v>171</v>
      </c>
      <c r="D93" s="24"/>
      <c r="E93" s="24"/>
      <c r="F93" s="24"/>
      <c r="G93" s="24"/>
      <c r="H93" s="24"/>
      <c r="I93" s="110"/>
      <c r="J93" s="24"/>
      <c r="K93" s="24"/>
      <c r="L93" s="22"/>
    </row>
    <row r="94" spans="1:31" s="2" customFormat="1" ht="16.5" customHeight="1">
      <c r="A94" s="36"/>
      <c r="B94" s="37"/>
      <c r="C94" s="38"/>
      <c r="D94" s="38"/>
      <c r="E94" s="410" t="s">
        <v>2349</v>
      </c>
      <c r="F94" s="409"/>
      <c r="G94" s="409"/>
      <c r="H94" s="409"/>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179</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6.5" customHeight="1">
      <c r="A96" s="36"/>
      <c r="B96" s="37"/>
      <c r="C96" s="38"/>
      <c r="D96" s="38"/>
      <c r="E96" s="397" t="str">
        <f>E11</f>
        <v>02 - Schodiště mezi objekty č.p.136 a č.p.137</v>
      </c>
      <c r="F96" s="409"/>
      <c r="G96" s="409"/>
      <c r="H96" s="409"/>
      <c r="I96" s="118"/>
      <c r="J96" s="38"/>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F14</f>
        <v>památková zóna Buďánka</v>
      </c>
      <c r="G98" s="38"/>
      <c r="H98" s="38"/>
      <c r="I98" s="120" t="s">
        <v>23</v>
      </c>
      <c r="J98" s="61" t="str">
        <f>IF(J14="","",J14)</f>
        <v>30. 8. 2019</v>
      </c>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54.4" customHeight="1">
      <c r="A100" s="36"/>
      <c r="B100" s="37"/>
      <c r="C100" s="31" t="s">
        <v>25</v>
      </c>
      <c r="D100" s="38"/>
      <c r="E100" s="38"/>
      <c r="F100" s="29" t="str">
        <f>E17</f>
        <v>Městská část Praha 5</v>
      </c>
      <c r="G100" s="38"/>
      <c r="H100" s="38"/>
      <c r="I100" s="120" t="s">
        <v>33</v>
      </c>
      <c r="J100" s="34" t="str">
        <f>E23</f>
        <v>Lennox architekti s.r.o., Pod Andělkou 9, Praha 6</v>
      </c>
      <c r="K100" s="38"/>
      <c r="L100" s="119"/>
      <c r="S100" s="36"/>
      <c r="T100" s="36"/>
      <c r="U100" s="36"/>
      <c r="V100" s="36"/>
      <c r="W100" s="36"/>
      <c r="X100" s="36"/>
      <c r="Y100" s="36"/>
      <c r="Z100" s="36"/>
      <c r="AA100" s="36"/>
      <c r="AB100" s="36"/>
      <c r="AC100" s="36"/>
      <c r="AD100" s="36"/>
      <c r="AE100" s="36"/>
    </row>
    <row r="101" spans="1:65" s="2" customFormat="1" ht="40.15" customHeight="1">
      <c r="A101" s="36"/>
      <c r="B101" s="37"/>
      <c r="C101" s="31" t="s">
        <v>31</v>
      </c>
      <c r="D101" s="38"/>
      <c r="E101" s="38"/>
      <c r="F101" s="29" t="str">
        <f>IF(E20="","",E20)</f>
        <v>Vyplň údaj</v>
      </c>
      <c r="G101" s="38"/>
      <c r="H101" s="38"/>
      <c r="I101" s="120" t="s">
        <v>36</v>
      </c>
      <c r="J101" s="34" t="str">
        <f>E26</f>
        <v>Propos Liberec s.r.o., Šlikova 127, 460 07 Liberec</v>
      </c>
      <c r="K101" s="38"/>
      <c r="L101" s="119"/>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11" customFormat="1" ht="29.25" customHeight="1">
      <c r="A103" s="167"/>
      <c r="B103" s="168"/>
      <c r="C103" s="169" t="s">
        <v>199</v>
      </c>
      <c r="D103" s="170" t="s">
        <v>59</v>
      </c>
      <c r="E103" s="170" t="s">
        <v>55</v>
      </c>
      <c r="F103" s="170" t="s">
        <v>56</v>
      </c>
      <c r="G103" s="170" t="s">
        <v>200</v>
      </c>
      <c r="H103" s="170" t="s">
        <v>201</v>
      </c>
      <c r="I103" s="171" t="s">
        <v>202</v>
      </c>
      <c r="J103" s="170" t="s">
        <v>190</v>
      </c>
      <c r="K103" s="172" t="s">
        <v>203</v>
      </c>
      <c r="L103" s="173"/>
      <c r="M103" s="70" t="s">
        <v>19</v>
      </c>
      <c r="N103" s="71" t="s">
        <v>44</v>
      </c>
      <c r="O103" s="71" t="s">
        <v>204</v>
      </c>
      <c r="P103" s="71" t="s">
        <v>205</v>
      </c>
      <c r="Q103" s="71" t="s">
        <v>206</v>
      </c>
      <c r="R103" s="71" t="s">
        <v>207</v>
      </c>
      <c r="S103" s="71" t="s">
        <v>208</v>
      </c>
      <c r="T103" s="72" t="s">
        <v>209</v>
      </c>
      <c r="U103" s="167"/>
      <c r="V103" s="167"/>
      <c r="W103" s="167"/>
      <c r="X103" s="167"/>
      <c r="Y103" s="167"/>
      <c r="Z103" s="167"/>
      <c r="AA103" s="167"/>
      <c r="AB103" s="167"/>
      <c r="AC103" s="167"/>
      <c r="AD103" s="167"/>
      <c r="AE103" s="167"/>
    </row>
    <row r="104" spans="1:65" s="2" customFormat="1" ht="22.9" customHeight="1">
      <c r="A104" s="36"/>
      <c r="B104" s="37"/>
      <c r="C104" s="77" t="s">
        <v>210</v>
      </c>
      <c r="D104" s="38"/>
      <c r="E104" s="38"/>
      <c r="F104" s="38"/>
      <c r="G104" s="38"/>
      <c r="H104" s="38"/>
      <c r="I104" s="118"/>
      <c r="J104" s="174">
        <f>BK104</f>
        <v>0</v>
      </c>
      <c r="K104" s="38"/>
      <c r="L104" s="41"/>
      <c r="M104" s="73"/>
      <c r="N104" s="175"/>
      <c r="O104" s="74"/>
      <c r="P104" s="176">
        <f>P105+P382+P398</f>
        <v>0</v>
      </c>
      <c r="Q104" s="74"/>
      <c r="R104" s="176">
        <f>R105+R382+R398</f>
        <v>61.527870209999996</v>
      </c>
      <c r="S104" s="74"/>
      <c r="T104" s="177">
        <f>T105+T382+T398</f>
        <v>54.249430000000004</v>
      </c>
      <c r="U104" s="36"/>
      <c r="V104" s="36"/>
      <c r="W104" s="36"/>
      <c r="X104" s="36"/>
      <c r="Y104" s="36"/>
      <c r="Z104" s="36"/>
      <c r="AA104" s="36"/>
      <c r="AB104" s="36"/>
      <c r="AC104" s="36"/>
      <c r="AD104" s="36"/>
      <c r="AE104" s="36"/>
      <c r="AT104" s="19" t="s">
        <v>73</v>
      </c>
      <c r="AU104" s="19" t="s">
        <v>191</v>
      </c>
      <c r="BK104" s="178">
        <f>BK105+BK382+BK398</f>
        <v>0</v>
      </c>
    </row>
    <row r="105" spans="1:65" s="12" customFormat="1" ht="25.9" customHeight="1">
      <c r="B105" s="179"/>
      <c r="C105" s="180"/>
      <c r="D105" s="181" t="s">
        <v>73</v>
      </c>
      <c r="E105" s="182" t="s">
        <v>211</v>
      </c>
      <c r="F105" s="182" t="s">
        <v>212</v>
      </c>
      <c r="G105" s="180"/>
      <c r="H105" s="180"/>
      <c r="I105" s="183"/>
      <c r="J105" s="184">
        <f>BK105</f>
        <v>0</v>
      </c>
      <c r="K105" s="180"/>
      <c r="L105" s="185"/>
      <c r="M105" s="186"/>
      <c r="N105" s="187"/>
      <c r="O105" s="187"/>
      <c r="P105" s="188">
        <f>P106+P152+P157+P198+P210+P274+P301+P351+P380</f>
        <v>0</v>
      </c>
      <c r="Q105" s="187"/>
      <c r="R105" s="188">
        <f>R106+R152+R157+R198+R210+R274+R301+R351+R380</f>
        <v>61.297678809999994</v>
      </c>
      <c r="S105" s="187"/>
      <c r="T105" s="189">
        <f>T106+T152+T157+T198+T210+T274+T301+T351+T380</f>
        <v>54.249430000000004</v>
      </c>
      <c r="AR105" s="190" t="s">
        <v>81</v>
      </c>
      <c r="AT105" s="191" t="s">
        <v>73</v>
      </c>
      <c r="AU105" s="191" t="s">
        <v>74</v>
      </c>
      <c r="AY105" s="190" t="s">
        <v>213</v>
      </c>
      <c r="BK105" s="192">
        <f>BK106+BK152+BK157+BK198+BK210+BK274+BK301+BK351+BK380</f>
        <v>0</v>
      </c>
    </row>
    <row r="106" spans="1:65" s="12" customFormat="1" ht="22.9" customHeight="1">
      <c r="B106" s="179"/>
      <c r="C106" s="180"/>
      <c r="D106" s="181" t="s">
        <v>73</v>
      </c>
      <c r="E106" s="193" t="s">
        <v>81</v>
      </c>
      <c r="F106" s="193" t="s">
        <v>214</v>
      </c>
      <c r="G106" s="180"/>
      <c r="H106" s="180"/>
      <c r="I106" s="183"/>
      <c r="J106" s="194">
        <f>BK106</f>
        <v>0</v>
      </c>
      <c r="K106" s="180"/>
      <c r="L106" s="185"/>
      <c r="M106" s="186"/>
      <c r="N106" s="187"/>
      <c r="O106" s="187"/>
      <c r="P106" s="188">
        <f>SUM(P107:P151)</f>
        <v>0</v>
      </c>
      <c r="Q106" s="187"/>
      <c r="R106" s="188">
        <f>SUM(R107:R151)</f>
        <v>0</v>
      </c>
      <c r="S106" s="187"/>
      <c r="T106" s="189">
        <f>SUM(T107:T151)</f>
        <v>1.3798400000000002</v>
      </c>
      <c r="AR106" s="190" t="s">
        <v>81</v>
      </c>
      <c r="AT106" s="191" t="s">
        <v>73</v>
      </c>
      <c r="AU106" s="191" t="s">
        <v>81</v>
      </c>
      <c r="AY106" s="190" t="s">
        <v>213</v>
      </c>
      <c r="BK106" s="192">
        <f>SUM(BK107:BK151)</f>
        <v>0</v>
      </c>
    </row>
    <row r="107" spans="1:65" s="2" customFormat="1" ht="21.75" customHeight="1">
      <c r="A107" s="36"/>
      <c r="B107" s="37"/>
      <c r="C107" s="195" t="s">
        <v>81</v>
      </c>
      <c r="D107" s="195" t="s">
        <v>215</v>
      </c>
      <c r="E107" s="196" t="s">
        <v>2363</v>
      </c>
      <c r="F107" s="197" t="s">
        <v>2364</v>
      </c>
      <c r="G107" s="198" t="s">
        <v>156</v>
      </c>
      <c r="H107" s="199">
        <v>22.762</v>
      </c>
      <c r="I107" s="200"/>
      <c r="J107" s="201">
        <f>ROUND(I107*H107,2)</f>
        <v>0</v>
      </c>
      <c r="K107" s="197" t="s">
        <v>2365</v>
      </c>
      <c r="L107" s="41"/>
      <c r="M107" s="202" t="s">
        <v>19</v>
      </c>
      <c r="N107" s="203" t="s">
        <v>45</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220</v>
      </c>
      <c r="AT107" s="206" t="s">
        <v>215</v>
      </c>
      <c r="AU107" s="206" t="s">
        <v>83</v>
      </c>
      <c r="AY107" s="19" t="s">
        <v>213</v>
      </c>
      <c r="BE107" s="207">
        <f>IF(N107="základní",J107,0)</f>
        <v>0</v>
      </c>
      <c r="BF107" s="207">
        <f>IF(N107="snížená",J107,0)</f>
        <v>0</v>
      </c>
      <c r="BG107" s="207">
        <f>IF(N107="zákl. přenesená",J107,0)</f>
        <v>0</v>
      </c>
      <c r="BH107" s="207">
        <f>IF(N107="sníž. přenesená",J107,0)</f>
        <v>0</v>
      </c>
      <c r="BI107" s="207">
        <f>IF(N107="nulová",J107,0)</f>
        <v>0</v>
      </c>
      <c r="BJ107" s="19" t="s">
        <v>81</v>
      </c>
      <c r="BK107" s="207">
        <f>ROUND(I107*H107,2)</f>
        <v>0</v>
      </c>
      <c r="BL107" s="19" t="s">
        <v>220</v>
      </c>
      <c r="BM107" s="206" t="s">
        <v>2651</v>
      </c>
    </row>
    <row r="108" spans="1:65" s="2" customFormat="1" ht="126.75">
      <c r="A108" s="36"/>
      <c r="B108" s="37"/>
      <c r="C108" s="38"/>
      <c r="D108" s="208" t="s">
        <v>222</v>
      </c>
      <c r="E108" s="38"/>
      <c r="F108" s="209" t="s">
        <v>2367</v>
      </c>
      <c r="G108" s="38"/>
      <c r="H108" s="38"/>
      <c r="I108" s="118"/>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222</v>
      </c>
      <c r="AU108" s="19" t="s">
        <v>83</v>
      </c>
    </row>
    <row r="109" spans="1:65" s="15" customFormat="1">
      <c r="B109" s="234"/>
      <c r="C109" s="235"/>
      <c r="D109" s="208" t="s">
        <v>233</v>
      </c>
      <c r="E109" s="236" t="s">
        <v>19</v>
      </c>
      <c r="F109" s="237" t="s">
        <v>2368</v>
      </c>
      <c r="G109" s="235"/>
      <c r="H109" s="236" t="s">
        <v>19</v>
      </c>
      <c r="I109" s="238"/>
      <c r="J109" s="235"/>
      <c r="K109" s="235"/>
      <c r="L109" s="239"/>
      <c r="M109" s="240"/>
      <c r="N109" s="241"/>
      <c r="O109" s="241"/>
      <c r="P109" s="241"/>
      <c r="Q109" s="241"/>
      <c r="R109" s="241"/>
      <c r="S109" s="241"/>
      <c r="T109" s="242"/>
      <c r="AT109" s="243" t="s">
        <v>233</v>
      </c>
      <c r="AU109" s="243" t="s">
        <v>83</v>
      </c>
      <c r="AV109" s="15" t="s">
        <v>81</v>
      </c>
      <c r="AW109" s="15" t="s">
        <v>35</v>
      </c>
      <c r="AX109" s="15" t="s">
        <v>74</v>
      </c>
      <c r="AY109" s="243" t="s">
        <v>213</v>
      </c>
    </row>
    <row r="110" spans="1:65" s="13" customFormat="1">
      <c r="B110" s="212"/>
      <c r="C110" s="213"/>
      <c r="D110" s="208" t="s">
        <v>233</v>
      </c>
      <c r="E110" s="214" t="s">
        <v>19</v>
      </c>
      <c r="F110" s="215" t="s">
        <v>2652</v>
      </c>
      <c r="G110" s="213"/>
      <c r="H110" s="216">
        <v>22.762</v>
      </c>
      <c r="I110" s="217"/>
      <c r="J110" s="213"/>
      <c r="K110" s="213"/>
      <c r="L110" s="218"/>
      <c r="M110" s="219"/>
      <c r="N110" s="220"/>
      <c r="O110" s="220"/>
      <c r="P110" s="220"/>
      <c r="Q110" s="220"/>
      <c r="R110" s="220"/>
      <c r="S110" s="220"/>
      <c r="T110" s="221"/>
      <c r="AT110" s="222" t="s">
        <v>233</v>
      </c>
      <c r="AU110" s="222" t="s">
        <v>83</v>
      </c>
      <c r="AV110" s="13" t="s">
        <v>83</v>
      </c>
      <c r="AW110" s="13" t="s">
        <v>35</v>
      </c>
      <c r="AX110" s="13" t="s">
        <v>81</v>
      </c>
      <c r="AY110" s="222" t="s">
        <v>213</v>
      </c>
    </row>
    <row r="111" spans="1:65" s="2" customFormat="1" ht="16.5" customHeight="1">
      <c r="A111" s="36"/>
      <c r="B111" s="37"/>
      <c r="C111" s="195" t="s">
        <v>83</v>
      </c>
      <c r="D111" s="195" t="s">
        <v>215</v>
      </c>
      <c r="E111" s="196" t="s">
        <v>2653</v>
      </c>
      <c r="F111" s="197" t="s">
        <v>2654</v>
      </c>
      <c r="G111" s="198" t="s">
        <v>218</v>
      </c>
      <c r="H111" s="199">
        <v>2</v>
      </c>
      <c r="I111" s="200"/>
      <c r="J111" s="201">
        <f>ROUND(I111*H111,2)</f>
        <v>0</v>
      </c>
      <c r="K111" s="197" t="s">
        <v>2365</v>
      </c>
      <c r="L111" s="41"/>
      <c r="M111" s="202" t="s">
        <v>19</v>
      </c>
      <c r="N111" s="203" t="s">
        <v>45</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220</v>
      </c>
      <c r="AT111" s="206" t="s">
        <v>215</v>
      </c>
      <c r="AU111" s="206" t="s">
        <v>83</v>
      </c>
      <c r="AY111" s="19" t="s">
        <v>213</v>
      </c>
      <c r="BE111" s="207">
        <f>IF(N111="základní",J111,0)</f>
        <v>0</v>
      </c>
      <c r="BF111" s="207">
        <f>IF(N111="snížená",J111,0)</f>
        <v>0</v>
      </c>
      <c r="BG111" s="207">
        <f>IF(N111="zákl. přenesená",J111,0)</f>
        <v>0</v>
      </c>
      <c r="BH111" s="207">
        <f>IF(N111="sníž. přenesená",J111,0)</f>
        <v>0</v>
      </c>
      <c r="BI111" s="207">
        <f>IF(N111="nulová",J111,0)</f>
        <v>0</v>
      </c>
      <c r="BJ111" s="19" t="s">
        <v>81</v>
      </c>
      <c r="BK111" s="207">
        <f>ROUND(I111*H111,2)</f>
        <v>0</v>
      </c>
      <c r="BL111" s="19" t="s">
        <v>220</v>
      </c>
      <c r="BM111" s="206" t="s">
        <v>2655</v>
      </c>
    </row>
    <row r="112" spans="1:65" s="2" customFormat="1" ht="156">
      <c r="A112" s="36"/>
      <c r="B112" s="37"/>
      <c r="C112" s="38"/>
      <c r="D112" s="208" t="s">
        <v>222</v>
      </c>
      <c r="E112" s="38"/>
      <c r="F112" s="209" t="s">
        <v>227</v>
      </c>
      <c r="G112" s="38"/>
      <c r="H112" s="38"/>
      <c r="I112" s="118"/>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222</v>
      </c>
      <c r="AU112" s="19" t="s">
        <v>83</v>
      </c>
    </row>
    <row r="113" spans="1:65" s="2" customFormat="1" ht="33" customHeight="1">
      <c r="A113" s="36"/>
      <c r="B113" s="37"/>
      <c r="C113" s="195" t="s">
        <v>228</v>
      </c>
      <c r="D113" s="195" t="s">
        <v>215</v>
      </c>
      <c r="E113" s="196" t="s">
        <v>2656</v>
      </c>
      <c r="F113" s="197" t="s">
        <v>2657</v>
      </c>
      <c r="G113" s="198" t="s">
        <v>156</v>
      </c>
      <c r="H113" s="199">
        <v>4.3120000000000003</v>
      </c>
      <c r="I113" s="200"/>
      <c r="J113" s="201">
        <f>ROUND(I113*H113,2)</f>
        <v>0</v>
      </c>
      <c r="K113" s="197" t="s">
        <v>2365</v>
      </c>
      <c r="L113" s="41"/>
      <c r="M113" s="202" t="s">
        <v>19</v>
      </c>
      <c r="N113" s="203" t="s">
        <v>45</v>
      </c>
      <c r="O113" s="66"/>
      <c r="P113" s="204">
        <f>O113*H113</f>
        <v>0</v>
      </c>
      <c r="Q113" s="204">
        <v>0</v>
      </c>
      <c r="R113" s="204">
        <f>Q113*H113</f>
        <v>0</v>
      </c>
      <c r="S113" s="204">
        <v>0.32</v>
      </c>
      <c r="T113" s="205">
        <f>S113*H113</f>
        <v>1.3798400000000002</v>
      </c>
      <c r="U113" s="36"/>
      <c r="V113" s="36"/>
      <c r="W113" s="36"/>
      <c r="X113" s="36"/>
      <c r="Y113" s="36"/>
      <c r="Z113" s="36"/>
      <c r="AA113" s="36"/>
      <c r="AB113" s="36"/>
      <c r="AC113" s="36"/>
      <c r="AD113" s="36"/>
      <c r="AE113" s="36"/>
      <c r="AR113" s="206" t="s">
        <v>220</v>
      </c>
      <c r="AT113" s="206" t="s">
        <v>215</v>
      </c>
      <c r="AU113" s="206" t="s">
        <v>83</v>
      </c>
      <c r="AY113" s="19" t="s">
        <v>213</v>
      </c>
      <c r="BE113" s="207">
        <f>IF(N113="základní",J113,0)</f>
        <v>0</v>
      </c>
      <c r="BF113" s="207">
        <f>IF(N113="snížená",J113,0)</f>
        <v>0</v>
      </c>
      <c r="BG113" s="207">
        <f>IF(N113="zákl. přenesená",J113,0)</f>
        <v>0</v>
      </c>
      <c r="BH113" s="207">
        <f>IF(N113="sníž. přenesená",J113,0)</f>
        <v>0</v>
      </c>
      <c r="BI113" s="207">
        <f>IF(N113="nulová",J113,0)</f>
        <v>0</v>
      </c>
      <c r="BJ113" s="19" t="s">
        <v>81</v>
      </c>
      <c r="BK113" s="207">
        <f>ROUND(I113*H113,2)</f>
        <v>0</v>
      </c>
      <c r="BL113" s="19" t="s">
        <v>220</v>
      </c>
      <c r="BM113" s="206" t="s">
        <v>2658</v>
      </c>
    </row>
    <row r="114" spans="1:65" s="2" customFormat="1" ht="117">
      <c r="A114" s="36"/>
      <c r="B114" s="37"/>
      <c r="C114" s="38"/>
      <c r="D114" s="208" t="s">
        <v>222</v>
      </c>
      <c r="E114" s="38"/>
      <c r="F114" s="209" t="s">
        <v>2659</v>
      </c>
      <c r="G114" s="38"/>
      <c r="H114" s="38"/>
      <c r="I114" s="118"/>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222</v>
      </c>
      <c r="AU114" s="19" t="s">
        <v>83</v>
      </c>
    </row>
    <row r="115" spans="1:65" s="13" customFormat="1">
      <c r="B115" s="212"/>
      <c r="C115" s="213"/>
      <c r="D115" s="208" t="s">
        <v>233</v>
      </c>
      <c r="E115" s="214" t="s">
        <v>19</v>
      </c>
      <c r="F115" s="215" t="s">
        <v>2616</v>
      </c>
      <c r="G115" s="213"/>
      <c r="H115" s="216">
        <v>4.3120000000000003</v>
      </c>
      <c r="I115" s="217"/>
      <c r="J115" s="213"/>
      <c r="K115" s="213"/>
      <c r="L115" s="218"/>
      <c r="M115" s="219"/>
      <c r="N115" s="220"/>
      <c r="O115" s="220"/>
      <c r="P115" s="220"/>
      <c r="Q115" s="220"/>
      <c r="R115" s="220"/>
      <c r="S115" s="220"/>
      <c r="T115" s="221"/>
      <c r="AT115" s="222" t="s">
        <v>233</v>
      </c>
      <c r="AU115" s="222" t="s">
        <v>83</v>
      </c>
      <c r="AV115" s="13" t="s">
        <v>83</v>
      </c>
      <c r="AW115" s="13" t="s">
        <v>35</v>
      </c>
      <c r="AX115" s="13" t="s">
        <v>81</v>
      </c>
      <c r="AY115" s="222" t="s">
        <v>213</v>
      </c>
    </row>
    <row r="116" spans="1:65" s="2" customFormat="1" ht="21.75" customHeight="1">
      <c r="A116" s="36"/>
      <c r="B116" s="37"/>
      <c r="C116" s="195" t="s">
        <v>220</v>
      </c>
      <c r="D116" s="195" t="s">
        <v>215</v>
      </c>
      <c r="E116" s="196" t="s">
        <v>2370</v>
      </c>
      <c r="F116" s="197" t="s">
        <v>2371</v>
      </c>
      <c r="G116" s="198" t="s">
        <v>253</v>
      </c>
      <c r="H116" s="199">
        <v>3.9830000000000001</v>
      </c>
      <c r="I116" s="200"/>
      <c r="J116" s="201">
        <f>ROUND(I116*H116,2)</f>
        <v>0</v>
      </c>
      <c r="K116" s="197" t="s">
        <v>2365</v>
      </c>
      <c r="L116" s="41"/>
      <c r="M116" s="202" t="s">
        <v>19</v>
      </c>
      <c r="N116" s="203" t="s">
        <v>45</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220</v>
      </c>
      <c r="AT116" s="206" t="s">
        <v>215</v>
      </c>
      <c r="AU116" s="206" t="s">
        <v>83</v>
      </c>
      <c r="AY116" s="19" t="s">
        <v>213</v>
      </c>
      <c r="BE116" s="207">
        <f>IF(N116="základní",J116,0)</f>
        <v>0</v>
      </c>
      <c r="BF116" s="207">
        <f>IF(N116="snížená",J116,0)</f>
        <v>0</v>
      </c>
      <c r="BG116" s="207">
        <f>IF(N116="zákl. přenesená",J116,0)</f>
        <v>0</v>
      </c>
      <c r="BH116" s="207">
        <f>IF(N116="sníž. přenesená",J116,0)</f>
        <v>0</v>
      </c>
      <c r="BI116" s="207">
        <f>IF(N116="nulová",J116,0)</f>
        <v>0</v>
      </c>
      <c r="BJ116" s="19" t="s">
        <v>81</v>
      </c>
      <c r="BK116" s="207">
        <f>ROUND(I116*H116,2)</f>
        <v>0</v>
      </c>
      <c r="BL116" s="19" t="s">
        <v>220</v>
      </c>
      <c r="BM116" s="206" t="s">
        <v>2660</v>
      </c>
    </row>
    <row r="117" spans="1:65" s="2" customFormat="1" ht="78">
      <c r="A117" s="36"/>
      <c r="B117" s="37"/>
      <c r="C117" s="38"/>
      <c r="D117" s="208" t="s">
        <v>222</v>
      </c>
      <c r="E117" s="38"/>
      <c r="F117" s="209" t="s">
        <v>2373</v>
      </c>
      <c r="G117" s="38"/>
      <c r="H117" s="38"/>
      <c r="I117" s="118"/>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222</v>
      </c>
      <c r="AU117" s="19" t="s">
        <v>83</v>
      </c>
    </row>
    <row r="118" spans="1:65" s="15" customFormat="1">
      <c r="B118" s="234"/>
      <c r="C118" s="235"/>
      <c r="D118" s="208" t="s">
        <v>233</v>
      </c>
      <c r="E118" s="236" t="s">
        <v>19</v>
      </c>
      <c r="F118" s="237" t="s">
        <v>2661</v>
      </c>
      <c r="G118" s="235"/>
      <c r="H118" s="236" t="s">
        <v>19</v>
      </c>
      <c r="I118" s="238"/>
      <c r="J118" s="235"/>
      <c r="K118" s="235"/>
      <c r="L118" s="239"/>
      <c r="M118" s="240"/>
      <c r="N118" s="241"/>
      <c r="O118" s="241"/>
      <c r="P118" s="241"/>
      <c r="Q118" s="241"/>
      <c r="R118" s="241"/>
      <c r="S118" s="241"/>
      <c r="T118" s="242"/>
      <c r="AT118" s="243" t="s">
        <v>233</v>
      </c>
      <c r="AU118" s="243" t="s">
        <v>83</v>
      </c>
      <c r="AV118" s="15" t="s">
        <v>81</v>
      </c>
      <c r="AW118" s="15" t="s">
        <v>35</v>
      </c>
      <c r="AX118" s="15" t="s">
        <v>74</v>
      </c>
      <c r="AY118" s="243" t="s">
        <v>213</v>
      </c>
    </row>
    <row r="119" spans="1:65" s="15" customFormat="1">
      <c r="B119" s="234"/>
      <c r="C119" s="235"/>
      <c r="D119" s="208" t="s">
        <v>233</v>
      </c>
      <c r="E119" s="236" t="s">
        <v>19</v>
      </c>
      <c r="F119" s="237" t="s">
        <v>2368</v>
      </c>
      <c r="G119" s="235"/>
      <c r="H119" s="236" t="s">
        <v>19</v>
      </c>
      <c r="I119" s="238"/>
      <c r="J119" s="235"/>
      <c r="K119" s="235"/>
      <c r="L119" s="239"/>
      <c r="M119" s="240"/>
      <c r="N119" s="241"/>
      <c r="O119" s="241"/>
      <c r="P119" s="241"/>
      <c r="Q119" s="241"/>
      <c r="R119" s="241"/>
      <c r="S119" s="241"/>
      <c r="T119" s="242"/>
      <c r="AT119" s="243" t="s">
        <v>233</v>
      </c>
      <c r="AU119" s="243" t="s">
        <v>83</v>
      </c>
      <c r="AV119" s="15" t="s">
        <v>81</v>
      </c>
      <c r="AW119" s="15" t="s">
        <v>35</v>
      </c>
      <c r="AX119" s="15" t="s">
        <v>74</v>
      </c>
      <c r="AY119" s="243" t="s">
        <v>213</v>
      </c>
    </row>
    <row r="120" spans="1:65" s="13" customFormat="1">
      <c r="B120" s="212"/>
      <c r="C120" s="213"/>
      <c r="D120" s="208" t="s">
        <v>233</v>
      </c>
      <c r="E120" s="214" t="s">
        <v>19</v>
      </c>
      <c r="F120" s="215" t="s">
        <v>2662</v>
      </c>
      <c r="G120" s="213"/>
      <c r="H120" s="216">
        <v>7.9669999999999996</v>
      </c>
      <c r="I120" s="217"/>
      <c r="J120" s="213"/>
      <c r="K120" s="213"/>
      <c r="L120" s="218"/>
      <c r="M120" s="219"/>
      <c r="N120" s="220"/>
      <c r="O120" s="220"/>
      <c r="P120" s="220"/>
      <c r="Q120" s="220"/>
      <c r="R120" s="220"/>
      <c r="S120" s="220"/>
      <c r="T120" s="221"/>
      <c r="AT120" s="222" t="s">
        <v>233</v>
      </c>
      <c r="AU120" s="222" t="s">
        <v>83</v>
      </c>
      <c r="AV120" s="13" t="s">
        <v>83</v>
      </c>
      <c r="AW120" s="13" t="s">
        <v>35</v>
      </c>
      <c r="AX120" s="13" t="s">
        <v>74</v>
      </c>
      <c r="AY120" s="222" t="s">
        <v>213</v>
      </c>
    </row>
    <row r="121" spans="1:65" s="16" customFormat="1">
      <c r="B121" s="262"/>
      <c r="C121" s="263"/>
      <c r="D121" s="208" t="s">
        <v>233</v>
      </c>
      <c r="E121" s="264" t="s">
        <v>2624</v>
      </c>
      <c r="F121" s="265" t="s">
        <v>2376</v>
      </c>
      <c r="G121" s="263"/>
      <c r="H121" s="266">
        <v>7.9669999999999996</v>
      </c>
      <c r="I121" s="267"/>
      <c r="J121" s="263"/>
      <c r="K121" s="263"/>
      <c r="L121" s="268"/>
      <c r="M121" s="269"/>
      <c r="N121" s="270"/>
      <c r="O121" s="270"/>
      <c r="P121" s="270"/>
      <c r="Q121" s="270"/>
      <c r="R121" s="270"/>
      <c r="S121" s="270"/>
      <c r="T121" s="271"/>
      <c r="AT121" s="272" t="s">
        <v>233</v>
      </c>
      <c r="AU121" s="272" t="s">
        <v>83</v>
      </c>
      <c r="AV121" s="16" t="s">
        <v>228</v>
      </c>
      <c r="AW121" s="16" t="s">
        <v>35</v>
      </c>
      <c r="AX121" s="16" t="s">
        <v>74</v>
      </c>
      <c r="AY121" s="272" t="s">
        <v>213</v>
      </c>
    </row>
    <row r="122" spans="1:65" s="15" customFormat="1">
      <c r="B122" s="234"/>
      <c r="C122" s="235"/>
      <c r="D122" s="208" t="s">
        <v>233</v>
      </c>
      <c r="E122" s="236" t="s">
        <v>19</v>
      </c>
      <c r="F122" s="237" t="s">
        <v>2377</v>
      </c>
      <c r="G122" s="235"/>
      <c r="H122" s="236" t="s">
        <v>19</v>
      </c>
      <c r="I122" s="238"/>
      <c r="J122" s="235"/>
      <c r="K122" s="235"/>
      <c r="L122" s="239"/>
      <c r="M122" s="240"/>
      <c r="N122" s="241"/>
      <c r="O122" s="241"/>
      <c r="P122" s="241"/>
      <c r="Q122" s="241"/>
      <c r="R122" s="241"/>
      <c r="S122" s="241"/>
      <c r="T122" s="242"/>
      <c r="AT122" s="243" t="s">
        <v>233</v>
      </c>
      <c r="AU122" s="243" t="s">
        <v>83</v>
      </c>
      <c r="AV122" s="15" t="s">
        <v>81</v>
      </c>
      <c r="AW122" s="15" t="s">
        <v>35</v>
      </c>
      <c r="AX122" s="15" t="s">
        <v>74</v>
      </c>
      <c r="AY122" s="243" t="s">
        <v>213</v>
      </c>
    </row>
    <row r="123" spans="1:65" s="13" customFormat="1">
      <c r="B123" s="212"/>
      <c r="C123" s="213"/>
      <c r="D123" s="208" t="s">
        <v>233</v>
      </c>
      <c r="E123" s="214" t="s">
        <v>19</v>
      </c>
      <c r="F123" s="215" t="s">
        <v>2663</v>
      </c>
      <c r="G123" s="213"/>
      <c r="H123" s="216">
        <v>-3.984</v>
      </c>
      <c r="I123" s="217"/>
      <c r="J123" s="213"/>
      <c r="K123" s="213"/>
      <c r="L123" s="218"/>
      <c r="M123" s="219"/>
      <c r="N123" s="220"/>
      <c r="O123" s="220"/>
      <c r="P123" s="220"/>
      <c r="Q123" s="220"/>
      <c r="R123" s="220"/>
      <c r="S123" s="220"/>
      <c r="T123" s="221"/>
      <c r="AT123" s="222" t="s">
        <v>233</v>
      </c>
      <c r="AU123" s="222" t="s">
        <v>83</v>
      </c>
      <c r="AV123" s="13" t="s">
        <v>83</v>
      </c>
      <c r="AW123" s="13" t="s">
        <v>35</v>
      </c>
      <c r="AX123" s="13" t="s">
        <v>74</v>
      </c>
      <c r="AY123" s="222" t="s">
        <v>213</v>
      </c>
    </row>
    <row r="124" spans="1:65" s="16" customFormat="1">
      <c r="B124" s="262"/>
      <c r="C124" s="263"/>
      <c r="D124" s="208" t="s">
        <v>233</v>
      </c>
      <c r="E124" s="264" t="s">
        <v>19</v>
      </c>
      <c r="F124" s="265" t="s">
        <v>2376</v>
      </c>
      <c r="G124" s="263"/>
      <c r="H124" s="266">
        <v>-3.984</v>
      </c>
      <c r="I124" s="267"/>
      <c r="J124" s="263"/>
      <c r="K124" s="263"/>
      <c r="L124" s="268"/>
      <c r="M124" s="269"/>
      <c r="N124" s="270"/>
      <c r="O124" s="270"/>
      <c r="P124" s="270"/>
      <c r="Q124" s="270"/>
      <c r="R124" s="270"/>
      <c r="S124" s="270"/>
      <c r="T124" s="271"/>
      <c r="AT124" s="272" t="s">
        <v>233</v>
      </c>
      <c r="AU124" s="272" t="s">
        <v>83</v>
      </c>
      <c r="AV124" s="16" t="s">
        <v>228</v>
      </c>
      <c r="AW124" s="16" t="s">
        <v>35</v>
      </c>
      <c r="AX124" s="16" t="s">
        <v>74</v>
      </c>
      <c r="AY124" s="272" t="s">
        <v>213</v>
      </c>
    </row>
    <row r="125" spans="1:65" s="14" customFormat="1">
      <c r="B125" s="223"/>
      <c r="C125" s="224"/>
      <c r="D125" s="208" t="s">
        <v>233</v>
      </c>
      <c r="E125" s="225" t="s">
        <v>19</v>
      </c>
      <c r="F125" s="226" t="s">
        <v>234</v>
      </c>
      <c r="G125" s="224"/>
      <c r="H125" s="227">
        <v>3.9830000000000001</v>
      </c>
      <c r="I125" s="228"/>
      <c r="J125" s="224"/>
      <c r="K125" s="224"/>
      <c r="L125" s="229"/>
      <c r="M125" s="230"/>
      <c r="N125" s="231"/>
      <c r="O125" s="231"/>
      <c r="P125" s="231"/>
      <c r="Q125" s="231"/>
      <c r="R125" s="231"/>
      <c r="S125" s="231"/>
      <c r="T125" s="232"/>
      <c r="AT125" s="233" t="s">
        <v>233</v>
      </c>
      <c r="AU125" s="233" t="s">
        <v>83</v>
      </c>
      <c r="AV125" s="14" t="s">
        <v>220</v>
      </c>
      <c r="AW125" s="14" t="s">
        <v>35</v>
      </c>
      <c r="AX125" s="14" t="s">
        <v>81</v>
      </c>
      <c r="AY125" s="233" t="s">
        <v>213</v>
      </c>
    </row>
    <row r="126" spans="1:65" s="2" customFormat="1" ht="21.75" customHeight="1">
      <c r="A126" s="36"/>
      <c r="B126" s="37"/>
      <c r="C126" s="195" t="s">
        <v>238</v>
      </c>
      <c r="D126" s="195" t="s">
        <v>215</v>
      </c>
      <c r="E126" s="196" t="s">
        <v>2379</v>
      </c>
      <c r="F126" s="197" t="s">
        <v>2380</v>
      </c>
      <c r="G126" s="198" t="s">
        <v>253</v>
      </c>
      <c r="H126" s="199">
        <v>3.984</v>
      </c>
      <c r="I126" s="200"/>
      <c r="J126" s="201">
        <f>ROUND(I126*H126,2)</f>
        <v>0</v>
      </c>
      <c r="K126" s="197" t="s">
        <v>2365</v>
      </c>
      <c r="L126" s="41"/>
      <c r="M126" s="202" t="s">
        <v>19</v>
      </c>
      <c r="N126" s="203" t="s">
        <v>45</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220</v>
      </c>
      <c r="AT126" s="206" t="s">
        <v>215</v>
      </c>
      <c r="AU126" s="206" t="s">
        <v>83</v>
      </c>
      <c r="AY126" s="19" t="s">
        <v>213</v>
      </c>
      <c r="BE126" s="207">
        <f>IF(N126="základní",J126,0)</f>
        <v>0</v>
      </c>
      <c r="BF126" s="207">
        <f>IF(N126="snížená",J126,0)</f>
        <v>0</v>
      </c>
      <c r="BG126" s="207">
        <f>IF(N126="zákl. přenesená",J126,0)</f>
        <v>0</v>
      </c>
      <c r="BH126" s="207">
        <f>IF(N126="sníž. přenesená",J126,0)</f>
        <v>0</v>
      </c>
      <c r="BI126" s="207">
        <f>IF(N126="nulová",J126,0)</f>
        <v>0</v>
      </c>
      <c r="BJ126" s="19" t="s">
        <v>81</v>
      </c>
      <c r="BK126" s="207">
        <f>ROUND(I126*H126,2)</f>
        <v>0</v>
      </c>
      <c r="BL126" s="19" t="s">
        <v>220</v>
      </c>
      <c r="BM126" s="206" t="s">
        <v>2664</v>
      </c>
    </row>
    <row r="127" spans="1:65" s="2" customFormat="1" ht="78">
      <c r="A127" s="36"/>
      <c r="B127" s="37"/>
      <c r="C127" s="38"/>
      <c r="D127" s="208" t="s">
        <v>222</v>
      </c>
      <c r="E127" s="38"/>
      <c r="F127" s="209" t="s">
        <v>2373</v>
      </c>
      <c r="G127" s="38"/>
      <c r="H127" s="38"/>
      <c r="I127" s="118"/>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222</v>
      </c>
      <c r="AU127" s="19" t="s">
        <v>83</v>
      </c>
    </row>
    <row r="128" spans="1:65" s="15" customFormat="1">
      <c r="B128" s="234"/>
      <c r="C128" s="235"/>
      <c r="D128" s="208" t="s">
        <v>233</v>
      </c>
      <c r="E128" s="236" t="s">
        <v>19</v>
      </c>
      <c r="F128" s="237" t="s">
        <v>2382</v>
      </c>
      <c r="G128" s="235"/>
      <c r="H128" s="236" t="s">
        <v>19</v>
      </c>
      <c r="I128" s="238"/>
      <c r="J128" s="235"/>
      <c r="K128" s="235"/>
      <c r="L128" s="239"/>
      <c r="M128" s="240"/>
      <c r="N128" s="241"/>
      <c r="O128" s="241"/>
      <c r="P128" s="241"/>
      <c r="Q128" s="241"/>
      <c r="R128" s="241"/>
      <c r="S128" s="241"/>
      <c r="T128" s="242"/>
      <c r="AT128" s="243" t="s">
        <v>233</v>
      </c>
      <c r="AU128" s="243" t="s">
        <v>83</v>
      </c>
      <c r="AV128" s="15" t="s">
        <v>81</v>
      </c>
      <c r="AW128" s="15" t="s">
        <v>35</v>
      </c>
      <c r="AX128" s="15" t="s">
        <v>74</v>
      </c>
      <c r="AY128" s="243" t="s">
        <v>213</v>
      </c>
    </row>
    <row r="129" spans="1:65" s="13" customFormat="1">
      <c r="B129" s="212"/>
      <c r="C129" s="213"/>
      <c r="D129" s="208" t="s">
        <v>233</v>
      </c>
      <c r="E129" s="214" t="s">
        <v>19</v>
      </c>
      <c r="F129" s="215" t="s">
        <v>2665</v>
      </c>
      <c r="G129" s="213"/>
      <c r="H129" s="216">
        <v>3.984</v>
      </c>
      <c r="I129" s="217"/>
      <c r="J129" s="213"/>
      <c r="K129" s="213"/>
      <c r="L129" s="218"/>
      <c r="M129" s="219"/>
      <c r="N129" s="220"/>
      <c r="O129" s="220"/>
      <c r="P129" s="220"/>
      <c r="Q129" s="220"/>
      <c r="R129" s="220"/>
      <c r="S129" s="220"/>
      <c r="T129" s="221"/>
      <c r="AT129" s="222" t="s">
        <v>233</v>
      </c>
      <c r="AU129" s="222" t="s">
        <v>83</v>
      </c>
      <c r="AV129" s="13" t="s">
        <v>83</v>
      </c>
      <c r="AW129" s="13" t="s">
        <v>35</v>
      </c>
      <c r="AX129" s="13" t="s">
        <v>81</v>
      </c>
      <c r="AY129" s="222" t="s">
        <v>213</v>
      </c>
    </row>
    <row r="130" spans="1:65" s="2" customFormat="1" ht="21.75" customHeight="1">
      <c r="A130" s="36"/>
      <c r="B130" s="37"/>
      <c r="C130" s="195" t="s">
        <v>244</v>
      </c>
      <c r="D130" s="195" t="s">
        <v>215</v>
      </c>
      <c r="E130" s="196" t="s">
        <v>2666</v>
      </c>
      <c r="F130" s="197" t="s">
        <v>2667</v>
      </c>
      <c r="G130" s="198" t="s">
        <v>253</v>
      </c>
      <c r="H130" s="199">
        <v>2.6789999999999998</v>
      </c>
      <c r="I130" s="200"/>
      <c r="J130" s="201">
        <f>ROUND(I130*H130,2)</f>
        <v>0</v>
      </c>
      <c r="K130" s="197" t="s">
        <v>2365</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2668</v>
      </c>
    </row>
    <row r="131" spans="1:65" s="2" customFormat="1" ht="48.75">
      <c r="A131" s="36"/>
      <c r="B131" s="37"/>
      <c r="C131" s="38"/>
      <c r="D131" s="208" t="s">
        <v>222</v>
      </c>
      <c r="E131" s="38"/>
      <c r="F131" s="209" t="s">
        <v>2669</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5" customFormat="1">
      <c r="B132" s="234"/>
      <c r="C132" s="235"/>
      <c r="D132" s="208" t="s">
        <v>233</v>
      </c>
      <c r="E132" s="236" t="s">
        <v>19</v>
      </c>
      <c r="F132" s="237" t="s">
        <v>2670</v>
      </c>
      <c r="G132" s="235"/>
      <c r="H132" s="236" t="s">
        <v>19</v>
      </c>
      <c r="I132" s="238"/>
      <c r="J132" s="235"/>
      <c r="K132" s="235"/>
      <c r="L132" s="239"/>
      <c r="M132" s="240"/>
      <c r="N132" s="241"/>
      <c r="O132" s="241"/>
      <c r="P132" s="241"/>
      <c r="Q132" s="241"/>
      <c r="R132" s="241"/>
      <c r="S132" s="241"/>
      <c r="T132" s="242"/>
      <c r="AT132" s="243" t="s">
        <v>233</v>
      </c>
      <c r="AU132" s="243" t="s">
        <v>83</v>
      </c>
      <c r="AV132" s="15" t="s">
        <v>81</v>
      </c>
      <c r="AW132" s="15" t="s">
        <v>35</v>
      </c>
      <c r="AX132" s="15" t="s">
        <v>74</v>
      </c>
      <c r="AY132" s="243" t="s">
        <v>213</v>
      </c>
    </row>
    <row r="133" spans="1:65" s="13" customFormat="1">
      <c r="B133" s="212"/>
      <c r="C133" s="213"/>
      <c r="D133" s="208" t="s">
        <v>233</v>
      </c>
      <c r="E133" s="214" t="s">
        <v>19</v>
      </c>
      <c r="F133" s="215" t="s">
        <v>2671</v>
      </c>
      <c r="G133" s="213"/>
      <c r="H133" s="216">
        <v>5.359</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6" customFormat="1">
      <c r="B134" s="262"/>
      <c r="C134" s="263"/>
      <c r="D134" s="208" t="s">
        <v>233</v>
      </c>
      <c r="E134" s="264" t="s">
        <v>2618</v>
      </c>
      <c r="F134" s="265" t="s">
        <v>2376</v>
      </c>
      <c r="G134" s="263"/>
      <c r="H134" s="266">
        <v>5.359</v>
      </c>
      <c r="I134" s="267"/>
      <c r="J134" s="263"/>
      <c r="K134" s="263"/>
      <c r="L134" s="268"/>
      <c r="M134" s="269"/>
      <c r="N134" s="270"/>
      <c r="O134" s="270"/>
      <c r="P134" s="270"/>
      <c r="Q134" s="270"/>
      <c r="R134" s="270"/>
      <c r="S134" s="270"/>
      <c r="T134" s="271"/>
      <c r="AT134" s="272" t="s">
        <v>233</v>
      </c>
      <c r="AU134" s="272" t="s">
        <v>83</v>
      </c>
      <c r="AV134" s="16" t="s">
        <v>228</v>
      </c>
      <c r="AW134" s="16" t="s">
        <v>35</v>
      </c>
      <c r="AX134" s="16" t="s">
        <v>74</v>
      </c>
      <c r="AY134" s="272" t="s">
        <v>213</v>
      </c>
    </row>
    <row r="135" spans="1:65" s="15" customFormat="1">
      <c r="B135" s="234"/>
      <c r="C135" s="235"/>
      <c r="D135" s="208" t="s">
        <v>233</v>
      </c>
      <c r="E135" s="236" t="s">
        <v>19</v>
      </c>
      <c r="F135" s="237" t="s">
        <v>2672</v>
      </c>
      <c r="G135" s="235"/>
      <c r="H135" s="236" t="s">
        <v>19</v>
      </c>
      <c r="I135" s="238"/>
      <c r="J135" s="235"/>
      <c r="K135" s="235"/>
      <c r="L135" s="239"/>
      <c r="M135" s="240"/>
      <c r="N135" s="241"/>
      <c r="O135" s="241"/>
      <c r="P135" s="241"/>
      <c r="Q135" s="241"/>
      <c r="R135" s="241"/>
      <c r="S135" s="241"/>
      <c r="T135" s="242"/>
      <c r="AT135" s="243" t="s">
        <v>233</v>
      </c>
      <c r="AU135" s="243" t="s">
        <v>83</v>
      </c>
      <c r="AV135" s="15" t="s">
        <v>81</v>
      </c>
      <c r="AW135" s="15" t="s">
        <v>35</v>
      </c>
      <c r="AX135" s="15" t="s">
        <v>74</v>
      </c>
      <c r="AY135" s="243" t="s">
        <v>213</v>
      </c>
    </row>
    <row r="136" spans="1:65" s="13" customFormat="1">
      <c r="B136" s="212"/>
      <c r="C136" s="213"/>
      <c r="D136" s="208" t="s">
        <v>233</v>
      </c>
      <c r="E136" s="214" t="s">
        <v>19</v>
      </c>
      <c r="F136" s="215" t="s">
        <v>2673</v>
      </c>
      <c r="G136" s="213"/>
      <c r="H136" s="216">
        <v>-2.68</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6" customFormat="1">
      <c r="B137" s="262"/>
      <c r="C137" s="263"/>
      <c r="D137" s="208" t="s">
        <v>233</v>
      </c>
      <c r="E137" s="264" t="s">
        <v>19</v>
      </c>
      <c r="F137" s="265" t="s">
        <v>2376</v>
      </c>
      <c r="G137" s="263"/>
      <c r="H137" s="266">
        <v>-2.68</v>
      </c>
      <c r="I137" s="267"/>
      <c r="J137" s="263"/>
      <c r="K137" s="263"/>
      <c r="L137" s="268"/>
      <c r="M137" s="269"/>
      <c r="N137" s="270"/>
      <c r="O137" s="270"/>
      <c r="P137" s="270"/>
      <c r="Q137" s="270"/>
      <c r="R137" s="270"/>
      <c r="S137" s="270"/>
      <c r="T137" s="271"/>
      <c r="AT137" s="272" t="s">
        <v>233</v>
      </c>
      <c r="AU137" s="272" t="s">
        <v>83</v>
      </c>
      <c r="AV137" s="16" t="s">
        <v>228</v>
      </c>
      <c r="AW137" s="16" t="s">
        <v>35</v>
      </c>
      <c r="AX137" s="16" t="s">
        <v>74</v>
      </c>
      <c r="AY137" s="272" t="s">
        <v>213</v>
      </c>
    </row>
    <row r="138" spans="1:65" s="14" customFormat="1">
      <c r="B138" s="223"/>
      <c r="C138" s="224"/>
      <c r="D138" s="208" t="s">
        <v>233</v>
      </c>
      <c r="E138" s="225" t="s">
        <v>19</v>
      </c>
      <c r="F138" s="226" t="s">
        <v>234</v>
      </c>
      <c r="G138" s="224"/>
      <c r="H138" s="227">
        <v>2.6789999999999998</v>
      </c>
      <c r="I138" s="228"/>
      <c r="J138" s="224"/>
      <c r="K138" s="224"/>
      <c r="L138" s="229"/>
      <c r="M138" s="230"/>
      <c r="N138" s="231"/>
      <c r="O138" s="231"/>
      <c r="P138" s="231"/>
      <c r="Q138" s="231"/>
      <c r="R138" s="231"/>
      <c r="S138" s="231"/>
      <c r="T138" s="232"/>
      <c r="AT138" s="233" t="s">
        <v>233</v>
      </c>
      <c r="AU138" s="233" t="s">
        <v>83</v>
      </c>
      <c r="AV138" s="14" t="s">
        <v>220</v>
      </c>
      <c r="AW138" s="14" t="s">
        <v>35</v>
      </c>
      <c r="AX138" s="14" t="s">
        <v>81</v>
      </c>
      <c r="AY138" s="233" t="s">
        <v>213</v>
      </c>
    </row>
    <row r="139" spans="1:65" s="2" customFormat="1" ht="21.75" customHeight="1">
      <c r="A139" s="36"/>
      <c r="B139" s="37"/>
      <c r="C139" s="195" t="s">
        <v>250</v>
      </c>
      <c r="D139" s="195" t="s">
        <v>215</v>
      </c>
      <c r="E139" s="196" t="s">
        <v>2674</v>
      </c>
      <c r="F139" s="197" t="s">
        <v>2675</v>
      </c>
      <c r="G139" s="198" t="s">
        <v>253</v>
      </c>
      <c r="H139" s="199">
        <v>2.68</v>
      </c>
      <c r="I139" s="200"/>
      <c r="J139" s="201">
        <f>ROUND(I139*H139,2)</f>
        <v>0</v>
      </c>
      <c r="K139" s="197" t="s">
        <v>2365</v>
      </c>
      <c r="L139" s="41"/>
      <c r="M139" s="202" t="s">
        <v>19</v>
      </c>
      <c r="N139" s="203" t="s">
        <v>45</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2676</v>
      </c>
    </row>
    <row r="140" spans="1:65" s="2" customFormat="1" ht="48.75">
      <c r="A140" s="36"/>
      <c r="B140" s="37"/>
      <c r="C140" s="38"/>
      <c r="D140" s="208" t="s">
        <v>222</v>
      </c>
      <c r="E140" s="38"/>
      <c r="F140" s="209" t="s">
        <v>2669</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222</v>
      </c>
      <c r="AU140" s="19" t="s">
        <v>83</v>
      </c>
    </row>
    <row r="141" spans="1:65" s="15" customFormat="1">
      <c r="B141" s="234"/>
      <c r="C141" s="235"/>
      <c r="D141" s="208" t="s">
        <v>233</v>
      </c>
      <c r="E141" s="236" t="s">
        <v>19</v>
      </c>
      <c r="F141" s="237" t="s">
        <v>2677</v>
      </c>
      <c r="G141" s="235"/>
      <c r="H141" s="236" t="s">
        <v>19</v>
      </c>
      <c r="I141" s="238"/>
      <c r="J141" s="235"/>
      <c r="K141" s="235"/>
      <c r="L141" s="239"/>
      <c r="M141" s="240"/>
      <c r="N141" s="241"/>
      <c r="O141" s="241"/>
      <c r="P141" s="241"/>
      <c r="Q141" s="241"/>
      <c r="R141" s="241"/>
      <c r="S141" s="241"/>
      <c r="T141" s="242"/>
      <c r="AT141" s="243" t="s">
        <v>233</v>
      </c>
      <c r="AU141" s="243" t="s">
        <v>83</v>
      </c>
      <c r="AV141" s="15" t="s">
        <v>81</v>
      </c>
      <c r="AW141" s="15" t="s">
        <v>35</v>
      </c>
      <c r="AX141" s="15" t="s">
        <v>74</v>
      </c>
      <c r="AY141" s="243" t="s">
        <v>213</v>
      </c>
    </row>
    <row r="142" spans="1:65" s="13" customFormat="1">
      <c r="B142" s="212"/>
      <c r="C142" s="213"/>
      <c r="D142" s="208" t="s">
        <v>233</v>
      </c>
      <c r="E142" s="214" t="s">
        <v>19</v>
      </c>
      <c r="F142" s="215" t="s">
        <v>2678</v>
      </c>
      <c r="G142" s="213"/>
      <c r="H142" s="216">
        <v>2.68</v>
      </c>
      <c r="I142" s="217"/>
      <c r="J142" s="213"/>
      <c r="K142" s="213"/>
      <c r="L142" s="218"/>
      <c r="M142" s="219"/>
      <c r="N142" s="220"/>
      <c r="O142" s="220"/>
      <c r="P142" s="220"/>
      <c r="Q142" s="220"/>
      <c r="R142" s="220"/>
      <c r="S142" s="220"/>
      <c r="T142" s="221"/>
      <c r="AT142" s="222" t="s">
        <v>233</v>
      </c>
      <c r="AU142" s="222" t="s">
        <v>83</v>
      </c>
      <c r="AV142" s="13" t="s">
        <v>83</v>
      </c>
      <c r="AW142" s="13" t="s">
        <v>35</v>
      </c>
      <c r="AX142" s="13" t="s">
        <v>81</v>
      </c>
      <c r="AY142" s="222" t="s">
        <v>213</v>
      </c>
    </row>
    <row r="143" spans="1:65" s="2" customFormat="1" ht="21.75" customHeight="1">
      <c r="A143" s="36"/>
      <c r="B143" s="37"/>
      <c r="C143" s="195" t="s">
        <v>257</v>
      </c>
      <c r="D143" s="195" t="s">
        <v>215</v>
      </c>
      <c r="E143" s="196" t="s">
        <v>298</v>
      </c>
      <c r="F143" s="197" t="s">
        <v>299</v>
      </c>
      <c r="G143" s="198" t="s">
        <v>253</v>
      </c>
      <c r="H143" s="199">
        <v>13.326000000000001</v>
      </c>
      <c r="I143" s="200"/>
      <c r="J143" s="201">
        <f>ROUND(I143*H143,2)</f>
        <v>0</v>
      </c>
      <c r="K143" s="197" t="s">
        <v>2365</v>
      </c>
      <c r="L143" s="41"/>
      <c r="M143" s="202" t="s">
        <v>19</v>
      </c>
      <c r="N143" s="203" t="s">
        <v>45</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2679</v>
      </c>
    </row>
    <row r="144" spans="1:65" s="2" customFormat="1" ht="136.5">
      <c r="A144" s="36"/>
      <c r="B144" s="37"/>
      <c r="C144" s="38"/>
      <c r="D144" s="208" t="s">
        <v>222</v>
      </c>
      <c r="E144" s="38"/>
      <c r="F144" s="209" t="s">
        <v>271</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222</v>
      </c>
      <c r="AU144" s="19" t="s">
        <v>83</v>
      </c>
    </row>
    <row r="145" spans="1:65" s="13" customFormat="1">
      <c r="B145" s="212"/>
      <c r="C145" s="213"/>
      <c r="D145" s="208" t="s">
        <v>233</v>
      </c>
      <c r="E145" s="214" t="s">
        <v>19</v>
      </c>
      <c r="F145" s="215" t="s">
        <v>2680</v>
      </c>
      <c r="G145" s="213"/>
      <c r="H145" s="216">
        <v>13.326000000000001</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2352</v>
      </c>
      <c r="F146" s="226" t="s">
        <v>234</v>
      </c>
      <c r="G146" s="224"/>
      <c r="H146" s="227">
        <v>13.326000000000001</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33" customHeight="1">
      <c r="A147" s="36"/>
      <c r="B147" s="37"/>
      <c r="C147" s="195" t="s">
        <v>262</v>
      </c>
      <c r="D147" s="195" t="s">
        <v>215</v>
      </c>
      <c r="E147" s="196" t="s">
        <v>303</v>
      </c>
      <c r="F147" s="197" t="s">
        <v>304</v>
      </c>
      <c r="G147" s="198" t="s">
        <v>253</v>
      </c>
      <c r="H147" s="199">
        <v>133.26</v>
      </c>
      <c r="I147" s="200"/>
      <c r="J147" s="201">
        <f>ROUND(I147*H147,2)</f>
        <v>0</v>
      </c>
      <c r="K147" s="197" t="s">
        <v>2365</v>
      </c>
      <c r="L147" s="41"/>
      <c r="M147" s="202" t="s">
        <v>19</v>
      </c>
      <c r="N147" s="203" t="s">
        <v>45</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220</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220</v>
      </c>
      <c r="BM147" s="206" t="s">
        <v>2681</v>
      </c>
    </row>
    <row r="148" spans="1:65" s="2" customFormat="1" ht="136.5">
      <c r="A148" s="36"/>
      <c r="B148" s="37"/>
      <c r="C148" s="38"/>
      <c r="D148" s="208" t="s">
        <v>222</v>
      </c>
      <c r="E148" s="38"/>
      <c r="F148" s="209" t="s">
        <v>271</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222</v>
      </c>
      <c r="AU148" s="19" t="s">
        <v>83</v>
      </c>
    </row>
    <row r="149" spans="1:65" s="13" customFormat="1">
      <c r="B149" s="212"/>
      <c r="C149" s="213"/>
      <c r="D149" s="208" t="s">
        <v>233</v>
      </c>
      <c r="E149" s="214" t="s">
        <v>19</v>
      </c>
      <c r="F149" s="215" t="s">
        <v>2399</v>
      </c>
      <c r="G149" s="213"/>
      <c r="H149" s="216">
        <v>133.26</v>
      </c>
      <c r="I149" s="217"/>
      <c r="J149" s="213"/>
      <c r="K149" s="213"/>
      <c r="L149" s="218"/>
      <c r="M149" s="219"/>
      <c r="N149" s="220"/>
      <c r="O149" s="220"/>
      <c r="P149" s="220"/>
      <c r="Q149" s="220"/>
      <c r="R149" s="220"/>
      <c r="S149" s="220"/>
      <c r="T149" s="221"/>
      <c r="AT149" s="222" t="s">
        <v>233</v>
      </c>
      <c r="AU149" s="222" t="s">
        <v>83</v>
      </c>
      <c r="AV149" s="13" t="s">
        <v>83</v>
      </c>
      <c r="AW149" s="13" t="s">
        <v>35</v>
      </c>
      <c r="AX149" s="13" t="s">
        <v>81</v>
      </c>
      <c r="AY149" s="222" t="s">
        <v>213</v>
      </c>
    </row>
    <row r="150" spans="1:65" s="2" customFormat="1" ht="16.5" customHeight="1">
      <c r="A150" s="36"/>
      <c r="B150" s="37"/>
      <c r="C150" s="195" t="s">
        <v>267</v>
      </c>
      <c r="D150" s="195" t="s">
        <v>215</v>
      </c>
      <c r="E150" s="196" t="s">
        <v>2400</v>
      </c>
      <c r="F150" s="197" t="s">
        <v>2401</v>
      </c>
      <c r="G150" s="198" t="s">
        <v>166</v>
      </c>
      <c r="H150" s="199">
        <v>22.254000000000001</v>
      </c>
      <c r="I150" s="200"/>
      <c r="J150" s="201">
        <f>ROUND(I150*H150,2)</f>
        <v>0</v>
      </c>
      <c r="K150" s="197" t="s">
        <v>19</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2682</v>
      </c>
    </row>
    <row r="151" spans="1:65" s="13" customFormat="1">
      <c r="B151" s="212"/>
      <c r="C151" s="213"/>
      <c r="D151" s="208" t="s">
        <v>233</v>
      </c>
      <c r="E151" s="214" t="s">
        <v>19</v>
      </c>
      <c r="F151" s="215" t="s">
        <v>2403</v>
      </c>
      <c r="G151" s="213"/>
      <c r="H151" s="216">
        <v>22.254000000000001</v>
      </c>
      <c r="I151" s="217"/>
      <c r="J151" s="213"/>
      <c r="K151" s="213"/>
      <c r="L151" s="218"/>
      <c r="M151" s="219"/>
      <c r="N151" s="220"/>
      <c r="O151" s="220"/>
      <c r="P151" s="220"/>
      <c r="Q151" s="220"/>
      <c r="R151" s="220"/>
      <c r="S151" s="220"/>
      <c r="T151" s="221"/>
      <c r="AT151" s="222" t="s">
        <v>233</v>
      </c>
      <c r="AU151" s="222" t="s">
        <v>83</v>
      </c>
      <c r="AV151" s="13" t="s">
        <v>83</v>
      </c>
      <c r="AW151" s="13" t="s">
        <v>35</v>
      </c>
      <c r="AX151" s="13" t="s">
        <v>81</v>
      </c>
      <c r="AY151" s="222" t="s">
        <v>213</v>
      </c>
    </row>
    <row r="152" spans="1:65" s="12" customFormat="1" ht="22.9" customHeight="1">
      <c r="B152" s="179"/>
      <c r="C152" s="180"/>
      <c r="D152" s="181" t="s">
        <v>73</v>
      </c>
      <c r="E152" s="193" t="s">
        <v>83</v>
      </c>
      <c r="F152" s="193" t="s">
        <v>826</v>
      </c>
      <c r="G152" s="180"/>
      <c r="H152" s="180"/>
      <c r="I152" s="183"/>
      <c r="J152" s="194">
        <f>BK152</f>
        <v>0</v>
      </c>
      <c r="K152" s="180"/>
      <c r="L152" s="185"/>
      <c r="M152" s="186"/>
      <c r="N152" s="187"/>
      <c r="O152" s="187"/>
      <c r="P152" s="188">
        <f>SUM(P153:P156)</f>
        <v>0</v>
      </c>
      <c r="Q152" s="187"/>
      <c r="R152" s="188">
        <f>SUM(R153:R156)</f>
        <v>13.608399629999999</v>
      </c>
      <c r="S152" s="187"/>
      <c r="T152" s="189">
        <f>SUM(T153:T156)</f>
        <v>0</v>
      </c>
      <c r="AR152" s="190" t="s">
        <v>81</v>
      </c>
      <c r="AT152" s="191" t="s">
        <v>73</v>
      </c>
      <c r="AU152" s="191" t="s">
        <v>81</v>
      </c>
      <c r="AY152" s="190" t="s">
        <v>213</v>
      </c>
      <c r="BK152" s="192">
        <f>SUM(BK153:BK156)</f>
        <v>0</v>
      </c>
    </row>
    <row r="153" spans="1:65" s="2" customFormat="1" ht="16.5" customHeight="1">
      <c r="A153" s="36"/>
      <c r="B153" s="37"/>
      <c r="C153" s="195" t="s">
        <v>272</v>
      </c>
      <c r="D153" s="195" t="s">
        <v>215</v>
      </c>
      <c r="E153" s="196" t="s">
        <v>2683</v>
      </c>
      <c r="F153" s="197" t="s">
        <v>2684</v>
      </c>
      <c r="G153" s="198" t="s">
        <v>253</v>
      </c>
      <c r="H153" s="199">
        <v>5.5469999999999997</v>
      </c>
      <c r="I153" s="200"/>
      <c r="J153" s="201">
        <f>ROUND(I153*H153,2)</f>
        <v>0</v>
      </c>
      <c r="K153" s="197" t="s">
        <v>2365</v>
      </c>
      <c r="L153" s="41"/>
      <c r="M153" s="202" t="s">
        <v>19</v>
      </c>
      <c r="N153" s="203" t="s">
        <v>45</v>
      </c>
      <c r="O153" s="66"/>
      <c r="P153" s="204">
        <f>O153*H153</f>
        <v>0</v>
      </c>
      <c r="Q153" s="204">
        <v>2.45329</v>
      </c>
      <c r="R153" s="204">
        <f>Q153*H153</f>
        <v>13.608399629999999</v>
      </c>
      <c r="S153" s="204">
        <v>0</v>
      </c>
      <c r="T153" s="205">
        <f>S153*H153</f>
        <v>0</v>
      </c>
      <c r="U153" s="36"/>
      <c r="V153" s="36"/>
      <c r="W153" s="36"/>
      <c r="X153" s="36"/>
      <c r="Y153" s="36"/>
      <c r="Z153" s="36"/>
      <c r="AA153" s="36"/>
      <c r="AB153" s="36"/>
      <c r="AC153" s="36"/>
      <c r="AD153" s="36"/>
      <c r="AE153" s="36"/>
      <c r="AR153" s="206" t="s">
        <v>220</v>
      </c>
      <c r="AT153" s="206" t="s">
        <v>215</v>
      </c>
      <c r="AU153" s="206" t="s">
        <v>83</v>
      </c>
      <c r="AY153" s="19" t="s">
        <v>213</v>
      </c>
      <c r="BE153" s="207">
        <f>IF(N153="základní",J153,0)</f>
        <v>0</v>
      </c>
      <c r="BF153" s="207">
        <f>IF(N153="snížená",J153,0)</f>
        <v>0</v>
      </c>
      <c r="BG153" s="207">
        <f>IF(N153="zákl. přenesená",J153,0)</f>
        <v>0</v>
      </c>
      <c r="BH153" s="207">
        <f>IF(N153="sníž. přenesená",J153,0)</f>
        <v>0</v>
      </c>
      <c r="BI153" s="207">
        <f>IF(N153="nulová",J153,0)</f>
        <v>0</v>
      </c>
      <c r="BJ153" s="19" t="s">
        <v>81</v>
      </c>
      <c r="BK153" s="207">
        <f>ROUND(I153*H153,2)</f>
        <v>0</v>
      </c>
      <c r="BL153" s="19" t="s">
        <v>220</v>
      </c>
      <c r="BM153" s="206" t="s">
        <v>2685</v>
      </c>
    </row>
    <row r="154" spans="1:65" s="2" customFormat="1" ht="58.5">
      <c r="A154" s="36"/>
      <c r="B154" s="37"/>
      <c r="C154" s="38"/>
      <c r="D154" s="208" t="s">
        <v>222</v>
      </c>
      <c r="E154" s="38"/>
      <c r="F154" s="209" t="s">
        <v>2686</v>
      </c>
      <c r="G154" s="38"/>
      <c r="H154" s="38"/>
      <c r="I154" s="118"/>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222</v>
      </c>
      <c r="AU154" s="19" t="s">
        <v>83</v>
      </c>
    </row>
    <row r="155" spans="1:65" s="15" customFormat="1">
      <c r="B155" s="234"/>
      <c r="C155" s="235"/>
      <c r="D155" s="208" t="s">
        <v>233</v>
      </c>
      <c r="E155" s="236" t="s">
        <v>19</v>
      </c>
      <c r="F155" s="237" t="s">
        <v>2687</v>
      </c>
      <c r="G155" s="235"/>
      <c r="H155" s="236" t="s">
        <v>19</v>
      </c>
      <c r="I155" s="238"/>
      <c r="J155" s="235"/>
      <c r="K155" s="235"/>
      <c r="L155" s="239"/>
      <c r="M155" s="240"/>
      <c r="N155" s="241"/>
      <c r="O155" s="241"/>
      <c r="P155" s="241"/>
      <c r="Q155" s="241"/>
      <c r="R155" s="241"/>
      <c r="S155" s="241"/>
      <c r="T155" s="242"/>
      <c r="AT155" s="243" t="s">
        <v>233</v>
      </c>
      <c r="AU155" s="243" t="s">
        <v>83</v>
      </c>
      <c r="AV155" s="15" t="s">
        <v>81</v>
      </c>
      <c r="AW155" s="15" t="s">
        <v>35</v>
      </c>
      <c r="AX155" s="15" t="s">
        <v>74</v>
      </c>
      <c r="AY155" s="243" t="s">
        <v>213</v>
      </c>
    </row>
    <row r="156" spans="1:65" s="13" customFormat="1">
      <c r="B156" s="212"/>
      <c r="C156" s="213"/>
      <c r="D156" s="208" t="s">
        <v>233</v>
      </c>
      <c r="E156" s="214" t="s">
        <v>19</v>
      </c>
      <c r="F156" s="215" t="s">
        <v>2688</v>
      </c>
      <c r="G156" s="213"/>
      <c r="H156" s="216">
        <v>5.5469999999999997</v>
      </c>
      <c r="I156" s="217"/>
      <c r="J156" s="213"/>
      <c r="K156" s="213"/>
      <c r="L156" s="218"/>
      <c r="M156" s="219"/>
      <c r="N156" s="220"/>
      <c r="O156" s="220"/>
      <c r="P156" s="220"/>
      <c r="Q156" s="220"/>
      <c r="R156" s="220"/>
      <c r="S156" s="220"/>
      <c r="T156" s="221"/>
      <c r="AT156" s="222" t="s">
        <v>233</v>
      </c>
      <c r="AU156" s="222" t="s">
        <v>83</v>
      </c>
      <c r="AV156" s="13" t="s">
        <v>83</v>
      </c>
      <c r="AW156" s="13" t="s">
        <v>35</v>
      </c>
      <c r="AX156" s="13" t="s">
        <v>81</v>
      </c>
      <c r="AY156" s="222" t="s">
        <v>213</v>
      </c>
    </row>
    <row r="157" spans="1:65" s="12" customFormat="1" ht="22.9" customHeight="1">
      <c r="B157" s="179"/>
      <c r="C157" s="180"/>
      <c r="D157" s="181" t="s">
        <v>73</v>
      </c>
      <c r="E157" s="193" t="s">
        <v>228</v>
      </c>
      <c r="F157" s="193" t="s">
        <v>2404</v>
      </c>
      <c r="G157" s="180"/>
      <c r="H157" s="180"/>
      <c r="I157" s="183"/>
      <c r="J157" s="194">
        <f>BK157</f>
        <v>0</v>
      </c>
      <c r="K157" s="180"/>
      <c r="L157" s="185"/>
      <c r="M157" s="186"/>
      <c r="N157" s="187"/>
      <c r="O157" s="187"/>
      <c r="P157" s="188">
        <f>SUM(P158:P197)</f>
        <v>0</v>
      </c>
      <c r="Q157" s="187"/>
      <c r="R157" s="188">
        <f>SUM(R158:R197)</f>
        <v>28.24991</v>
      </c>
      <c r="S157" s="187"/>
      <c r="T157" s="189">
        <f>SUM(T158:T197)</f>
        <v>0</v>
      </c>
      <c r="AR157" s="190" t="s">
        <v>81</v>
      </c>
      <c r="AT157" s="191" t="s">
        <v>73</v>
      </c>
      <c r="AU157" s="191" t="s">
        <v>81</v>
      </c>
      <c r="AY157" s="190" t="s">
        <v>213</v>
      </c>
      <c r="BK157" s="192">
        <f>SUM(BK158:BK197)</f>
        <v>0</v>
      </c>
    </row>
    <row r="158" spans="1:65" s="2" customFormat="1" ht="21.75" customHeight="1">
      <c r="A158" s="36"/>
      <c r="B158" s="37"/>
      <c r="C158" s="195" t="s">
        <v>277</v>
      </c>
      <c r="D158" s="195" t="s">
        <v>215</v>
      </c>
      <c r="E158" s="196" t="s">
        <v>2689</v>
      </c>
      <c r="F158" s="197" t="s">
        <v>2690</v>
      </c>
      <c r="G158" s="198" t="s">
        <v>156</v>
      </c>
      <c r="H158" s="199">
        <v>33.970999999999997</v>
      </c>
      <c r="I158" s="200"/>
      <c r="J158" s="201">
        <f>ROUND(I158*H158,2)</f>
        <v>0</v>
      </c>
      <c r="K158" s="197" t="s">
        <v>2365</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2691</v>
      </c>
    </row>
    <row r="159" spans="1:65" s="2" customFormat="1" ht="29.25">
      <c r="A159" s="36"/>
      <c r="B159" s="37"/>
      <c r="C159" s="38"/>
      <c r="D159" s="208" t="s">
        <v>222</v>
      </c>
      <c r="E159" s="38"/>
      <c r="F159" s="209" t="s">
        <v>2692</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5" customFormat="1">
      <c r="B160" s="234"/>
      <c r="C160" s="235"/>
      <c r="D160" s="208" t="s">
        <v>233</v>
      </c>
      <c r="E160" s="236" t="s">
        <v>19</v>
      </c>
      <c r="F160" s="237" t="s">
        <v>2693</v>
      </c>
      <c r="G160" s="235"/>
      <c r="H160" s="236" t="s">
        <v>19</v>
      </c>
      <c r="I160" s="238"/>
      <c r="J160" s="235"/>
      <c r="K160" s="235"/>
      <c r="L160" s="239"/>
      <c r="M160" s="240"/>
      <c r="N160" s="241"/>
      <c r="O160" s="241"/>
      <c r="P160" s="241"/>
      <c r="Q160" s="241"/>
      <c r="R160" s="241"/>
      <c r="S160" s="241"/>
      <c r="T160" s="242"/>
      <c r="AT160" s="243" t="s">
        <v>233</v>
      </c>
      <c r="AU160" s="243" t="s">
        <v>83</v>
      </c>
      <c r="AV160" s="15" t="s">
        <v>81</v>
      </c>
      <c r="AW160" s="15" t="s">
        <v>35</v>
      </c>
      <c r="AX160" s="15" t="s">
        <v>74</v>
      </c>
      <c r="AY160" s="243" t="s">
        <v>213</v>
      </c>
    </row>
    <row r="161" spans="1:65" s="13" customFormat="1">
      <c r="B161" s="212"/>
      <c r="C161" s="213"/>
      <c r="D161" s="208" t="s">
        <v>233</v>
      </c>
      <c r="E161" s="214" t="s">
        <v>19</v>
      </c>
      <c r="F161" s="215" t="s">
        <v>2694</v>
      </c>
      <c r="G161" s="213"/>
      <c r="H161" s="216">
        <v>1.7529999999999999</v>
      </c>
      <c r="I161" s="217"/>
      <c r="J161" s="213"/>
      <c r="K161" s="213"/>
      <c r="L161" s="218"/>
      <c r="M161" s="219"/>
      <c r="N161" s="220"/>
      <c r="O161" s="220"/>
      <c r="P161" s="220"/>
      <c r="Q161" s="220"/>
      <c r="R161" s="220"/>
      <c r="S161" s="220"/>
      <c r="T161" s="221"/>
      <c r="AT161" s="222" t="s">
        <v>233</v>
      </c>
      <c r="AU161" s="222" t="s">
        <v>83</v>
      </c>
      <c r="AV161" s="13" t="s">
        <v>83</v>
      </c>
      <c r="AW161" s="13" t="s">
        <v>35</v>
      </c>
      <c r="AX161" s="13" t="s">
        <v>74</v>
      </c>
      <c r="AY161" s="222" t="s">
        <v>213</v>
      </c>
    </row>
    <row r="162" spans="1:65" s="13" customFormat="1">
      <c r="B162" s="212"/>
      <c r="C162" s="213"/>
      <c r="D162" s="208" t="s">
        <v>233</v>
      </c>
      <c r="E162" s="214" t="s">
        <v>19</v>
      </c>
      <c r="F162" s="215" t="s">
        <v>2695</v>
      </c>
      <c r="G162" s="213"/>
      <c r="H162" s="216">
        <v>1.0640000000000001</v>
      </c>
      <c r="I162" s="217"/>
      <c r="J162" s="213"/>
      <c r="K162" s="213"/>
      <c r="L162" s="218"/>
      <c r="M162" s="219"/>
      <c r="N162" s="220"/>
      <c r="O162" s="220"/>
      <c r="P162" s="220"/>
      <c r="Q162" s="220"/>
      <c r="R162" s="220"/>
      <c r="S162" s="220"/>
      <c r="T162" s="221"/>
      <c r="AT162" s="222" t="s">
        <v>233</v>
      </c>
      <c r="AU162" s="222" t="s">
        <v>83</v>
      </c>
      <c r="AV162" s="13" t="s">
        <v>83</v>
      </c>
      <c r="AW162" s="13" t="s">
        <v>35</v>
      </c>
      <c r="AX162" s="13" t="s">
        <v>74</v>
      </c>
      <c r="AY162" s="222" t="s">
        <v>213</v>
      </c>
    </row>
    <row r="163" spans="1:65" s="13" customFormat="1">
      <c r="B163" s="212"/>
      <c r="C163" s="213"/>
      <c r="D163" s="208" t="s">
        <v>233</v>
      </c>
      <c r="E163" s="214" t="s">
        <v>19</v>
      </c>
      <c r="F163" s="215" t="s">
        <v>2696</v>
      </c>
      <c r="G163" s="213"/>
      <c r="H163" s="216">
        <v>0.41499999999999998</v>
      </c>
      <c r="I163" s="217"/>
      <c r="J163" s="213"/>
      <c r="K163" s="213"/>
      <c r="L163" s="218"/>
      <c r="M163" s="219"/>
      <c r="N163" s="220"/>
      <c r="O163" s="220"/>
      <c r="P163" s="220"/>
      <c r="Q163" s="220"/>
      <c r="R163" s="220"/>
      <c r="S163" s="220"/>
      <c r="T163" s="221"/>
      <c r="AT163" s="222" t="s">
        <v>233</v>
      </c>
      <c r="AU163" s="222" t="s">
        <v>83</v>
      </c>
      <c r="AV163" s="13" t="s">
        <v>83</v>
      </c>
      <c r="AW163" s="13" t="s">
        <v>35</v>
      </c>
      <c r="AX163" s="13" t="s">
        <v>74</v>
      </c>
      <c r="AY163" s="222" t="s">
        <v>213</v>
      </c>
    </row>
    <row r="164" spans="1:65" s="13" customFormat="1">
      <c r="B164" s="212"/>
      <c r="C164" s="213"/>
      <c r="D164" s="208" t="s">
        <v>233</v>
      </c>
      <c r="E164" s="214" t="s">
        <v>19</v>
      </c>
      <c r="F164" s="215" t="s">
        <v>2697</v>
      </c>
      <c r="G164" s="213"/>
      <c r="H164" s="216">
        <v>8.8999999999999996E-2</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3" customFormat="1">
      <c r="B165" s="212"/>
      <c r="C165" s="213"/>
      <c r="D165" s="208" t="s">
        <v>233</v>
      </c>
      <c r="E165" s="214" t="s">
        <v>19</v>
      </c>
      <c r="F165" s="215" t="s">
        <v>2698</v>
      </c>
      <c r="G165" s="213"/>
      <c r="H165" s="216">
        <v>1.62</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3" customFormat="1">
      <c r="B166" s="212"/>
      <c r="C166" s="213"/>
      <c r="D166" s="208" t="s">
        <v>233</v>
      </c>
      <c r="E166" s="214" t="s">
        <v>19</v>
      </c>
      <c r="F166" s="215" t="s">
        <v>2699</v>
      </c>
      <c r="G166" s="213"/>
      <c r="H166" s="216">
        <v>2.415</v>
      </c>
      <c r="I166" s="217"/>
      <c r="J166" s="213"/>
      <c r="K166" s="213"/>
      <c r="L166" s="218"/>
      <c r="M166" s="219"/>
      <c r="N166" s="220"/>
      <c r="O166" s="220"/>
      <c r="P166" s="220"/>
      <c r="Q166" s="220"/>
      <c r="R166" s="220"/>
      <c r="S166" s="220"/>
      <c r="T166" s="221"/>
      <c r="AT166" s="222" t="s">
        <v>233</v>
      </c>
      <c r="AU166" s="222" t="s">
        <v>83</v>
      </c>
      <c r="AV166" s="13" t="s">
        <v>83</v>
      </c>
      <c r="AW166" s="13" t="s">
        <v>35</v>
      </c>
      <c r="AX166" s="13" t="s">
        <v>74</v>
      </c>
      <c r="AY166" s="222" t="s">
        <v>213</v>
      </c>
    </row>
    <row r="167" spans="1:65" s="13" customFormat="1">
      <c r="B167" s="212"/>
      <c r="C167" s="213"/>
      <c r="D167" s="208" t="s">
        <v>233</v>
      </c>
      <c r="E167" s="214" t="s">
        <v>19</v>
      </c>
      <c r="F167" s="215" t="s">
        <v>2700</v>
      </c>
      <c r="G167" s="213"/>
      <c r="H167" s="216">
        <v>1.0149999999999999</v>
      </c>
      <c r="I167" s="217"/>
      <c r="J167" s="213"/>
      <c r="K167" s="213"/>
      <c r="L167" s="218"/>
      <c r="M167" s="219"/>
      <c r="N167" s="220"/>
      <c r="O167" s="220"/>
      <c r="P167" s="220"/>
      <c r="Q167" s="220"/>
      <c r="R167" s="220"/>
      <c r="S167" s="220"/>
      <c r="T167" s="221"/>
      <c r="AT167" s="222" t="s">
        <v>233</v>
      </c>
      <c r="AU167" s="222" t="s">
        <v>83</v>
      </c>
      <c r="AV167" s="13" t="s">
        <v>83</v>
      </c>
      <c r="AW167" s="13" t="s">
        <v>35</v>
      </c>
      <c r="AX167" s="13" t="s">
        <v>74</v>
      </c>
      <c r="AY167" s="222" t="s">
        <v>213</v>
      </c>
    </row>
    <row r="168" spans="1:65" s="15" customFormat="1">
      <c r="B168" s="234"/>
      <c r="C168" s="235"/>
      <c r="D168" s="208" t="s">
        <v>233</v>
      </c>
      <c r="E168" s="236" t="s">
        <v>19</v>
      </c>
      <c r="F168" s="237" t="s">
        <v>2701</v>
      </c>
      <c r="G168" s="235"/>
      <c r="H168" s="236" t="s">
        <v>19</v>
      </c>
      <c r="I168" s="238"/>
      <c r="J168" s="235"/>
      <c r="K168" s="235"/>
      <c r="L168" s="239"/>
      <c r="M168" s="240"/>
      <c r="N168" s="241"/>
      <c r="O168" s="241"/>
      <c r="P168" s="241"/>
      <c r="Q168" s="241"/>
      <c r="R168" s="241"/>
      <c r="S168" s="241"/>
      <c r="T168" s="242"/>
      <c r="AT168" s="243" t="s">
        <v>233</v>
      </c>
      <c r="AU168" s="243" t="s">
        <v>83</v>
      </c>
      <c r="AV168" s="15" t="s">
        <v>81</v>
      </c>
      <c r="AW168" s="15" t="s">
        <v>35</v>
      </c>
      <c r="AX168" s="15" t="s">
        <v>74</v>
      </c>
      <c r="AY168" s="243" t="s">
        <v>213</v>
      </c>
    </row>
    <row r="169" spans="1:65" s="13" customFormat="1">
      <c r="B169" s="212"/>
      <c r="C169" s="213"/>
      <c r="D169" s="208" t="s">
        <v>233</v>
      </c>
      <c r="E169" s="214" t="s">
        <v>19</v>
      </c>
      <c r="F169" s="215" t="s">
        <v>2702</v>
      </c>
      <c r="G169" s="213"/>
      <c r="H169" s="216">
        <v>25.6</v>
      </c>
      <c r="I169" s="217"/>
      <c r="J169" s="213"/>
      <c r="K169" s="213"/>
      <c r="L169" s="218"/>
      <c r="M169" s="219"/>
      <c r="N169" s="220"/>
      <c r="O169" s="220"/>
      <c r="P169" s="220"/>
      <c r="Q169" s="220"/>
      <c r="R169" s="220"/>
      <c r="S169" s="220"/>
      <c r="T169" s="221"/>
      <c r="AT169" s="222" t="s">
        <v>233</v>
      </c>
      <c r="AU169" s="222" t="s">
        <v>83</v>
      </c>
      <c r="AV169" s="13" t="s">
        <v>83</v>
      </c>
      <c r="AW169" s="13" t="s">
        <v>35</v>
      </c>
      <c r="AX169" s="13" t="s">
        <v>74</v>
      </c>
      <c r="AY169" s="222" t="s">
        <v>213</v>
      </c>
    </row>
    <row r="170" spans="1:65" s="14" customFormat="1">
      <c r="B170" s="223"/>
      <c r="C170" s="224"/>
      <c r="D170" s="208" t="s">
        <v>233</v>
      </c>
      <c r="E170" s="225" t="s">
        <v>19</v>
      </c>
      <c r="F170" s="226" t="s">
        <v>234</v>
      </c>
      <c r="G170" s="224"/>
      <c r="H170" s="227">
        <v>33.970999999999997</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16.5" customHeight="1">
      <c r="A171" s="36"/>
      <c r="B171" s="37"/>
      <c r="C171" s="195" t="s">
        <v>281</v>
      </c>
      <c r="D171" s="195" t="s">
        <v>215</v>
      </c>
      <c r="E171" s="196" t="s">
        <v>2703</v>
      </c>
      <c r="F171" s="197" t="s">
        <v>2704</v>
      </c>
      <c r="G171" s="198" t="s">
        <v>253</v>
      </c>
      <c r="H171" s="199">
        <v>1.887</v>
      </c>
      <c r="I171" s="200"/>
      <c r="J171" s="201">
        <f>ROUND(I171*H171,2)</f>
        <v>0</v>
      </c>
      <c r="K171" s="197" t="s">
        <v>19</v>
      </c>
      <c r="L171" s="41"/>
      <c r="M171" s="202" t="s">
        <v>19</v>
      </c>
      <c r="N171" s="203" t="s">
        <v>45</v>
      </c>
      <c r="O171" s="66"/>
      <c r="P171" s="204">
        <f>O171*H171</f>
        <v>0</v>
      </c>
      <c r="Q171" s="204">
        <v>0.06</v>
      </c>
      <c r="R171" s="204">
        <f>Q171*H171</f>
        <v>0.11322</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2705</v>
      </c>
    </row>
    <row r="172" spans="1:65" s="2" customFormat="1" ht="68.25">
      <c r="A172" s="36"/>
      <c r="B172" s="37"/>
      <c r="C172" s="38"/>
      <c r="D172" s="208" t="s">
        <v>222</v>
      </c>
      <c r="E172" s="38"/>
      <c r="F172" s="209" t="s">
        <v>2706</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5" customFormat="1">
      <c r="B173" s="234"/>
      <c r="C173" s="235"/>
      <c r="D173" s="208" t="s">
        <v>233</v>
      </c>
      <c r="E173" s="236" t="s">
        <v>19</v>
      </c>
      <c r="F173" s="237" t="s">
        <v>2693</v>
      </c>
      <c r="G173" s="235"/>
      <c r="H173" s="236" t="s">
        <v>19</v>
      </c>
      <c r="I173" s="238"/>
      <c r="J173" s="235"/>
      <c r="K173" s="235"/>
      <c r="L173" s="239"/>
      <c r="M173" s="240"/>
      <c r="N173" s="241"/>
      <c r="O173" s="241"/>
      <c r="P173" s="241"/>
      <c r="Q173" s="241"/>
      <c r="R173" s="241"/>
      <c r="S173" s="241"/>
      <c r="T173" s="242"/>
      <c r="AT173" s="243" t="s">
        <v>233</v>
      </c>
      <c r="AU173" s="243" t="s">
        <v>83</v>
      </c>
      <c r="AV173" s="15" t="s">
        <v>81</v>
      </c>
      <c r="AW173" s="15" t="s">
        <v>35</v>
      </c>
      <c r="AX173" s="15" t="s">
        <v>74</v>
      </c>
      <c r="AY173" s="243" t="s">
        <v>213</v>
      </c>
    </row>
    <row r="174" spans="1:65" s="13" customFormat="1">
      <c r="B174" s="212"/>
      <c r="C174" s="213"/>
      <c r="D174" s="208" t="s">
        <v>233</v>
      </c>
      <c r="E174" s="214" t="s">
        <v>19</v>
      </c>
      <c r="F174" s="215" t="s">
        <v>2707</v>
      </c>
      <c r="G174" s="213"/>
      <c r="H174" s="216">
        <v>0.26300000000000001</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13" customFormat="1">
      <c r="B175" s="212"/>
      <c r="C175" s="213"/>
      <c r="D175" s="208" t="s">
        <v>233</v>
      </c>
      <c r="E175" s="214" t="s">
        <v>19</v>
      </c>
      <c r="F175" s="215" t="s">
        <v>2708</v>
      </c>
      <c r="G175" s="213"/>
      <c r="H175" s="216">
        <v>0.29099999999999998</v>
      </c>
      <c r="I175" s="217"/>
      <c r="J175" s="213"/>
      <c r="K175" s="213"/>
      <c r="L175" s="218"/>
      <c r="M175" s="219"/>
      <c r="N175" s="220"/>
      <c r="O175" s="220"/>
      <c r="P175" s="220"/>
      <c r="Q175" s="220"/>
      <c r="R175" s="220"/>
      <c r="S175" s="220"/>
      <c r="T175" s="221"/>
      <c r="AT175" s="222" t="s">
        <v>233</v>
      </c>
      <c r="AU175" s="222" t="s">
        <v>83</v>
      </c>
      <c r="AV175" s="13" t="s">
        <v>83</v>
      </c>
      <c r="AW175" s="13" t="s">
        <v>35</v>
      </c>
      <c r="AX175" s="13" t="s">
        <v>74</v>
      </c>
      <c r="AY175" s="222" t="s">
        <v>213</v>
      </c>
    </row>
    <row r="176" spans="1:65" s="13" customFormat="1">
      <c r="B176" s="212"/>
      <c r="C176" s="213"/>
      <c r="D176" s="208" t="s">
        <v>233</v>
      </c>
      <c r="E176" s="214" t="s">
        <v>19</v>
      </c>
      <c r="F176" s="215" t="s">
        <v>2709</v>
      </c>
      <c r="G176" s="213"/>
      <c r="H176" s="216">
        <v>9.1999999999999998E-2</v>
      </c>
      <c r="I176" s="217"/>
      <c r="J176" s="213"/>
      <c r="K176" s="213"/>
      <c r="L176" s="218"/>
      <c r="M176" s="219"/>
      <c r="N176" s="220"/>
      <c r="O176" s="220"/>
      <c r="P176" s="220"/>
      <c r="Q176" s="220"/>
      <c r="R176" s="220"/>
      <c r="S176" s="220"/>
      <c r="T176" s="221"/>
      <c r="AT176" s="222" t="s">
        <v>233</v>
      </c>
      <c r="AU176" s="222" t="s">
        <v>83</v>
      </c>
      <c r="AV176" s="13" t="s">
        <v>83</v>
      </c>
      <c r="AW176" s="13" t="s">
        <v>35</v>
      </c>
      <c r="AX176" s="13" t="s">
        <v>74</v>
      </c>
      <c r="AY176" s="222" t="s">
        <v>213</v>
      </c>
    </row>
    <row r="177" spans="1:65" s="13" customFormat="1">
      <c r="B177" s="212"/>
      <c r="C177" s="213"/>
      <c r="D177" s="208" t="s">
        <v>233</v>
      </c>
      <c r="E177" s="214" t="s">
        <v>19</v>
      </c>
      <c r="F177" s="215" t="s">
        <v>2710</v>
      </c>
      <c r="G177" s="213"/>
      <c r="H177" s="216">
        <v>8.0000000000000002E-3</v>
      </c>
      <c r="I177" s="217"/>
      <c r="J177" s="213"/>
      <c r="K177" s="213"/>
      <c r="L177" s="218"/>
      <c r="M177" s="219"/>
      <c r="N177" s="220"/>
      <c r="O177" s="220"/>
      <c r="P177" s="220"/>
      <c r="Q177" s="220"/>
      <c r="R177" s="220"/>
      <c r="S177" s="220"/>
      <c r="T177" s="221"/>
      <c r="AT177" s="222" t="s">
        <v>233</v>
      </c>
      <c r="AU177" s="222" t="s">
        <v>83</v>
      </c>
      <c r="AV177" s="13" t="s">
        <v>83</v>
      </c>
      <c r="AW177" s="13" t="s">
        <v>35</v>
      </c>
      <c r="AX177" s="13" t="s">
        <v>74</v>
      </c>
      <c r="AY177" s="222" t="s">
        <v>213</v>
      </c>
    </row>
    <row r="178" spans="1:65" s="13" customFormat="1">
      <c r="B178" s="212"/>
      <c r="C178" s="213"/>
      <c r="D178" s="208" t="s">
        <v>233</v>
      </c>
      <c r="E178" s="214" t="s">
        <v>19</v>
      </c>
      <c r="F178" s="215" t="s">
        <v>2711</v>
      </c>
      <c r="G178" s="213"/>
      <c r="H178" s="216">
        <v>0.42</v>
      </c>
      <c r="I178" s="217"/>
      <c r="J178" s="213"/>
      <c r="K178" s="213"/>
      <c r="L178" s="218"/>
      <c r="M178" s="219"/>
      <c r="N178" s="220"/>
      <c r="O178" s="220"/>
      <c r="P178" s="220"/>
      <c r="Q178" s="220"/>
      <c r="R178" s="220"/>
      <c r="S178" s="220"/>
      <c r="T178" s="221"/>
      <c r="AT178" s="222" t="s">
        <v>233</v>
      </c>
      <c r="AU178" s="222" t="s">
        <v>83</v>
      </c>
      <c r="AV178" s="13" t="s">
        <v>83</v>
      </c>
      <c r="AW178" s="13" t="s">
        <v>35</v>
      </c>
      <c r="AX178" s="13" t="s">
        <v>74</v>
      </c>
      <c r="AY178" s="222" t="s">
        <v>213</v>
      </c>
    </row>
    <row r="179" spans="1:65" s="13" customFormat="1">
      <c r="B179" s="212"/>
      <c r="C179" s="213"/>
      <c r="D179" s="208" t="s">
        <v>233</v>
      </c>
      <c r="E179" s="214" t="s">
        <v>19</v>
      </c>
      <c r="F179" s="215" t="s">
        <v>2712</v>
      </c>
      <c r="G179" s="213"/>
      <c r="H179" s="216">
        <v>0.66100000000000003</v>
      </c>
      <c r="I179" s="217"/>
      <c r="J179" s="213"/>
      <c r="K179" s="213"/>
      <c r="L179" s="218"/>
      <c r="M179" s="219"/>
      <c r="N179" s="220"/>
      <c r="O179" s="220"/>
      <c r="P179" s="220"/>
      <c r="Q179" s="220"/>
      <c r="R179" s="220"/>
      <c r="S179" s="220"/>
      <c r="T179" s="221"/>
      <c r="AT179" s="222" t="s">
        <v>233</v>
      </c>
      <c r="AU179" s="222" t="s">
        <v>83</v>
      </c>
      <c r="AV179" s="13" t="s">
        <v>83</v>
      </c>
      <c r="AW179" s="13" t="s">
        <v>35</v>
      </c>
      <c r="AX179" s="13" t="s">
        <v>74</v>
      </c>
      <c r="AY179" s="222" t="s">
        <v>213</v>
      </c>
    </row>
    <row r="180" spans="1:65" s="13" customFormat="1">
      <c r="B180" s="212"/>
      <c r="C180" s="213"/>
      <c r="D180" s="208" t="s">
        <v>233</v>
      </c>
      <c r="E180" s="214" t="s">
        <v>19</v>
      </c>
      <c r="F180" s="215" t="s">
        <v>2713</v>
      </c>
      <c r="G180" s="213"/>
      <c r="H180" s="216">
        <v>0.152</v>
      </c>
      <c r="I180" s="217"/>
      <c r="J180" s="213"/>
      <c r="K180" s="213"/>
      <c r="L180" s="218"/>
      <c r="M180" s="219"/>
      <c r="N180" s="220"/>
      <c r="O180" s="220"/>
      <c r="P180" s="220"/>
      <c r="Q180" s="220"/>
      <c r="R180" s="220"/>
      <c r="S180" s="220"/>
      <c r="T180" s="221"/>
      <c r="AT180" s="222" t="s">
        <v>233</v>
      </c>
      <c r="AU180" s="222" t="s">
        <v>83</v>
      </c>
      <c r="AV180" s="13" t="s">
        <v>83</v>
      </c>
      <c r="AW180" s="13" t="s">
        <v>35</v>
      </c>
      <c r="AX180" s="13" t="s">
        <v>74</v>
      </c>
      <c r="AY180" s="222" t="s">
        <v>213</v>
      </c>
    </row>
    <row r="181" spans="1:65" s="14" customFormat="1">
      <c r="B181" s="223"/>
      <c r="C181" s="224"/>
      <c r="D181" s="208" t="s">
        <v>233</v>
      </c>
      <c r="E181" s="225" t="s">
        <v>2620</v>
      </c>
      <c r="F181" s="226" t="s">
        <v>234</v>
      </c>
      <c r="G181" s="224"/>
      <c r="H181" s="227">
        <v>1.887</v>
      </c>
      <c r="I181" s="228"/>
      <c r="J181" s="224"/>
      <c r="K181" s="224"/>
      <c r="L181" s="229"/>
      <c r="M181" s="230"/>
      <c r="N181" s="231"/>
      <c r="O181" s="231"/>
      <c r="P181" s="231"/>
      <c r="Q181" s="231"/>
      <c r="R181" s="231"/>
      <c r="S181" s="231"/>
      <c r="T181" s="232"/>
      <c r="AT181" s="233" t="s">
        <v>233</v>
      </c>
      <c r="AU181" s="233" t="s">
        <v>83</v>
      </c>
      <c r="AV181" s="14" t="s">
        <v>220</v>
      </c>
      <c r="AW181" s="14" t="s">
        <v>35</v>
      </c>
      <c r="AX181" s="14" t="s">
        <v>81</v>
      </c>
      <c r="AY181" s="233" t="s">
        <v>213</v>
      </c>
    </row>
    <row r="182" spans="1:65" s="2" customFormat="1" ht="16.5" customHeight="1">
      <c r="A182" s="36"/>
      <c r="B182" s="37"/>
      <c r="C182" s="195" t="s">
        <v>285</v>
      </c>
      <c r="D182" s="195" t="s">
        <v>215</v>
      </c>
      <c r="E182" s="196" t="s">
        <v>2714</v>
      </c>
      <c r="F182" s="197" t="s">
        <v>2715</v>
      </c>
      <c r="G182" s="198" t="s">
        <v>253</v>
      </c>
      <c r="H182" s="199">
        <v>12</v>
      </c>
      <c r="I182" s="200"/>
      <c r="J182" s="201">
        <f>ROUND(I182*H182,2)</f>
        <v>0</v>
      </c>
      <c r="K182" s="197" t="s">
        <v>19</v>
      </c>
      <c r="L182" s="41"/>
      <c r="M182" s="202" t="s">
        <v>19</v>
      </c>
      <c r="N182" s="203" t="s">
        <v>45</v>
      </c>
      <c r="O182" s="66"/>
      <c r="P182" s="204">
        <f>O182*H182</f>
        <v>0</v>
      </c>
      <c r="Q182" s="204">
        <v>0.74880000000000002</v>
      </c>
      <c r="R182" s="204">
        <f>Q182*H182</f>
        <v>8.9855999999999998</v>
      </c>
      <c r="S182" s="204">
        <v>0</v>
      </c>
      <c r="T182" s="205">
        <f>S182*H182</f>
        <v>0</v>
      </c>
      <c r="U182" s="36"/>
      <c r="V182" s="36"/>
      <c r="W182" s="36"/>
      <c r="X182" s="36"/>
      <c r="Y182" s="36"/>
      <c r="Z182" s="36"/>
      <c r="AA182" s="36"/>
      <c r="AB182" s="36"/>
      <c r="AC182" s="36"/>
      <c r="AD182" s="36"/>
      <c r="AE182" s="36"/>
      <c r="AR182" s="206" t="s">
        <v>220</v>
      </c>
      <c r="AT182" s="206" t="s">
        <v>215</v>
      </c>
      <c r="AU182" s="206" t="s">
        <v>83</v>
      </c>
      <c r="AY182" s="19" t="s">
        <v>213</v>
      </c>
      <c r="BE182" s="207">
        <f>IF(N182="základní",J182,0)</f>
        <v>0</v>
      </c>
      <c r="BF182" s="207">
        <f>IF(N182="snížená",J182,0)</f>
        <v>0</v>
      </c>
      <c r="BG182" s="207">
        <f>IF(N182="zákl. přenesená",J182,0)</f>
        <v>0</v>
      </c>
      <c r="BH182" s="207">
        <f>IF(N182="sníž. přenesená",J182,0)</f>
        <v>0</v>
      </c>
      <c r="BI182" s="207">
        <f>IF(N182="nulová",J182,0)</f>
        <v>0</v>
      </c>
      <c r="BJ182" s="19" t="s">
        <v>81</v>
      </c>
      <c r="BK182" s="207">
        <f>ROUND(I182*H182,2)</f>
        <v>0</v>
      </c>
      <c r="BL182" s="19" t="s">
        <v>220</v>
      </c>
      <c r="BM182" s="206" t="s">
        <v>2716</v>
      </c>
    </row>
    <row r="183" spans="1:65" s="2" customFormat="1" ht="107.25">
      <c r="A183" s="36"/>
      <c r="B183" s="37"/>
      <c r="C183" s="38"/>
      <c r="D183" s="208" t="s">
        <v>222</v>
      </c>
      <c r="E183" s="38"/>
      <c r="F183" s="209" t="s">
        <v>2717</v>
      </c>
      <c r="G183" s="38"/>
      <c r="H183" s="38"/>
      <c r="I183" s="118"/>
      <c r="J183" s="38"/>
      <c r="K183" s="38"/>
      <c r="L183" s="41"/>
      <c r="M183" s="210"/>
      <c r="N183" s="211"/>
      <c r="O183" s="66"/>
      <c r="P183" s="66"/>
      <c r="Q183" s="66"/>
      <c r="R183" s="66"/>
      <c r="S183" s="66"/>
      <c r="T183" s="67"/>
      <c r="U183" s="36"/>
      <c r="V183" s="36"/>
      <c r="W183" s="36"/>
      <c r="X183" s="36"/>
      <c r="Y183" s="36"/>
      <c r="Z183" s="36"/>
      <c r="AA183" s="36"/>
      <c r="AB183" s="36"/>
      <c r="AC183" s="36"/>
      <c r="AD183" s="36"/>
      <c r="AE183" s="36"/>
      <c r="AT183" s="19" t="s">
        <v>222</v>
      </c>
      <c r="AU183" s="19" t="s">
        <v>83</v>
      </c>
    </row>
    <row r="184" spans="1:65" s="15" customFormat="1">
      <c r="B184" s="234"/>
      <c r="C184" s="235"/>
      <c r="D184" s="208" t="s">
        <v>233</v>
      </c>
      <c r="E184" s="236" t="s">
        <v>19</v>
      </c>
      <c r="F184" s="237" t="s">
        <v>2718</v>
      </c>
      <c r="G184" s="235"/>
      <c r="H184" s="236" t="s">
        <v>19</v>
      </c>
      <c r="I184" s="238"/>
      <c r="J184" s="235"/>
      <c r="K184" s="235"/>
      <c r="L184" s="239"/>
      <c r="M184" s="240"/>
      <c r="N184" s="241"/>
      <c r="O184" s="241"/>
      <c r="P184" s="241"/>
      <c r="Q184" s="241"/>
      <c r="R184" s="241"/>
      <c r="S184" s="241"/>
      <c r="T184" s="242"/>
      <c r="AT184" s="243" t="s">
        <v>233</v>
      </c>
      <c r="AU184" s="243" t="s">
        <v>83</v>
      </c>
      <c r="AV184" s="15" t="s">
        <v>81</v>
      </c>
      <c r="AW184" s="15" t="s">
        <v>35</v>
      </c>
      <c r="AX184" s="15" t="s">
        <v>74</v>
      </c>
      <c r="AY184" s="243" t="s">
        <v>213</v>
      </c>
    </row>
    <row r="185" spans="1:65" s="13" customFormat="1">
      <c r="B185" s="212"/>
      <c r="C185" s="213"/>
      <c r="D185" s="208" t="s">
        <v>233</v>
      </c>
      <c r="E185" s="214" t="s">
        <v>19</v>
      </c>
      <c r="F185" s="215" t="s">
        <v>2613</v>
      </c>
      <c r="G185" s="213"/>
      <c r="H185" s="216">
        <v>12</v>
      </c>
      <c r="I185" s="217"/>
      <c r="J185" s="213"/>
      <c r="K185" s="213"/>
      <c r="L185" s="218"/>
      <c r="M185" s="219"/>
      <c r="N185" s="220"/>
      <c r="O185" s="220"/>
      <c r="P185" s="220"/>
      <c r="Q185" s="220"/>
      <c r="R185" s="220"/>
      <c r="S185" s="220"/>
      <c r="T185" s="221"/>
      <c r="AT185" s="222" t="s">
        <v>233</v>
      </c>
      <c r="AU185" s="222" t="s">
        <v>83</v>
      </c>
      <c r="AV185" s="13" t="s">
        <v>83</v>
      </c>
      <c r="AW185" s="13" t="s">
        <v>35</v>
      </c>
      <c r="AX185" s="13" t="s">
        <v>81</v>
      </c>
      <c r="AY185" s="222" t="s">
        <v>213</v>
      </c>
    </row>
    <row r="186" spans="1:65" s="2" customFormat="1" ht="16.5" customHeight="1">
      <c r="A186" s="36"/>
      <c r="B186" s="37"/>
      <c r="C186" s="195" t="s">
        <v>8</v>
      </c>
      <c r="D186" s="195" t="s">
        <v>215</v>
      </c>
      <c r="E186" s="196" t="s">
        <v>2719</v>
      </c>
      <c r="F186" s="197" t="s">
        <v>2720</v>
      </c>
      <c r="G186" s="198" t="s">
        <v>253</v>
      </c>
      <c r="H186" s="199">
        <v>6.4</v>
      </c>
      <c r="I186" s="200"/>
      <c r="J186" s="201">
        <f>ROUND(I186*H186,2)</f>
        <v>0</v>
      </c>
      <c r="K186" s="197" t="s">
        <v>19</v>
      </c>
      <c r="L186" s="41"/>
      <c r="M186" s="202" t="s">
        <v>19</v>
      </c>
      <c r="N186" s="203" t="s">
        <v>45</v>
      </c>
      <c r="O186" s="66"/>
      <c r="P186" s="204">
        <f>O186*H186</f>
        <v>0</v>
      </c>
      <c r="Q186" s="204">
        <v>1.9144000000000001</v>
      </c>
      <c r="R186" s="204">
        <f>Q186*H186</f>
        <v>12.252160000000002</v>
      </c>
      <c r="S186" s="204">
        <v>0</v>
      </c>
      <c r="T186" s="205">
        <f>S186*H186</f>
        <v>0</v>
      </c>
      <c r="U186" s="36"/>
      <c r="V186" s="36"/>
      <c r="W186" s="36"/>
      <c r="X186" s="36"/>
      <c r="Y186" s="36"/>
      <c r="Z186" s="36"/>
      <c r="AA186" s="36"/>
      <c r="AB186" s="36"/>
      <c r="AC186" s="36"/>
      <c r="AD186" s="36"/>
      <c r="AE186" s="36"/>
      <c r="AR186" s="206" t="s">
        <v>220</v>
      </c>
      <c r="AT186" s="206" t="s">
        <v>215</v>
      </c>
      <c r="AU186" s="206" t="s">
        <v>83</v>
      </c>
      <c r="AY186" s="19" t="s">
        <v>213</v>
      </c>
      <c r="BE186" s="207">
        <f>IF(N186="základní",J186,0)</f>
        <v>0</v>
      </c>
      <c r="BF186" s="207">
        <f>IF(N186="snížená",J186,0)</f>
        <v>0</v>
      </c>
      <c r="BG186" s="207">
        <f>IF(N186="zákl. přenesená",J186,0)</f>
        <v>0</v>
      </c>
      <c r="BH186" s="207">
        <f>IF(N186="sníž. přenesená",J186,0)</f>
        <v>0</v>
      </c>
      <c r="BI186" s="207">
        <f>IF(N186="nulová",J186,0)</f>
        <v>0</v>
      </c>
      <c r="BJ186" s="19" t="s">
        <v>81</v>
      </c>
      <c r="BK186" s="207">
        <f>ROUND(I186*H186,2)</f>
        <v>0</v>
      </c>
      <c r="BL186" s="19" t="s">
        <v>220</v>
      </c>
      <c r="BM186" s="206" t="s">
        <v>2721</v>
      </c>
    </row>
    <row r="187" spans="1:65" s="2" customFormat="1" ht="29.25">
      <c r="A187" s="36"/>
      <c r="B187" s="37"/>
      <c r="C187" s="38"/>
      <c r="D187" s="208" t="s">
        <v>222</v>
      </c>
      <c r="E187" s="38"/>
      <c r="F187" s="209" t="s">
        <v>2722</v>
      </c>
      <c r="G187" s="38"/>
      <c r="H187" s="38"/>
      <c r="I187" s="118"/>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222</v>
      </c>
      <c r="AU187" s="19" t="s">
        <v>83</v>
      </c>
    </row>
    <row r="188" spans="1:65" s="15" customFormat="1">
      <c r="B188" s="234"/>
      <c r="C188" s="235"/>
      <c r="D188" s="208" t="s">
        <v>233</v>
      </c>
      <c r="E188" s="236" t="s">
        <v>19</v>
      </c>
      <c r="F188" s="237" t="s">
        <v>2723</v>
      </c>
      <c r="G188" s="235"/>
      <c r="H188" s="236" t="s">
        <v>19</v>
      </c>
      <c r="I188" s="238"/>
      <c r="J188" s="235"/>
      <c r="K188" s="235"/>
      <c r="L188" s="239"/>
      <c r="M188" s="240"/>
      <c r="N188" s="241"/>
      <c r="O188" s="241"/>
      <c r="P188" s="241"/>
      <c r="Q188" s="241"/>
      <c r="R188" s="241"/>
      <c r="S188" s="241"/>
      <c r="T188" s="242"/>
      <c r="AT188" s="243" t="s">
        <v>233</v>
      </c>
      <c r="AU188" s="243" t="s">
        <v>83</v>
      </c>
      <c r="AV188" s="15" t="s">
        <v>81</v>
      </c>
      <c r="AW188" s="15" t="s">
        <v>35</v>
      </c>
      <c r="AX188" s="15" t="s">
        <v>74</v>
      </c>
      <c r="AY188" s="243" t="s">
        <v>213</v>
      </c>
    </row>
    <row r="189" spans="1:65" s="13" customFormat="1">
      <c r="B189" s="212"/>
      <c r="C189" s="213"/>
      <c r="D189" s="208" t="s">
        <v>233</v>
      </c>
      <c r="E189" s="214" t="s">
        <v>19</v>
      </c>
      <c r="F189" s="215" t="s">
        <v>2724</v>
      </c>
      <c r="G189" s="213"/>
      <c r="H189" s="216">
        <v>5.9</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5" customFormat="1">
      <c r="B190" s="234"/>
      <c r="C190" s="235"/>
      <c r="D190" s="208" t="s">
        <v>233</v>
      </c>
      <c r="E190" s="236" t="s">
        <v>19</v>
      </c>
      <c r="F190" s="237" t="s">
        <v>2725</v>
      </c>
      <c r="G190" s="235"/>
      <c r="H190" s="236" t="s">
        <v>19</v>
      </c>
      <c r="I190" s="238"/>
      <c r="J190" s="235"/>
      <c r="K190" s="235"/>
      <c r="L190" s="239"/>
      <c r="M190" s="240"/>
      <c r="N190" s="241"/>
      <c r="O190" s="241"/>
      <c r="P190" s="241"/>
      <c r="Q190" s="241"/>
      <c r="R190" s="241"/>
      <c r="S190" s="241"/>
      <c r="T190" s="242"/>
      <c r="AT190" s="243" t="s">
        <v>233</v>
      </c>
      <c r="AU190" s="243" t="s">
        <v>83</v>
      </c>
      <c r="AV190" s="15" t="s">
        <v>81</v>
      </c>
      <c r="AW190" s="15" t="s">
        <v>35</v>
      </c>
      <c r="AX190" s="15" t="s">
        <v>74</v>
      </c>
      <c r="AY190" s="243" t="s">
        <v>213</v>
      </c>
    </row>
    <row r="191" spans="1:65" s="13" customFormat="1">
      <c r="B191" s="212"/>
      <c r="C191" s="213"/>
      <c r="D191" s="208" t="s">
        <v>233</v>
      </c>
      <c r="E191" s="214" t="s">
        <v>19</v>
      </c>
      <c r="F191" s="215" t="s">
        <v>2726</v>
      </c>
      <c r="G191" s="213"/>
      <c r="H191" s="216">
        <v>0.5</v>
      </c>
      <c r="I191" s="217"/>
      <c r="J191" s="213"/>
      <c r="K191" s="213"/>
      <c r="L191" s="218"/>
      <c r="M191" s="219"/>
      <c r="N191" s="220"/>
      <c r="O191" s="220"/>
      <c r="P191" s="220"/>
      <c r="Q191" s="220"/>
      <c r="R191" s="220"/>
      <c r="S191" s="220"/>
      <c r="T191" s="221"/>
      <c r="AT191" s="222" t="s">
        <v>233</v>
      </c>
      <c r="AU191" s="222" t="s">
        <v>83</v>
      </c>
      <c r="AV191" s="13" t="s">
        <v>83</v>
      </c>
      <c r="AW191" s="13" t="s">
        <v>35</v>
      </c>
      <c r="AX191" s="13" t="s">
        <v>74</v>
      </c>
      <c r="AY191" s="222" t="s">
        <v>213</v>
      </c>
    </row>
    <row r="192" spans="1:65" s="16" customFormat="1">
      <c r="B192" s="262"/>
      <c r="C192" s="263"/>
      <c r="D192" s="208" t="s">
        <v>233</v>
      </c>
      <c r="E192" s="264" t="s">
        <v>2622</v>
      </c>
      <c r="F192" s="265" t="s">
        <v>2376</v>
      </c>
      <c r="G192" s="263"/>
      <c r="H192" s="266">
        <v>6.4</v>
      </c>
      <c r="I192" s="267"/>
      <c r="J192" s="263"/>
      <c r="K192" s="263"/>
      <c r="L192" s="268"/>
      <c r="M192" s="269"/>
      <c r="N192" s="270"/>
      <c r="O192" s="270"/>
      <c r="P192" s="270"/>
      <c r="Q192" s="270"/>
      <c r="R192" s="270"/>
      <c r="S192" s="270"/>
      <c r="T192" s="271"/>
      <c r="AT192" s="272" t="s">
        <v>233</v>
      </c>
      <c r="AU192" s="272" t="s">
        <v>83</v>
      </c>
      <c r="AV192" s="16" t="s">
        <v>228</v>
      </c>
      <c r="AW192" s="16" t="s">
        <v>35</v>
      </c>
      <c r="AX192" s="16" t="s">
        <v>74</v>
      </c>
      <c r="AY192" s="272" t="s">
        <v>213</v>
      </c>
    </row>
    <row r="193" spans="1:65" s="14" customFormat="1">
      <c r="B193" s="223"/>
      <c r="C193" s="224"/>
      <c r="D193" s="208" t="s">
        <v>233</v>
      </c>
      <c r="E193" s="225" t="s">
        <v>19</v>
      </c>
      <c r="F193" s="226" t="s">
        <v>234</v>
      </c>
      <c r="G193" s="224"/>
      <c r="H193" s="227">
        <v>6.4</v>
      </c>
      <c r="I193" s="228"/>
      <c r="J193" s="224"/>
      <c r="K193" s="224"/>
      <c r="L193" s="229"/>
      <c r="M193" s="230"/>
      <c r="N193" s="231"/>
      <c r="O193" s="231"/>
      <c r="P193" s="231"/>
      <c r="Q193" s="231"/>
      <c r="R193" s="231"/>
      <c r="S193" s="231"/>
      <c r="T193" s="232"/>
      <c r="AT193" s="233" t="s">
        <v>233</v>
      </c>
      <c r="AU193" s="233" t="s">
        <v>83</v>
      </c>
      <c r="AV193" s="14" t="s">
        <v>220</v>
      </c>
      <c r="AW193" s="14" t="s">
        <v>35</v>
      </c>
      <c r="AX193" s="14" t="s">
        <v>81</v>
      </c>
      <c r="AY193" s="233" t="s">
        <v>213</v>
      </c>
    </row>
    <row r="194" spans="1:65" s="2" customFormat="1" ht="16.5" customHeight="1">
      <c r="A194" s="36"/>
      <c r="B194" s="37"/>
      <c r="C194" s="244" t="s">
        <v>293</v>
      </c>
      <c r="D194" s="244" t="s">
        <v>329</v>
      </c>
      <c r="E194" s="245" t="s">
        <v>2498</v>
      </c>
      <c r="F194" s="246" t="s">
        <v>2499</v>
      </c>
      <c r="G194" s="247" t="s">
        <v>218</v>
      </c>
      <c r="H194" s="248">
        <v>1379.7860000000001</v>
      </c>
      <c r="I194" s="249"/>
      <c r="J194" s="250">
        <f>ROUND(I194*H194,2)</f>
        <v>0</v>
      </c>
      <c r="K194" s="246" t="s">
        <v>19</v>
      </c>
      <c r="L194" s="251"/>
      <c r="M194" s="252" t="s">
        <v>19</v>
      </c>
      <c r="N194" s="253" t="s">
        <v>45</v>
      </c>
      <c r="O194" s="66"/>
      <c r="P194" s="204">
        <f>O194*H194</f>
        <v>0</v>
      </c>
      <c r="Q194" s="204">
        <v>5.0000000000000001E-3</v>
      </c>
      <c r="R194" s="204">
        <f>Q194*H194</f>
        <v>6.89893</v>
      </c>
      <c r="S194" s="204">
        <v>0</v>
      </c>
      <c r="T194" s="205">
        <f>S194*H194</f>
        <v>0</v>
      </c>
      <c r="U194" s="36"/>
      <c r="V194" s="36"/>
      <c r="W194" s="36"/>
      <c r="X194" s="36"/>
      <c r="Y194" s="36"/>
      <c r="Z194" s="36"/>
      <c r="AA194" s="36"/>
      <c r="AB194" s="36"/>
      <c r="AC194" s="36"/>
      <c r="AD194" s="36"/>
      <c r="AE194" s="36"/>
      <c r="AR194" s="206" t="s">
        <v>257</v>
      </c>
      <c r="AT194" s="206" t="s">
        <v>329</v>
      </c>
      <c r="AU194" s="206" t="s">
        <v>83</v>
      </c>
      <c r="AY194" s="19" t="s">
        <v>213</v>
      </c>
      <c r="BE194" s="207">
        <f>IF(N194="základní",J194,0)</f>
        <v>0</v>
      </c>
      <c r="BF194" s="207">
        <f>IF(N194="snížená",J194,0)</f>
        <v>0</v>
      </c>
      <c r="BG194" s="207">
        <f>IF(N194="zákl. přenesená",J194,0)</f>
        <v>0</v>
      </c>
      <c r="BH194" s="207">
        <f>IF(N194="sníž. přenesená",J194,0)</f>
        <v>0</v>
      </c>
      <c r="BI194" s="207">
        <f>IF(N194="nulová",J194,0)</f>
        <v>0</v>
      </c>
      <c r="BJ194" s="19" t="s">
        <v>81</v>
      </c>
      <c r="BK194" s="207">
        <f>ROUND(I194*H194,2)</f>
        <v>0</v>
      </c>
      <c r="BL194" s="19" t="s">
        <v>220</v>
      </c>
      <c r="BM194" s="206" t="s">
        <v>2727</v>
      </c>
    </row>
    <row r="195" spans="1:65" s="15" customFormat="1">
      <c r="B195" s="234"/>
      <c r="C195" s="235"/>
      <c r="D195" s="208" t="s">
        <v>233</v>
      </c>
      <c r="E195" s="236" t="s">
        <v>19</v>
      </c>
      <c r="F195" s="237" t="s">
        <v>2501</v>
      </c>
      <c r="G195" s="235"/>
      <c r="H195" s="236" t="s">
        <v>19</v>
      </c>
      <c r="I195" s="238"/>
      <c r="J195" s="235"/>
      <c r="K195" s="235"/>
      <c r="L195" s="239"/>
      <c r="M195" s="240"/>
      <c r="N195" s="241"/>
      <c r="O195" s="241"/>
      <c r="P195" s="241"/>
      <c r="Q195" s="241"/>
      <c r="R195" s="241"/>
      <c r="S195" s="241"/>
      <c r="T195" s="242"/>
      <c r="AT195" s="243" t="s">
        <v>233</v>
      </c>
      <c r="AU195" s="243" t="s">
        <v>83</v>
      </c>
      <c r="AV195" s="15" t="s">
        <v>81</v>
      </c>
      <c r="AW195" s="15" t="s">
        <v>35</v>
      </c>
      <c r="AX195" s="15" t="s">
        <v>74</v>
      </c>
      <c r="AY195" s="243" t="s">
        <v>213</v>
      </c>
    </row>
    <row r="196" spans="1:65" s="15" customFormat="1">
      <c r="B196" s="234"/>
      <c r="C196" s="235"/>
      <c r="D196" s="208" t="s">
        <v>233</v>
      </c>
      <c r="E196" s="236" t="s">
        <v>19</v>
      </c>
      <c r="F196" s="237" t="s">
        <v>2728</v>
      </c>
      <c r="G196" s="235"/>
      <c r="H196" s="236" t="s">
        <v>19</v>
      </c>
      <c r="I196" s="238"/>
      <c r="J196" s="235"/>
      <c r="K196" s="235"/>
      <c r="L196" s="239"/>
      <c r="M196" s="240"/>
      <c r="N196" s="241"/>
      <c r="O196" s="241"/>
      <c r="P196" s="241"/>
      <c r="Q196" s="241"/>
      <c r="R196" s="241"/>
      <c r="S196" s="241"/>
      <c r="T196" s="242"/>
      <c r="AT196" s="243" t="s">
        <v>233</v>
      </c>
      <c r="AU196" s="243" t="s">
        <v>83</v>
      </c>
      <c r="AV196" s="15" t="s">
        <v>81</v>
      </c>
      <c r="AW196" s="15" t="s">
        <v>35</v>
      </c>
      <c r="AX196" s="15" t="s">
        <v>74</v>
      </c>
      <c r="AY196" s="243" t="s">
        <v>213</v>
      </c>
    </row>
    <row r="197" spans="1:65" s="13" customFormat="1">
      <c r="B197" s="212"/>
      <c r="C197" s="213"/>
      <c r="D197" s="208" t="s">
        <v>233</v>
      </c>
      <c r="E197" s="214" t="s">
        <v>19</v>
      </c>
      <c r="F197" s="215" t="s">
        <v>2729</v>
      </c>
      <c r="G197" s="213"/>
      <c r="H197" s="216">
        <v>1379.7860000000001</v>
      </c>
      <c r="I197" s="217"/>
      <c r="J197" s="213"/>
      <c r="K197" s="213"/>
      <c r="L197" s="218"/>
      <c r="M197" s="219"/>
      <c r="N197" s="220"/>
      <c r="O197" s="220"/>
      <c r="P197" s="220"/>
      <c r="Q197" s="220"/>
      <c r="R197" s="220"/>
      <c r="S197" s="220"/>
      <c r="T197" s="221"/>
      <c r="AT197" s="222" t="s">
        <v>233</v>
      </c>
      <c r="AU197" s="222" t="s">
        <v>83</v>
      </c>
      <c r="AV197" s="13" t="s">
        <v>83</v>
      </c>
      <c r="AW197" s="13" t="s">
        <v>35</v>
      </c>
      <c r="AX197" s="13" t="s">
        <v>81</v>
      </c>
      <c r="AY197" s="222" t="s">
        <v>213</v>
      </c>
    </row>
    <row r="198" spans="1:65" s="12" customFormat="1" ht="22.9" customHeight="1">
      <c r="B198" s="179"/>
      <c r="C198" s="180"/>
      <c r="D198" s="181" t="s">
        <v>73</v>
      </c>
      <c r="E198" s="193" t="s">
        <v>220</v>
      </c>
      <c r="F198" s="193" t="s">
        <v>841</v>
      </c>
      <c r="G198" s="180"/>
      <c r="H198" s="180"/>
      <c r="I198" s="183"/>
      <c r="J198" s="194">
        <f>BK198</f>
        <v>0</v>
      </c>
      <c r="K198" s="180"/>
      <c r="L198" s="185"/>
      <c r="M198" s="186"/>
      <c r="N198" s="187"/>
      <c r="O198" s="187"/>
      <c r="P198" s="188">
        <f>SUM(P199:P209)</f>
        <v>0</v>
      </c>
      <c r="Q198" s="187"/>
      <c r="R198" s="188">
        <f>SUM(R199:R209)</f>
        <v>1.4317622800000001</v>
      </c>
      <c r="S198" s="187"/>
      <c r="T198" s="189">
        <f>SUM(T199:T209)</f>
        <v>0</v>
      </c>
      <c r="AR198" s="190" t="s">
        <v>81</v>
      </c>
      <c r="AT198" s="191" t="s">
        <v>73</v>
      </c>
      <c r="AU198" s="191" t="s">
        <v>81</v>
      </c>
      <c r="AY198" s="190" t="s">
        <v>213</v>
      </c>
      <c r="BK198" s="192">
        <f>SUM(BK199:BK209)</f>
        <v>0</v>
      </c>
    </row>
    <row r="199" spans="1:65" s="2" customFormat="1" ht="16.5" customHeight="1">
      <c r="A199" s="36"/>
      <c r="B199" s="37"/>
      <c r="C199" s="195" t="s">
        <v>297</v>
      </c>
      <c r="D199" s="195" t="s">
        <v>215</v>
      </c>
      <c r="E199" s="196" t="s">
        <v>2730</v>
      </c>
      <c r="F199" s="197" t="s">
        <v>2731</v>
      </c>
      <c r="G199" s="198" t="s">
        <v>253</v>
      </c>
      <c r="H199" s="199">
        <v>0.62</v>
      </c>
      <c r="I199" s="200"/>
      <c r="J199" s="201">
        <f>ROUND(I199*H199,2)</f>
        <v>0</v>
      </c>
      <c r="K199" s="197" t="s">
        <v>19</v>
      </c>
      <c r="L199" s="41"/>
      <c r="M199" s="202" t="s">
        <v>19</v>
      </c>
      <c r="N199" s="203" t="s">
        <v>45</v>
      </c>
      <c r="O199" s="66"/>
      <c r="P199" s="204">
        <f>O199*H199</f>
        <v>0</v>
      </c>
      <c r="Q199" s="204">
        <v>2.2564500000000001</v>
      </c>
      <c r="R199" s="204">
        <f>Q199*H199</f>
        <v>1.3989990000000001</v>
      </c>
      <c r="S199" s="204">
        <v>0</v>
      </c>
      <c r="T199" s="205">
        <f>S199*H199</f>
        <v>0</v>
      </c>
      <c r="U199" s="36"/>
      <c r="V199" s="36"/>
      <c r="W199" s="36"/>
      <c r="X199" s="36"/>
      <c r="Y199" s="36"/>
      <c r="Z199" s="36"/>
      <c r="AA199" s="36"/>
      <c r="AB199" s="36"/>
      <c r="AC199" s="36"/>
      <c r="AD199" s="36"/>
      <c r="AE199" s="36"/>
      <c r="AR199" s="206" t="s">
        <v>220</v>
      </c>
      <c r="AT199" s="206" t="s">
        <v>215</v>
      </c>
      <c r="AU199" s="206" t="s">
        <v>83</v>
      </c>
      <c r="AY199" s="19" t="s">
        <v>213</v>
      </c>
      <c r="BE199" s="207">
        <f>IF(N199="základní",J199,0)</f>
        <v>0</v>
      </c>
      <c r="BF199" s="207">
        <f>IF(N199="snížená",J199,0)</f>
        <v>0</v>
      </c>
      <c r="BG199" s="207">
        <f>IF(N199="zákl. přenesená",J199,0)</f>
        <v>0</v>
      </c>
      <c r="BH199" s="207">
        <f>IF(N199="sníž. přenesená",J199,0)</f>
        <v>0</v>
      </c>
      <c r="BI199" s="207">
        <f>IF(N199="nulová",J199,0)</f>
        <v>0</v>
      </c>
      <c r="BJ199" s="19" t="s">
        <v>81</v>
      </c>
      <c r="BK199" s="207">
        <f>ROUND(I199*H199,2)</f>
        <v>0</v>
      </c>
      <c r="BL199" s="19" t="s">
        <v>220</v>
      </c>
      <c r="BM199" s="206" t="s">
        <v>2732</v>
      </c>
    </row>
    <row r="200" spans="1:65" s="15" customFormat="1">
      <c r="B200" s="234"/>
      <c r="C200" s="235"/>
      <c r="D200" s="208" t="s">
        <v>233</v>
      </c>
      <c r="E200" s="236" t="s">
        <v>19</v>
      </c>
      <c r="F200" s="237" t="s">
        <v>2733</v>
      </c>
      <c r="G200" s="235"/>
      <c r="H200" s="236" t="s">
        <v>19</v>
      </c>
      <c r="I200" s="238"/>
      <c r="J200" s="235"/>
      <c r="K200" s="235"/>
      <c r="L200" s="239"/>
      <c r="M200" s="240"/>
      <c r="N200" s="241"/>
      <c r="O200" s="241"/>
      <c r="P200" s="241"/>
      <c r="Q200" s="241"/>
      <c r="R200" s="241"/>
      <c r="S200" s="241"/>
      <c r="T200" s="242"/>
      <c r="AT200" s="243" t="s">
        <v>233</v>
      </c>
      <c r="AU200" s="243" t="s">
        <v>83</v>
      </c>
      <c r="AV200" s="15" t="s">
        <v>81</v>
      </c>
      <c r="AW200" s="15" t="s">
        <v>35</v>
      </c>
      <c r="AX200" s="15" t="s">
        <v>74</v>
      </c>
      <c r="AY200" s="243" t="s">
        <v>213</v>
      </c>
    </row>
    <row r="201" spans="1:65" s="13" customFormat="1">
      <c r="B201" s="212"/>
      <c r="C201" s="213"/>
      <c r="D201" s="208" t="s">
        <v>233</v>
      </c>
      <c r="E201" s="214" t="s">
        <v>19</v>
      </c>
      <c r="F201" s="215" t="s">
        <v>2734</v>
      </c>
      <c r="G201" s="213"/>
      <c r="H201" s="216">
        <v>0.62</v>
      </c>
      <c r="I201" s="217"/>
      <c r="J201" s="213"/>
      <c r="K201" s="213"/>
      <c r="L201" s="218"/>
      <c r="M201" s="219"/>
      <c r="N201" s="220"/>
      <c r="O201" s="220"/>
      <c r="P201" s="220"/>
      <c r="Q201" s="220"/>
      <c r="R201" s="220"/>
      <c r="S201" s="220"/>
      <c r="T201" s="221"/>
      <c r="AT201" s="222" t="s">
        <v>233</v>
      </c>
      <c r="AU201" s="222" t="s">
        <v>83</v>
      </c>
      <c r="AV201" s="13" t="s">
        <v>83</v>
      </c>
      <c r="AW201" s="13" t="s">
        <v>35</v>
      </c>
      <c r="AX201" s="13" t="s">
        <v>81</v>
      </c>
      <c r="AY201" s="222" t="s">
        <v>213</v>
      </c>
    </row>
    <row r="202" spans="1:65" s="2" customFormat="1" ht="16.5" customHeight="1">
      <c r="A202" s="36"/>
      <c r="B202" s="37"/>
      <c r="C202" s="195" t="s">
        <v>302</v>
      </c>
      <c r="D202" s="195" t="s">
        <v>215</v>
      </c>
      <c r="E202" s="196" t="s">
        <v>2735</v>
      </c>
      <c r="F202" s="197" t="s">
        <v>2736</v>
      </c>
      <c r="G202" s="198" t="s">
        <v>156</v>
      </c>
      <c r="H202" s="199">
        <v>1.603</v>
      </c>
      <c r="I202" s="200"/>
      <c r="J202" s="201">
        <f>ROUND(I202*H202,2)</f>
        <v>0</v>
      </c>
      <c r="K202" s="197" t="s">
        <v>2365</v>
      </c>
      <c r="L202" s="41"/>
      <c r="M202" s="202" t="s">
        <v>19</v>
      </c>
      <c r="N202" s="203" t="s">
        <v>45</v>
      </c>
      <c r="O202" s="66"/>
      <c r="P202" s="204">
        <f>O202*H202</f>
        <v>0</v>
      </c>
      <c r="Q202" s="204">
        <v>5.1900000000000002E-3</v>
      </c>
      <c r="R202" s="204">
        <f>Q202*H202</f>
        <v>8.3195700000000001E-3</v>
      </c>
      <c r="S202" s="204">
        <v>0</v>
      </c>
      <c r="T202" s="205">
        <f>S202*H202</f>
        <v>0</v>
      </c>
      <c r="U202" s="36"/>
      <c r="V202" s="36"/>
      <c r="W202" s="36"/>
      <c r="X202" s="36"/>
      <c r="Y202" s="36"/>
      <c r="Z202" s="36"/>
      <c r="AA202" s="36"/>
      <c r="AB202" s="36"/>
      <c r="AC202" s="36"/>
      <c r="AD202" s="36"/>
      <c r="AE202" s="36"/>
      <c r="AR202" s="206" t="s">
        <v>220</v>
      </c>
      <c r="AT202" s="206" t="s">
        <v>215</v>
      </c>
      <c r="AU202" s="206" t="s">
        <v>83</v>
      </c>
      <c r="AY202" s="19" t="s">
        <v>213</v>
      </c>
      <c r="BE202" s="207">
        <f>IF(N202="základní",J202,0)</f>
        <v>0</v>
      </c>
      <c r="BF202" s="207">
        <f>IF(N202="snížená",J202,0)</f>
        <v>0</v>
      </c>
      <c r="BG202" s="207">
        <f>IF(N202="zákl. přenesená",J202,0)</f>
        <v>0</v>
      </c>
      <c r="BH202" s="207">
        <f>IF(N202="sníž. přenesená",J202,0)</f>
        <v>0</v>
      </c>
      <c r="BI202" s="207">
        <f>IF(N202="nulová",J202,0)</f>
        <v>0</v>
      </c>
      <c r="BJ202" s="19" t="s">
        <v>81</v>
      </c>
      <c r="BK202" s="207">
        <f>ROUND(I202*H202,2)</f>
        <v>0</v>
      </c>
      <c r="BL202" s="19" t="s">
        <v>220</v>
      </c>
      <c r="BM202" s="206" t="s">
        <v>2737</v>
      </c>
    </row>
    <row r="203" spans="1:65" s="13" customFormat="1">
      <c r="B203" s="212"/>
      <c r="C203" s="213"/>
      <c r="D203" s="208" t="s">
        <v>233</v>
      </c>
      <c r="E203" s="214" t="s">
        <v>19</v>
      </c>
      <c r="F203" s="215" t="s">
        <v>2738</v>
      </c>
      <c r="G203" s="213"/>
      <c r="H203" s="216">
        <v>1.603</v>
      </c>
      <c r="I203" s="217"/>
      <c r="J203" s="213"/>
      <c r="K203" s="213"/>
      <c r="L203" s="218"/>
      <c r="M203" s="219"/>
      <c r="N203" s="220"/>
      <c r="O203" s="220"/>
      <c r="P203" s="220"/>
      <c r="Q203" s="220"/>
      <c r="R203" s="220"/>
      <c r="S203" s="220"/>
      <c r="T203" s="221"/>
      <c r="AT203" s="222" t="s">
        <v>233</v>
      </c>
      <c r="AU203" s="222" t="s">
        <v>83</v>
      </c>
      <c r="AV203" s="13" t="s">
        <v>83</v>
      </c>
      <c r="AW203" s="13" t="s">
        <v>35</v>
      </c>
      <c r="AX203" s="13" t="s">
        <v>74</v>
      </c>
      <c r="AY203" s="222" t="s">
        <v>213</v>
      </c>
    </row>
    <row r="204" spans="1:65" s="14" customFormat="1">
      <c r="B204" s="223"/>
      <c r="C204" s="224"/>
      <c r="D204" s="208" t="s">
        <v>233</v>
      </c>
      <c r="E204" s="225" t="s">
        <v>2611</v>
      </c>
      <c r="F204" s="226" t="s">
        <v>234</v>
      </c>
      <c r="G204" s="224"/>
      <c r="H204" s="227">
        <v>1.603</v>
      </c>
      <c r="I204" s="228"/>
      <c r="J204" s="224"/>
      <c r="K204" s="224"/>
      <c r="L204" s="229"/>
      <c r="M204" s="230"/>
      <c r="N204" s="231"/>
      <c r="O204" s="231"/>
      <c r="P204" s="231"/>
      <c r="Q204" s="231"/>
      <c r="R204" s="231"/>
      <c r="S204" s="231"/>
      <c r="T204" s="232"/>
      <c r="AT204" s="233" t="s">
        <v>233</v>
      </c>
      <c r="AU204" s="233" t="s">
        <v>83</v>
      </c>
      <c r="AV204" s="14" t="s">
        <v>220</v>
      </c>
      <c r="AW204" s="14" t="s">
        <v>35</v>
      </c>
      <c r="AX204" s="14" t="s">
        <v>81</v>
      </c>
      <c r="AY204" s="233" t="s">
        <v>213</v>
      </c>
    </row>
    <row r="205" spans="1:65" s="2" customFormat="1" ht="16.5" customHeight="1">
      <c r="A205" s="36"/>
      <c r="B205" s="37"/>
      <c r="C205" s="195" t="s">
        <v>307</v>
      </c>
      <c r="D205" s="195" t="s">
        <v>215</v>
      </c>
      <c r="E205" s="196" t="s">
        <v>2739</v>
      </c>
      <c r="F205" s="197" t="s">
        <v>2740</v>
      </c>
      <c r="G205" s="198" t="s">
        <v>156</v>
      </c>
      <c r="H205" s="199">
        <v>1.603</v>
      </c>
      <c r="I205" s="200"/>
      <c r="J205" s="201">
        <f>ROUND(I205*H205,2)</f>
        <v>0</v>
      </c>
      <c r="K205" s="197" t="s">
        <v>2365</v>
      </c>
      <c r="L205" s="41"/>
      <c r="M205" s="202" t="s">
        <v>19</v>
      </c>
      <c r="N205" s="203" t="s">
        <v>45</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220</v>
      </c>
      <c r="AT205" s="206" t="s">
        <v>215</v>
      </c>
      <c r="AU205" s="206" t="s">
        <v>83</v>
      </c>
      <c r="AY205" s="19" t="s">
        <v>213</v>
      </c>
      <c r="BE205" s="207">
        <f>IF(N205="základní",J205,0)</f>
        <v>0</v>
      </c>
      <c r="BF205" s="207">
        <f>IF(N205="snížená",J205,0)</f>
        <v>0</v>
      </c>
      <c r="BG205" s="207">
        <f>IF(N205="zákl. přenesená",J205,0)</f>
        <v>0</v>
      </c>
      <c r="BH205" s="207">
        <f>IF(N205="sníž. přenesená",J205,0)</f>
        <v>0</v>
      </c>
      <c r="BI205" s="207">
        <f>IF(N205="nulová",J205,0)</f>
        <v>0</v>
      </c>
      <c r="BJ205" s="19" t="s">
        <v>81</v>
      </c>
      <c r="BK205" s="207">
        <f>ROUND(I205*H205,2)</f>
        <v>0</v>
      </c>
      <c r="BL205" s="19" t="s">
        <v>220</v>
      </c>
      <c r="BM205" s="206" t="s">
        <v>2741</v>
      </c>
    </row>
    <row r="206" spans="1:65" s="13" customFormat="1">
      <c r="B206" s="212"/>
      <c r="C206" s="213"/>
      <c r="D206" s="208" t="s">
        <v>233</v>
      </c>
      <c r="E206" s="214" t="s">
        <v>19</v>
      </c>
      <c r="F206" s="215" t="s">
        <v>2611</v>
      </c>
      <c r="G206" s="213"/>
      <c r="H206" s="216">
        <v>1.603</v>
      </c>
      <c r="I206" s="217"/>
      <c r="J206" s="213"/>
      <c r="K206" s="213"/>
      <c r="L206" s="218"/>
      <c r="M206" s="219"/>
      <c r="N206" s="220"/>
      <c r="O206" s="220"/>
      <c r="P206" s="220"/>
      <c r="Q206" s="220"/>
      <c r="R206" s="220"/>
      <c r="S206" s="220"/>
      <c r="T206" s="221"/>
      <c r="AT206" s="222" t="s">
        <v>233</v>
      </c>
      <c r="AU206" s="222" t="s">
        <v>83</v>
      </c>
      <c r="AV206" s="13" t="s">
        <v>83</v>
      </c>
      <c r="AW206" s="13" t="s">
        <v>35</v>
      </c>
      <c r="AX206" s="13" t="s">
        <v>81</v>
      </c>
      <c r="AY206" s="222" t="s">
        <v>213</v>
      </c>
    </row>
    <row r="207" spans="1:65" s="2" customFormat="1" ht="16.5" customHeight="1">
      <c r="A207" s="36"/>
      <c r="B207" s="37"/>
      <c r="C207" s="195" t="s">
        <v>312</v>
      </c>
      <c r="D207" s="195" t="s">
        <v>215</v>
      </c>
      <c r="E207" s="196" t="s">
        <v>2742</v>
      </c>
      <c r="F207" s="197" t="s">
        <v>2743</v>
      </c>
      <c r="G207" s="198" t="s">
        <v>166</v>
      </c>
      <c r="H207" s="199">
        <v>2.3E-2</v>
      </c>
      <c r="I207" s="200"/>
      <c r="J207" s="201">
        <f>ROUND(I207*H207,2)</f>
        <v>0</v>
      </c>
      <c r="K207" s="197" t="s">
        <v>2365</v>
      </c>
      <c r="L207" s="41"/>
      <c r="M207" s="202" t="s">
        <v>19</v>
      </c>
      <c r="N207" s="203" t="s">
        <v>45</v>
      </c>
      <c r="O207" s="66"/>
      <c r="P207" s="204">
        <f>O207*H207</f>
        <v>0</v>
      </c>
      <c r="Q207" s="204">
        <v>1.06277</v>
      </c>
      <c r="R207" s="204">
        <f>Q207*H207</f>
        <v>2.444371E-2</v>
      </c>
      <c r="S207" s="204">
        <v>0</v>
      </c>
      <c r="T207" s="205">
        <f>S207*H207</f>
        <v>0</v>
      </c>
      <c r="U207" s="36"/>
      <c r="V207" s="36"/>
      <c r="W207" s="36"/>
      <c r="X207" s="36"/>
      <c r="Y207" s="36"/>
      <c r="Z207" s="36"/>
      <c r="AA207" s="36"/>
      <c r="AB207" s="36"/>
      <c r="AC207" s="36"/>
      <c r="AD207" s="36"/>
      <c r="AE207" s="36"/>
      <c r="AR207" s="206" t="s">
        <v>220</v>
      </c>
      <c r="AT207" s="206" t="s">
        <v>215</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220</v>
      </c>
      <c r="BM207" s="206" t="s">
        <v>2744</v>
      </c>
    </row>
    <row r="208" spans="1:65" s="15" customFormat="1">
      <c r="B208" s="234"/>
      <c r="C208" s="235"/>
      <c r="D208" s="208" t="s">
        <v>233</v>
      </c>
      <c r="E208" s="236" t="s">
        <v>19</v>
      </c>
      <c r="F208" s="237" t="s">
        <v>2745</v>
      </c>
      <c r="G208" s="235"/>
      <c r="H208" s="236" t="s">
        <v>19</v>
      </c>
      <c r="I208" s="238"/>
      <c r="J208" s="235"/>
      <c r="K208" s="235"/>
      <c r="L208" s="239"/>
      <c r="M208" s="240"/>
      <c r="N208" s="241"/>
      <c r="O208" s="241"/>
      <c r="P208" s="241"/>
      <c r="Q208" s="241"/>
      <c r="R208" s="241"/>
      <c r="S208" s="241"/>
      <c r="T208" s="242"/>
      <c r="AT208" s="243" t="s">
        <v>233</v>
      </c>
      <c r="AU208" s="243" t="s">
        <v>83</v>
      </c>
      <c r="AV208" s="15" t="s">
        <v>81</v>
      </c>
      <c r="AW208" s="15" t="s">
        <v>35</v>
      </c>
      <c r="AX208" s="15" t="s">
        <v>74</v>
      </c>
      <c r="AY208" s="243" t="s">
        <v>213</v>
      </c>
    </row>
    <row r="209" spans="1:65" s="13" customFormat="1">
      <c r="B209" s="212"/>
      <c r="C209" s="213"/>
      <c r="D209" s="208" t="s">
        <v>233</v>
      </c>
      <c r="E209" s="214" t="s">
        <v>19</v>
      </c>
      <c r="F209" s="215" t="s">
        <v>2746</v>
      </c>
      <c r="G209" s="213"/>
      <c r="H209" s="216">
        <v>2.3E-2</v>
      </c>
      <c r="I209" s="217"/>
      <c r="J209" s="213"/>
      <c r="K209" s="213"/>
      <c r="L209" s="218"/>
      <c r="M209" s="219"/>
      <c r="N209" s="220"/>
      <c r="O209" s="220"/>
      <c r="P209" s="220"/>
      <c r="Q209" s="220"/>
      <c r="R209" s="220"/>
      <c r="S209" s="220"/>
      <c r="T209" s="221"/>
      <c r="AT209" s="222" t="s">
        <v>233</v>
      </c>
      <c r="AU209" s="222" t="s">
        <v>83</v>
      </c>
      <c r="AV209" s="13" t="s">
        <v>83</v>
      </c>
      <c r="AW209" s="13" t="s">
        <v>35</v>
      </c>
      <c r="AX209" s="13" t="s">
        <v>81</v>
      </c>
      <c r="AY209" s="222" t="s">
        <v>213</v>
      </c>
    </row>
    <row r="210" spans="1:65" s="12" customFormat="1" ht="22.9" customHeight="1">
      <c r="B210" s="179"/>
      <c r="C210" s="180"/>
      <c r="D210" s="181" t="s">
        <v>73</v>
      </c>
      <c r="E210" s="193" t="s">
        <v>238</v>
      </c>
      <c r="F210" s="193" t="s">
        <v>379</v>
      </c>
      <c r="G210" s="180"/>
      <c r="H210" s="180"/>
      <c r="I210" s="183"/>
      <c r="J210" s="194">
        <f>BK210</f>
        <v>0</v>
      </c>
      <c r="K210" s="180"/>
      <c r="L210" s="185"/>
      <c r="M210" s="186"/>
      <c r="N210" s="187"/>
      <c r="O210" s="187"/>
      <c r="P210" s="188">
        <f>SUM(P211:P273)</f>
        <v>0</v>
      </c>
      <c r="Q210" s="187"/>
      <c r="R210" s="188">
        <f>SUM(R211:R273)</f>
        <v>9.8276572000000009</v>
      </c>
      <c r="S210" s="187"/>
      <c r="T210" s="189">
        <f>SUM(T211:T273)</f>
        <v>0</v>
      </c>
      <c r="AR210" s="190" t="s">
        <v>81</v>
      </c>
      <c r="AT210" s="191" t="s">
        <v>73</v>
      </c>
      <c r="AU210" s="191" t="s">
        <v>81</v>
      </c>
      <c r="AY210" s="190" t="s">
        <v>213</v>
      </c>
      <c r="BK210" s="192">
        <f>SUM(BK211:BK273)</f>
        <v>0</v>
      </c>
    </row>
    <row r="211" spans="1:65" s="2" customFormat="1" ht="16.5" customHeight="1">
      <c r="A211" s="36"/>
      <c r="B211" s="37"/>
      <c r="C211" s="195" t="s">
        <v>7</v>
      </c>
      <c r="D211" s="195" t="s">
        <v>215</v>
      </c>
      <c r="E211" s="196" t="s">
        <v>2459</v>
      </c>
      <c r="F211" s="197" t="s">
        <v>2460</v>
      </c>
      <c r="G211" s="198" t="s">
        <v>156</v>
      </c>
      <c r="H211" s="199">
        <v>39.402999999999999</v>
      </c>
      <c r="I211" s="200"/>
      <c r="J211" s="201">
        <f>ROUND(I211*H211,2)</f>
        <v>0</v>
      </c>
      <c r="K211" s="197" t="s">
        <v>19</v>
      </c>
      <c r="L211" s="41"/>
      <c r="M211" s="202" t="s">
        <v>19</v>
      </c>
      <c r="N211" s="203" t="s">
        <v>45</v>
      </c>
      <c r="O211" s="66"/>
      <c r="P211" s="204">
        <f>O211*H211</f>
        <v>0</v>
      </c>
      <c r="Q211" s="204">
        <v>0</v>
      </c>
      <c r="R211" s="204">
        <f>Q211*H211</f>
        <v>0</v>
      </c>
      <c r="S211" s="204">
        <v>0</v>
      </c>
      <c r="T211" s="205">
        <f>S211*H211</f>
        <v>0</v>
      </c>
      <c r="U211" s="36"/>
      <c r="V211" s="36"/>
      <c r="W211" s="36"/>
      <c r="X211" s="36"/>
      <c r="Y211" s="36"/>
      <c r="Z211" s="36"/>
      <c r="AA211" s="36"/>
      <c r="AB211" s="36"/>
      <c r="AC211" s="36"/>
      <c r="AD211" s="36"/>
      <c r="AE211" s="36"/>
      <c r="AR211" s="206" t="s">
        <v>220</v>
      </c>
      <c r="AT211" s="206" t="s">
        <v>215</v>
      </c>
      <c r="AU211" s="206" t="s">
        <v>83</v>
      </c>
      <c r="AY211" s="19" t="s">
        <v>213</v>
      </c>
      <c r="BE211" s="207">
        <f>IF(N211="základní",J211,0)</f>
        <v>0</v>
      </c>
      <c r="BF211" s="207">
        <f>IF(N211="snížená",J211,0)</f>
        <v>0</v>
      </c>
      <c r="BG211" s="207">
        <f>IF(N211="zákl. přenesená",J211,0)</f>
        <v>0</v>
      </c>
      <c r="BH211" s="207">
        <f>IF(N211="sníž. přenesená",J211,0)</f>
        <v>0</v>
      </c>
      <c r="BI211" s="207">
        <f>IF(N211="nulová",J211,0)</f>
        <v>0</v>
      </c>
      <c r="BJ211" s="19" t="s">
        <v>81</v>
      </c>
      <c r="BK211" s="207">
        <f>ROUND(I211*H211,2)</f>
        <v>0</v>
      </c>
      <c r="BL211" s="19" t="s">
        <v>220</v>
      </c>
      <c r="BM211" s="206" t="s">
        <v>2747</v>
      </c>
    </row>
    <row r="212" spans="1:65" s="2" customFormat="1" ht="68.25">
      <c r="A212" s="36"/>
      <c r="B212" s="37"/>
      <c r="C212" s="38"/>
      <c r="D212" s="208" t="s">
        <v>222</v>
      </c>
      <c r="E212" s="38"/>
      <c r="F212" s="209" t="s">
        <v>2462</v>
      </c>
      <c r="G212" s="38"/>
      <c r="H212" s="38"/>
      <c r="I212" s="118"/>
      <c r="J212" s="38"/>
      <c r="K212" s="38"/>
      <c r="L212" s="41"/>
      <c r="M212" s="210"/>
      <c r="N212" s="211"/>
      <c r="O212" s="66"/>
      <c r="P212" s="66"/>
      <c r="Q212" s="66"/>
      <c r="R212" s="66"/>
      <c r="S212" s="66"/>
      <c r="T212" s="67"/>
      <c r="U212" s="36"/>
      <c r="V212" s="36"/>
      <c r="W212" s="36"/>
      <c r="X212" s="36"/>
      <c r="Y212" s="36"/>
      <c r="Z212" s="36"/>
      <c r="AA212" s="36"/>
      <c r="AB212" s="36"/>
      <c r="AC212" s="36"/>
      <c r="AD212" s="36"/>
      <c r="AE212" s="36"/>
      <c r="AT212" s="19" t="s">
        <v>222</v>
      </c>
      <c r="AU212" s="19" t="s">
        <v>83</v>
      </c>
    </row>
    <row r="213" spans="1:65" s="13" customFormat="1">
      <c r="B213" s="212"/>
      <c r="C213" s="213"/>
      <c r="D213" s="208" t="s">
        <v>233</v>
      </c>
      <c r="E213" s="214" t="s">
        <v>19</v>
      </c>
      <c r="F213" s="215" t="s">
        <v>2748</v>
      </c>
      <c r="G213" s="213"/>
      <c r="H213" s="216">
        <v>6.5289999999999999</v>
      </c>
      <c r="I213" s="217"/>
      <c r="J213" s="213"/>
      <c r="K213" s="213"/>
      <c r="L213" s="218"/>
      <c r="M213" s="219"/>
      <c r="N213" s="220"/>
      <c r="O213" s="220"/>
      <c r="P213" s="220"/>
      <c r="Q213" s="220"/>
      <c r="R213" s="220"/>
      <c r="S213" s="220"/>
      <c r="T213" s="221"/>
      <c r="AT213" s="222" t="s">
        <v>233</v>
      </c>
      <c r="AU213" s="222" t="s">
        <v>83</v>
      </c>
      <c r="AV213" s="13" t="s">
        <v>83</v>
      </c>
      <c r="AW213" s="13" t="s">
        <v>35</v>
      </c>
      <c r="AX213" s="13" t="s">
        <v>74</v>
      </c>
      <c r="AY213" s="222" t="s">
        <v>213</v>
      </c>
    </row>
    <row r="214" spans="1:65" s="13" customFormat="1">
      <c r="B214" s="212"/>
      <c r="C214" s="213"/>
      <c r="D214" s="208" t="s">
        <v>233</v>
      </c>
      <c r="E214" s="214" t="s">
        <v>19</v>
      </c>
      <c r="F214" s="215" t="s">
        <v>2749</v>
      </c>
      <c r="G214" s="213"/>
      <c r="H214" s="216">
        <v>7.7750000000000004</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65" s="13" customFormat="1">
      <c r="B215" s="212"/>
      <c r="C215" s="213"/>
      <c r="D215" s="208" t="s">
        <v>233</v>
      </c>
      <c r="E215" s="214" t="s">
        <v>19</v>
      </c>
      <c r="F215" s="215" t="s">
        <v>2750</v>
      </c>
      <c r="G215" s="213"/>
      <c r="H215" s="216">
        <v>25.099</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65" s="14" customFormat="1">
      <c r="B216" s="223"/>
      <c r="C216" s="224"/>
      <c r="D216" s="208" t="s">
        <v>233</v>
      </c>
      <c r="E216" s="225" t="s">
        <v>19</v>
      </c>
      <c r="F216" s="226" t="s">
        <v>234</v>
      </c>
      <c r="G216" s="224"/>
      <c r="H216" s="227">
        <v>39.402999999999999</v>
      </c>
      <c r="I216" s="228"/>
      <c r="J216" s="224"/>
      <c r="K216" s="224"/>
      <c r="L216" s="229"/>
      <c r="M216" s="230"/>
      <c r="N216" s="231"/>
      <c r="O216" s="231"/>
      <c r="P216" s="231"/>
      <c r="Q216" s="231"/>
      <c r="R216" s="231"/>
      <c r="S216" s="231"/>
      <c r="T216" s="232"/>
      <c r="AT216" s="233" t="s">
        <v>233</v>
      </c>
      <c r="AU216" s="233" t="s">
        <v>83</v>
      </c>
      <c r="AV216" s="14" t="s">
        <v>220</v>
      </c>
      <c r="AW216" s="14" t="s">
        <v>35</v>
      </c>
      <c r="AX216" s="14" t="s">
        <v>81</v>
      </c>
      <c r="AY216" s="233" t="s">
        <v>213</v>
      </c>
    </row>
    <row r="217" spans="1:65" s="2" customFormat="1" ht="21.75" customHeight="1">
      <c r="A217" s="36"/>
      <c r="B217" s="37"/>
      <c r="C217" s="195" t="s">
        <v>323</v>
      </c>
      <c r="D217" s="195" t="s">
        <v>215</v>
      </c>
      <c r="E217" s="196" t="s">
        <v>2463</v>
      </c>
      <c r="F217" s="197" t="s">
        <v>2464</v>
      </c>
      <c r="G217" s="198" t="s">
        <v>156</v>
      </c>
      <c r="H217" s="199">
        <v>22.613</v>
      </c>
      <c r="I217" s="200"/>
      <c r="J217" s="201">
        <f>ROUND(I217*H217,2)</f>
        <v>0</v>
      </c>
      <c r="K217" s="197" t="s">
        <v>2365</v>
      </c>
      <c r="L217" s="41"/>
      <c r="M217" s="202" t="s">
        <v>19</v>
      </c>
      <c r="N217" s="203" t="s">
        <v>45</v>
      </c>
      <c r="O217" s="66"/>
      <c r="P217" s="204">
        <f>O217*H217</f>
        <v>0</v>
      </c>
      <c r="Q217" s="204">
        <v>0</v>
      </c>
      <c r="R217" s="204">
        <f>Q217*H217</f>
        <v>0</v>
      </c>
      <c r="S217" s="204">
        <v>0</v>
      </c>
      <c r="T217" s="205">
        <f>S217*H217</f>
        <v>0</v>
      </c>
      <c r="U217" s="36"/>
      <c r="V217" s="36"/>
      <c r="W217" s="36"/>
      <c r="X217" s="36"/>
      <c r="Y217" s="36"/>
      <c r="Z217" s="36"/>
      <c r="AA217" s="36"/>
      <c r="AB217" s="36"/>
      <c r="AC217" s="36"/>
      <c r="AD217" s="36"/>
      <c r="AE217" s="36"/>
      <c r="AR217" s="206" t="s">
        <v>220</v>
      </c>
      <c r="AT217" s="206" t="s">
        <v>215</v>
      </c>
      <c r="AU217" s="206" t="s">
        <v>83</v>
      </c>
      <c r="AY217" s="19" t="s">
        <v>213</v>
      </c>
      <c r="BE217" s="207">
        <f>IF(N217="základní",J217,0)</f>
        <v>0</v>
      </c>
      <c r="BF217" s="207">
        <f>IF(N217="snížená",J217,0)</f>
        <v>0</v>
      </c>
      <c r="BG217" s="207">
        <f>IF(N217="zákl. přenesená",J217,0)</f>
        <v>0</v>
      </c>
      <c r="BH217" s="207">
        <f>IF(N217="sníž. přenesená",J217,0)</f>
        <v>0</v>
      </c>
      <c r="BI217" s="207">
        <f>IF(N217="nulová",J217,0)</f>
        <v>0</v>
      </c>
      <c r="BJ217" s="19" t="s">
        <v>81</v>
      </c>
      <c r="BK217" s="207">
        <f>ROUND(I217*H217,2)</f>
        <v>0</v>
      </c>
      <c r="BL217" s="19" t="s">
        <v>220</v>
      </c>
      <c r="BM217" s="206" t="s">
        <v>2751</v>
      </c>
    </row>
    <row r="218" spans="1:65" s="13" customFormat="1">
      <c r="B218" s="212"/>
      <c r="C218" s="213"/>
      <c r="D218" s="208" t="s">
        <v>233</v>
      </c>
      <c r="E218" s="214" t="s">
        <v>19</v>
      </c>
      <c r="F218" s="215" t="s">
        <v>2752</v>
      </c>
      <c r="G218" s="213"/>
      <c r="H218" s="216">
        <v>22.613</v>
      </c>
      <c r="I218" s="217"/>
      <c r="J218" s="213"/>
      <c r="K218" s="213"/>
      <c r="L218" s="218"/>
      <c r="M218" s="219"/>
      <c r="N218" s="220"/>
      <c r="O218" s="220"/>
      <c r="P218" s="220"/>
      <c r="Q218" s="220"/>
      <c r="R218" s="220"/>
      <c r="S218" s="220"/>
      <c r="T218" s="221"/>
      <c r="AT218" s="222" t="s">
        <v>233</v>
      </c>
      <c r="AU218" s="222" t="s">
        <v>83</v>
      </c>
      <c r="AV218" s="13" t="s">
        <v>83</v>
      </c>
      <c r="AW218" s="13" t="s">
        <v>35</v>
      </c>
      <c r="AX218" s="13" t="s">
        <v>81</v>
      </c>
      <c r="AY218" s="222" t="s">
        <v>213</v>
      </c>
    </row>
    <row r="219" spans="1:65" s="2" customFormat="1" ht="21.75" customHeight="1">
      <c r="A219" s="36"/>
      <c r="B219" s="37"/>
      <c r="C219" s="195" t="s">
        <v>328</v>
      </c>
      <c r="D219" s="195" t="s">
        <v>215</v>
      </c>
      <c r="E219" s="196" t="s">
        <v>2753</v>
      </c>
      <c r="F219" s="197" t="s">
        <v>2754</v>
      </c>
      <c r="G219" s="198" t="s">
        <v>156</v>
      </c>
      <c r="H219" s="199">
        <v>12.156000000000001</v>
      </c>
      <c r="I219" s="200"/>
      <c r="J219" s="201">
        <f>ROUND(I219*H219,2)</f>
        <v>0</v>
      </c>
      <c r="K219" s="197" t="s">
        <v>2365</v>
      </c>
      <c r="L219" s="41"/>
      <c r="M219" s="202" t="s">
        <v>19</v>
      </c>
      <c r="N219" s="203" t="s">
        <v>45</v>
      </c>
      <c r="O219" s="66"/>
      <c r="P219" s="204">
        <f>O219*H219</f>
        <v>0</v>
      </c>
      <c r="Q219" s="204">
        <v>0.1837</v>
      </c>
      <c r="R219" s="204">
        <f>Q219*H219</f>
        <v>2.2330572000000002</v>
      </c>
      <c r="S219" s="204">
        <v>0</v>
      </c>
      <c r="T219" s="205">
        <f>S219*H219</f>
        <v>0</v>
      </c>
      <c r="U219" s="36"/>
      <c r="V219" s="36"/>
      <c r="W219" s="36"/>
      <c r="X219" s="36"/>
      <c r="Y219" s="36"/>
      <c r="Z219" s="36"/>
      <c r="AA219" s="36"/>
      <c r="AB219" s="36"/>
      <c r="AC219" s="36"/>
      <c r="AD219" s="36"/>
      <c r="AE219" s="36"/>
      <c r="AR219" s="206" t="s">
        <v>220</v>
      </c>
      <c r="AT219" s="206" t="s">
        <v>215</v>
      </c>
      <c r="AU219" s="206" t="s">
        <v>83</v>
      </c>
      <c r="AY219" s="19" t="s">
        <v>213</v>
      </c>
      <c r="BE219" s="207">
        <f>IF(N219="základní",J219,0)</f>
        <v>0</v>
      </c>
      <c r="BF219" s="207">
        <f>IF(N219="snížená",J219,0)</f>
        <v>0</v>
      </c>
      <c r="BG219" s="207">
        <f>IF(N219="zákl. přenesená",J219,0)</f>
        <v>0</v>
      </c>
      <c r="BH219" s="207">
        <f>IF(N219="sníž. přenesená",J219,0)</f>
        <v>0</v>
      </c>
      <c r="BI219" s="207">
        <f>IF(N219="nulová",J219,0)</f>
        <v>0</v>
      </c>
      <c r="BJ219" s="19" t="s">
        <v>81</v>
      </c>
      <c r="BK219" s="207">
        <f>ROUND(I219*H219,2)</f>
        <v>0</v>
      </c>
      <c r="BL219" s="19" t="s">
        <v>220</v>
      </c>
      <c r="BM219" s="206" t="s">
        <v>2755</v>
      </c>
    </row>
    <row r="220" spans="1:65" s="2" customFormat="1" ht="136.5">
      <c r="A220" s="36"/>
      <c r="B220" s="37"/>
      <c r="C220" s="38"/>
      <c r="D220" s="208" t="s">
        <v>222</v>
      </c>
      <c r="E220" s="38"/>
      <c r="F220" s="209" t="s">
        <v>2756</v>
      </c>
      <c r="G220" s="38"/>
      <c r="H220" s="38"/>
      <c r="I220" s="118"/>
      <c r="J220" s="38"/>
      <c r="K220" s="38"/>
      <c r="L220" s="41"/>
      <c r="M220" s="210"/>
      <c r="N220" s="211"/>
      <c r="O220" s="66"/>
      <c r="P220" s="66"/>
      <c r="Q220" s="66"/>
      <c r="R220" s="66"/>
      <c r="S220" s="66"/>
      <c r="T220" s="67"/>
      <c r="U220" s="36"/>
      <c r="V220" s="36"/>
      <c r="W220" s="36"/>
      <c r="X220" s="36"/>
      <c r="Y220" s="36"/>
      <c r="Z220" s="36"/>
      <c r="AA220" s="36"/>
      <c r="AB220" s="36"/>
      <c r="AC220" s="36"/>
      <c r="AD220" s="36"/>
      <c r="AE220" s="36"/>
      <c r="AT220" s="19" t="s">
        <v>222</v>
      </c>
      <c r="AU220" s="19" t="s">
        <v>83</v>
      </c>
    </row>
    <row r="221" spans="1:65" s="15" customFormat="1">
      <c r="B221" s="234"/>
      <c r="C221" s="235"/>
      <c r="D221" s="208" t="s">
        <v>233</v>
      </c>
      <c r="E221" s="236" t="s">
        <v>19</v>
      </c>
      <c r="F221" s="237" t="s">
        <v>2757</v>
      </c>
      <c r="G221" s="235"/>
      <c r="H221" s="236" t="s">
        <v>19</v>
      </c>
      <c r="I221" s="238"/>
      <c r="J221" s="235"/>
      <c r="K221" s="235"/>
      <c r="L221" s="239"/>
      <c r="M221" s="240"/>
      <c r="N221" s="241"/>
      <c r="O221" s="241"/>
      <c r="P221" s="241"/>
      <c r="Q221" s="241"/>
      <c r="R221" s="241"/>
      <c r="S221" s="241"/>
      <c r="T221" s="242"/>
      <c r="AT221" s="243" t="s">
        <v>233</v>
      </c>
      <c r="AU221" s="243" t="s">
        <v>83</v>
      </c>
      <c r="AV221" s="15" t="s">
        <v>81</v>
      </c>
      <c r="AW221" s="15" t="s">
        <v>35</v>
      </c>
      <c r="AX221" s="15" t="s">
        <v>74</v>
      </c>
      <c r="AY221" s="243" t="s">
        <v>213</v>
      </c>
    </row>
    <row r="222" spans="1:65" s="15" customFormat="1">
      <c r="B222" s="234"/>
      <c r="C222" s="235"/>
      <c r="D222" s="208" t="s">
        <v>233</v>
      </c>
      <c r="E222" s="236" t="s">
        <v>19</v>
      </c>
      <c r="F222" s="237" t="s">
        <v>2368</v>
      </c>
      <c r="G222" s="235"/>
      <c r="H222" s="236" t="s">
        <v>19</v>
      </c>
      <c r="I222" s="238"/>
      <c r="J222" s="235"/>
      <c r="K222" s="235"/>
      <c r="L222" s="239"/>
      <c r="M222" s="240"/>
      <c r="N222" s="241"/>
      <c r="O222" s="241"/>
      <c r="P222" s="241"/>
      <c r="Q222" s="241"/>
      <c r="R222" s="241"/>
      <c r="S222" s="241"/>
      <c r="T222" s="242"/>
      <c r="AT222" s="243" t="s">
        <v>233</v>
      </c>
      <c r="AU222" s="243" t="s">
        <v>83</v>
      </c>
      <c r="AV222" s="15" t="s">
        <v>81</v>
      </c>
      <c r="AW222" s="15" t="s">
        <v>35</v>
      </c>
      <c r="AX222" s="15" t="s">
        <v>74</v>
      </c>
      <c r="AY222" s="243" t="s">
        <v>213</v>
      </c>
    </row>
    <row r="223" spans="1:65" s="13" customFormat="1">
      <c r="B223" s="212"/>
      <c r="C223" s="213"/>
      <c r="D223" s="208" t="s">
        <v>233</v>
      </c>
      <c r="E223" s="214" t="s">
        <v>19</v>
      </c>
      <c r="F223" s="215" t="s">
        <v>2758</v>
      </c>
      <c r="G223" s="213"/>
      <c r="H223" s="216">
        <v>6.5289999999999999</v>
      </c>
      <c r="I223" s="217"/>
      <c r="J223" s="213"/>
      <c r="K223" s="213"/>
      <c r="L223" s="218"/>
      <c r="M223" s="219"/>
      <c r="N223" s="220"/>
      <c r="O223" s="220"/>
      <c r="P223" s="220"/>
      <c r="Q223" s="220"/>
      <c r="R223" s="220"/>
      <c r="S223" s="220"/>
      <c r="T223" s="221"/>
      <c r="AT223" s="222" t="s">
        <v>233</v>
      </c>
      <c r="AU223" s="222" t="s">
        <v>83</v>
      </c>
      <c r="AV223" s="13" t="s">
        <v>83</v>
      </c>
      <c r="AW223" s="13" t="s">
        <v>35</v>
      </c>
      <c r="AX223" s="13" t="s">
        <v>74</v>
      </c>
      <c r="AY223" s="222" t="s">
        <v>213</v>
      </c>
    </row>
    <row r="224" spans="1:65" s="15" customFormat="1">
      <c r="B224" s="234"/>
      <c r="C224" s="235"/>
      <c r="D224" s="208" t="s">
        <v>233</v>
      </c>
      <c r="E224" s="236" t="s">
        <v>19</v>
      </c>
      <c r="F224" s="237" t="s">
        <v>2759</v>
      </c>
      <c r="G224" s="235"/>
      <c r="H224" s="236" t="s">
        <v>19</v>
      </c>
      <c r="I224" s="238"/>
      <c r="J224" s="235"/>
      <c r="K224" s="235"/>
      <c r="L224" s="239"/>
      <c r="M224" s="240"/>
      <c r="N224" s="241"/>
      <c r="O224" s="241"/>
      <c r="P224" s="241"/>
      <c r="Q224" s="241"/>
      <c r="R224" s="241"/>
      <c r="S224" s="241"/>
      <c r="T224" s="242"/>
      <c r="AT224" s="243" t="s">
        <v>233</v>
      </c>
      <c r="AU224" s="243" t="s">
        <v>83</v>
      </c>
      <c r="AV224" s="15" t="s">
        <v>81</v>
      </c>
      <c r="AW224" s="15" t="s">
        <v>35</v>
      </c>
      <c r="AX224" s="15" t="s">
        <v>74</v>
      </c>
      <c r="AY224" s="243" t="s">
        <v>213</v>
      </c>
    </row>
    <row r="225" spans="1:65" s="13" customFormat="1">
      <c r="B225" s="212"/>
      <c r="C225" s="213"/>
      <c r="D225" s="208" t="s">
        <v>233</v>
      </c>
      <c r="E225" s="214" t="s">
        <v>19</v>
      </c>
      <c r="F225" s="215" t="s">
        <v>2760</v>
      </c>
      <c r="G225" s="213"/>
      <c r="H225" s="216">
        <v>-2.2170000000000001</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6" customFormat="1">
      <c r="B226" s="262"/>
      <c r="C226" s="263"/>
      <c r="D226" s="208" t="s">
        <v>233</v>
      </c>
      <c r="E226" s="264" t="s">
        <v>2616</v>
      </c>
      <c r="F226" s="265" t="s">
        <v>2376</v>
      </c>
      <c r="G226" s="263"/>
      <c r="H226" s="266">
        <v>4.3120000000000003</v>
      </c>
      <c r="I226" s="267"/>
      <c r="J226" s="263"/>
      <c r="K226" s="263"/>
      <c r="L226" s="268"/>
      <c r="M226" s="269"/>
      <c r="N226" s="270"/>
      <c r="O226" s="270"/>
      <c r="P226" s="270"/>
      <c r="Q226" s="270"/>
      <c r="R226" s="270"/>
      <c r="S226" s="270"/>
      <c r="T226" s="271"/>
      <c r="AT226" s="272" t="s">
        <v>233</v>
      </c>
      <c r="AU226" s="272" t="s">
        <v>83</v>
      </c>
      <c r="AV226" s="16" t="s">
        <v>228</v>
      </c>
      <c r="AW226" s="16" t="s">
        <v>35</v>
      </c>
      <c r="AX226" s="16" t="s">
        <v>74</v>
      </c>
      <c r="AY226" s="272" t="s">
        <v>213</v>
      </c>
    </row>
    <row r="227" spans="1:65" s="15" customFormat="1">
      <c r="B227" s="234"/>
      <c r="C227" s="235"/>
      <c r="D227" s="208" t="s">
        <v>233</v>
      </c>
      <c r="E227" s="236" t="s">
        <v>19</v>
      </c>
      <c r="F227" s="237" t="s">
        <v>2761</v>
      </c>
      <c r="G227" s="235"/>
      <c r="H227" s="236" t="s">
        <v>19</v>
      </c>
      <c r="I227" s="238"/>
      <c r="J227" s="235"/>
      <c r="K227" s="235"/>
      <c r="L227" s="239"/>
      <c r="M227" s="240"/>
      <c r="N227" s="241"/>
      <c r="O227" s="241"/>
      <c r="P227" s="241"/>
      <c r="Q227" s="241"/>
      <c r="R227" s="241"/>
      <c r="S227" s="241"/>
      <c r="T227" s="242"/>
      <c r="AT227" s="243" t="s">
        <v>233</v>
      </c>
      <c r="AU227" s="243" t="s">
        <v>83</v>
      </c>
      <c r="AV227" s="15" t="s">
        <v>81</v>
      </c>
      <c r="AW227" s="15" t="s">
        <v>35</v>
      </c>
      <c r="AX227" s="15" t="s">
        <v>74</v>
      </c>
      <c r="AY227" s="243" t="s">
        <v>213</v>
      </c>
    </row>
    <row r="228" spans="1:65" s="13" customFormat="1">
      <c r="B228" s="212"/>
      <c r="C228" s="213"/>
      <c r="D228" s="208" t="s">
        <v>233</v>
      </c>
      <c r="E228" s="214" t="s">
        <v>19</v>
      </c>
      <c r="F228" s="215" t="s">
        <v>2762</v>
      </c>
      <c r="G228" s="213"/>
      <c r="H228" s="216">
        <v>1.722</v>
      </c>
      <c r="I228" s="217"/>
      <c r="J228" s="213"/>
      <c r="K228" s="213"/>
      <c r="L228" s="218"/>
      <c r="M228" s="219"/>
      <c r="N228" s="220"/>
      <c r="O228" s="220"/>
      <c r="P228" s="220"/>
      <c r="Q228" s="220"/>
      <c r="R228" s="220"/>
      <c r="S228" s="220"/>
      <c r="T228" s="221"/>
      <c r="AT228" s="222" t="s">
        <v>233</v>
      </c>
      <c r="AU228" s="222" t="s">
        <v>83</v>
      </c>
      <c r="AV228" s="13" t="s">
        <v>83</v>
      </c>
      <c r="AW228" s="13" t="s">
        <v>35</v>
      </c>
      <c r="AX228" s="13" t="s">
        <v>74</v>
      </c>
      <c r="AY228" s="222" t="s">
        <v>213</v>
      </c>
    </row>
    <row r="229" spans="1:65" s="13" customFormat="1">
      <c r="B229" s="212"/>
      <c r="C229" s="213"/>
      <c r="D229" s="208" t="s">
        <v>233</v>
      </c>
      <c r="E229" s="214" t="s">
        <v>19</v>
      </c>
      <c r="F229" s="215" t="s">
        <v>2763</v>
      </c>
      <c r="G229" s="213"/>
      <c r="H229" s="216">
        <v>6.1219999999999999</v>
      </c>
      <c r="I229" s="217"/>
      <c r="J229" s="213"/>
      <c r="K229" s="213"/>
      <c r="L229" s="218"/>
      <c r="M229" s="219"/>
      <c r="N229" s="220"/>
      <c r="O229" s="220"/>
      <c r="P229" s="220"/>
      <c r="Q229" s="220"/>
      <c r="R229" s="220"/>
      <c r="S229" s="220"/>
      <c r="T229" s="221"/>
      <c r="AT229" s="222" t="s">
        <v>233</v>
      </c>
      <c r="AU229" s="222" t="s">
        <v>83</v>
      </c>
      <c r="AV229" s="13" t="s">
        <v>83</v>
      </c>
      <c r="AW229" s="13" t="s">
        <v>35</v>
      </c>
      <c r="AX229" s="13" t="s">
        <v>74</v>
      </c>
      <c r="AY229" s="222" t="s">
        <v>213</v>
      </c>
    </row>
    <row r="230" spans="1:65" s="16" customFormat="1">
      <c r="B230" s="262"/>
      <c r="C230" s="263"/>
      <c r="D230" s="208" t="s">
        <v>233</v>
      </c>
      <c r="E230" s="264" t="s">
        <v>2631</v>
      </c>
      <c r="F230" s="265" t="s">
        <v>2376</v>
      </c>
      <c r="G230" s="263"/>
      <c r="H230" s="266">
        <v>7.8440000000000003</v>
      </c>
      <c r="I230" s="267"/>
      <c r="J230" s="263"/>
      <c r="K230" s="263"/>
      <c r="L230" s="268"/>
      <c r="M230" s="269"/>
      <c r="N230" s="270"/>
      <c r="O230" s="270"/>
      <c r="P230" s="270"/>
      <c r="Q230" s="270"/>
      <c r="R230" s="270"/>
      <c r="S230" s="270"/>
      <c r="T230" s="271"/>
      <c r="AT230" s="272" t="s">
        <v>233</v>
      </c>
      <c r="AU230" s="272" t="s">
        <v>83</v>
      </c>
      <c r="AV230" s="16" t="s">
        <v>228</v>
      </c>
      <c r="AW230" s="16" t="s">
        <v>35</v>
      </c>
      <c r="AX230" s="16" t="s">
        <v>74</v>
      </c>
      <c r="AY230" s="272" t="s">
        <v>213</v>
      </c>
    </row>
    <row r="231" spans="1:65" s="14" customFormat="1">
      <c r="B231" s="223"/>
      <c r="C231" s="224"/>
      <c r="D231" s="208" t="s">
        <v>233</v>
      </c>
      <c r="E231" s="225" t="s">
        <v>19</v>
      </c>
      <c r="F231" s="226" t="s">
        <v>234</v>
      </c>
      <c r="G231" s="224"/>
      <c r="H231" s="227">
        <v>12.156000000000001</v>
      </c>
      <c r="I231" s="228"/>
      <c r="J231" s="224"/>
      <c r="K231" s="224"/>
      <c r="L231" s="229"/>
      <c r="M231" s="230"/>
      <c r="N231" s="231"/>
      <c r="O231" s="231"/>
      <c r="P231" s="231"/>
      <c r="Q231" s="231"/>
      <c r="R231" s="231"/>
      <c r="S231" s="231"/>
      <c r="T231" s="232"/>
      <c r="AT231" s="233" t="s">
        <v>233</v>
      </c>
      <c r="AU231" s="233" t="s">
        <v>83</v>
      </c>
      <c r="AV231" s="14" t="s">
        <v>220</v>
      </c>
      <c r="AW231" s="14" t="s">
        <v>35</v>
      </c>
      <c r="AX231" s="14" t="s">
        <v>81</v>
      </c>
      <c r="AY231" s="233" t="s">
        <v>213</v>
      </c>
    </row>
    <row r="232" spans="1:65" s="2" customFormat="1" ht="16.5" customHeight="1">
      <c r="A232" s="36"/>
      <c r="B232" s="37"/>
      <c r="C232" s="244" t="s">
        <v>333</v>
      </c>
      <c r="D232" s="244" t="s">
        <v>329</v>
      </c>
      <c r="E232" s="245" t="s">
        <v>2764</v>
      </c>
      <c r="F232" s="246" t="s">
        <v>2765</v>
      </c>
      <c r="G232" s="247" t="s">
        <v>166</v>
      </c>
      <c r="H232" s="248">
        <v>1.3109999999999999</v>
      </c>
      <c r="I232" s="249"/>
      <c r="J232" s="250">
        <f>ROUND(I232*H232,2)</f>
        <v>0</v>
      </c>
      <c r="K232" s="246" t="s">
        <v>2365</v>
      </c>
      <c r="L232" s="251"/>
      <c r="M232" s="252" t="s">
        <v>19</v>
      </c>
      <c r="N232" s="253" t="s">
        <v>45</v>
      </c>
      <c r="O232" s="66"/>
      <c r="P232" s="204">
        <f>O232*H232</f>
        <v>0</v>
      </c>
      <c r="Q232" s="204">
        <v>1</v>
      </c>
      <c r="R232" s="204">
        <f>Q232*H232</f>
        <v>1.3109999999999999</v>
      </c>
      <c r="S232" s="204">
        <v>0</v>
      </c>
      <c r="T232" s="205">
        <f>S232*H232</f>
        <v>0</v>
      </c>
      <c r="U232" s="36"/>
      <c r="V232" s="36"/>
      <c r="W232" s="36"/>
      <c r="X232" s="36"/>
      <c r="Y232" s="36"/>
      <c r="Z232" s="36"/>
      <c r="AA232" s="36"/>
      <c r="AB232" s="36"/>
      <c r="AC232" s="36"/>
      <c r="AD232" s="36"/>
      <c r="AE232" s="36"/>
      <c r="AR232" s="206" t="s">
        <v>257</v>
      </c>
      <c r="AT232" s="206" t="s">
        <v>329</v>
      </c>
      <c r="AU232" s="206" t="s">
        <v>83</v>
      </c>
      <c r="AY232" s="19" t="s">
        <v>213</v>
      </c>
      <c r="BE232" s="207">
        <f>IF(N232="základní",J232,0)</f>
        <v>0</v>
      </c>
      <c r="BF232" s="207">
        <f>IF(N232="snížená",J232,0)</f>
        <v>0</v>
      </c>
      <c r="BG232" s="207">
        <f>IF(N232="zákl. přenesená",J232,0)</f>
        <v>0</v>
      </c>
      <c r="BH232" s="207">
        <f>IF(N232="sníž. přenesená",J232,0)</f>
        <v>0</v>
      </c>
      <c r="BI232" s="207">
        <f>IF(N232="nulová",J232,0)</f>
        <v>0</v>
      </c>
      <c r="BJ232" s="19" t="s">
        <v>81</v>
      </c>
      <c r="BK232" s="207">
        <f>ROUND(I232*H232,2)</f>
        <v>0</v>
      </c>
      <c r="BL232" s="19" t="s">
        <v>220</v>
      </c>
      <c r="BM232" s="206" t="s">
        <v>2766</v>
      </c>
    </row>
    <row r="233" spans="1:65" s="15" customFormat="1">
      <c r="B233" s="234"/>
      <c r="C233" s="235"/>
      <c r="D233" s="208" t="s">
        <v>233</v>
      </c>
      <c r="E233" s="236" t="s">
        <v>19</v>
      </c>
      <c r="F233" s="237" t="s">
        <v>2767</v>
      </c>
      <c r="G233" s="235"/>
      <c r="H233" s="236" t="s">
        <v>19</v>
      </c>
      <c r="I233" s="238"/>
      <c r="J233" s="235"/>
      <c r="K233" s="235"/>
      <c r="L233" s="239"/>
      <c r="M233" s="240"/>
      <c r="N233" s="241"/>
      <c r="O233" s="241"/>
      <c r="P233" s="241"/>
      <c r="Q233" s="241"/>
      <c r="R233" s="241"/>
      <c r="S233" s="241"/>
      <c r="T233" s="242"/>
      <c r="AT233" s="243" t="s">
        <v>233</v>
      </c>
      <c r="AU233" s="243" t="s">
        <v>83</v>
      </c>
      <c r="AV233" s="15" t="s">
        <v>81</v>
      </c>
      <c r="AW233" s="15" t="s">
        <v>35</v>
      </c>
      <c r="AX233" s="15" t="s">
        <v>74</v>
      </c>
      <c r="AY233" s="243" t="s">
        <v>213</v>
      </c>
    </row>
    <row r="234" spans="1:65" s="15" customFormat="1">
      <c r="B234" s="234"/>
      <c r="C234" s="235"/>
      <c r="D234" s="208" t="s">
        <v>233</v>
      </c>
      <c r="E234" s="236" t="s">
        <v>19</v>
      </c>
      <c r="F234" s="237" t="s">
        <v>2768</v>
      </c>
      <c r="G234" s="235"/>
      <c r="H234" s="236" t="s">
        <v>19</v>
      </c>
      <c r="I234" s="238"/>
      <c r="J234" s="235"/>
      <c r="K234" s="235"/>
      <c r="L234" s="239"/>
      <c r="M234" s="240"/>
      <c r="N234" s="241"/>
      <c r="O234" s="241"/>
      <c r="P234" s="241"/>
      <c r="Q234" s="241"/>
      <c r="R234" s="241"/>
      <c r="S234" s="241"/>
      <c r="T234" s="242"/>
      <c r="AT234" s="243" t="s">
        <v>233</v>
      </c>
      <c r="AU234" s="243" t="s">
        <v>83</v>
      </c>
      <c r="AV234" s="15" t="s">
        <v>81</v>
      </c>
      <c r="AW234" s="15" t="s">
        <v>35</v>
      </c>
      <c r="AX234" s="15" t="s">
        <v>74</v>
      </c>
      <c r="AY234" s="243" t="s">
        <v>213</v>
      </c>
    </row>
    <row r="235" spans="1:65" s="13" customFormat="1">
      <c r="B235" s="212"/>
      <c r="C235" s="213"/>
      <c r="D235" s="208" t="s">
        <v>233</v>
      </c>
      <c r="E235" s="214" t="s">
        <v>19</v>
      </c>
      <c r="F235" s="215" t="s">
        <v>2769</v>
      </c>
      <c r="G235" s="213"/>
      <c r="H235" s="216">
        <v>0.46500000000000002</v>
      </c>
      <c r="I235" s="217"/>
      <c r="J235" s="213"/>
      <c r="K235" s="213"/>
      <c r="L235" s="218"/>
      <c r="M235" s="219"/>
      <c r="N235" s="220"/>
      <c r="O235" s="220"/>
      <c r="P235" s="220"/>
      <c r="Q235" s="220"/>
      <c r="R235" s="220"/>
      <c r="S235" s="220"/>
      <c r="T235" s="221"/>
      <c r="AT235" s="222" t="s">
        <v>233</v>
      </c>
      <c r="AU235" s="222" t="s">
        <v>83</v>
      </c>
      <c r="AV235" s="13" t="s">
        <v>83</v>
      </c>
      <c r="AW235" s="13" t="s">
        <v>35</v>
      </c>
      <c r="AX235" s="13" t="s">
        <v>74</v>
      </c>
      <c r="AY235" s="222" t="s">
        <v>213</v>
      </c>
    </row>
    <row r="236" spans="1:65" s="15" customFormat="1">
      <c r="B236" s="234"/>
      <c r="C236" s="235"/>
      <c r="D236" s="208" t="s">
        <v>233</v>
      </c>
      <c r="E236" s="236" t="s">
        <v>19</v>
      </c>
      <c r="F236" s="237" t="s">
        <v>2770</v>
      </c>
      <c r="G236" s="235"/>
      <c r="H236" s="236" t="s">
        <v>19</v>
      </c>
      <c r="I236" s="238"/>
      <c r="J236" s="235"/>
      <c r="K236" s="235"/>
      <c r="L236" s="239"/>
      <c r="M236" s="240"/>
      <c r="N236" s="241"/>
      <c r="O236" s="241"/>
      <c r="P236" s="241"/>
      <c r="Q236" s="241"/>
      <c r="R236" s="241"/>
      <c r="S236" s="241"/>
      <c r="T236" s="242"/>
      <c r="AT236" s="243" t="s">
        <v>233</v>
      </c>
      <c r="AU236" s="243" t="s">
        <v>83</v>
      </c>
      <c r="AV236" s="15" t="s">
        <v>81</v>
      </c>
      <c r="AW236" s="15" t="s">
        <v>35</v>
      </c>
      <c r="AX236" s="15" t="s">
        <v>74</v>
      </c>
      <c r="AY236" s="243" t="s">
        <v>213</v>
      </c>
    </row>
    <row r="237" spans="1:65" s="13" customFormat="1">
      <c r="B237" s="212"/>
      <c r="C237" s="213"/>
      <c r="D237" s="208" t="s">
        <v>233</v>
      </c>
      <c r="E237" s="214" t="s">
        <v>19</v>
      </c>
      <c r="F237" s="215" t="s">
        <v>2771</v>
      </c>
      <c r="G237" s="213"/>
      <c r="H237" s="216">
        <v>0.84599999999999997</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4" customFormat="1">
      <c r="B238" s="223"/>
      <c r="C238" s="224"/>
      <c r="D238" s="208" t="s">
        <v>233</v>
      </c>
      <c r="E238" s="225" t="s">
        <v>19</v>
      </c>
      <c r="F238" s="226" t="s">
        <v>234</v>
      </c>
      <c r="G238" s="224"/>
      <c r="H238" s="227">
        <v>1.3109999999999999</v>
      </c>
      <c r="I238" s="228"/>
      <c r="J238" s="224"/>
      <c r="K238" s="224"/>
      <c r="L238" s="229"/>
      <c r="M238" s="230"/>
      <c r="N238" s="231"/>
      <c r="O238" s="231"/>
      <c r="P238" s="231"/>
      <c r="Q238" s="231"/>
      <c r="R238" s="231"/>
      <c r="S238" s="231"/>
      <c r="T238" s="232"/>
      <c r="AT238" s="233" t="s">
        <v>233</v>
      </c>
      <c r="AU238" s="233" t="s">
        <v>83</v>
      </c>
      <c r="AV238" s="14" t="s">
        <v>220</v>
      </c>
      <c r="AW238" s="14" t="s">
        <v>35</v>
      </c>
      <c r="AX238" s="14" t="s">
        <v>81</v>
      </c>
      <c r="AY238" s="233" t="s">
        <v>213</v>
      </c>
    </row>
    <row r="239" spans="1:65" s="2" customFormat="1" ht="16.5" customHeight="1">
      <c r="A239" s="36"/>
      <c r="B239" s="37"/>
      <c r="C239" s="244" t="s">
        <v>340</v>
      </c>
      <c r="D239" s="244" t="s">
        <v>329</v>
      </c>
      <c r="E239" s="245" t="s">
        <v>2772</v>
      </c>
      <c r="F239" s="246" t="s">
        <v>2773</v>
      </c>
      <c r="G239" s="247" t="s">
        <v>166</v>
      </c>
      <c r="H239" s="248">
        <v>1.659</v>
      </c>
      <c r="I239" s="249"/>
      <c r="J239" s="250">
        <f>ROUND(I239*H239,2)</f>
        <v>0</v>
      </c>
      <c r="K239" s="246" t="s">
        <v>2365</v>
      </c>
      <c r="L239" s="251"/>
      <c r="M239" s="252" t="s">
        <v>19</v>
      </c>
      <c r="N239" s="253" t="s">
        <v>45</v>
      </c>
      <c r="O239" s="66"/>
      <c r="P239" s="204">
        <f>O239*H239</f>
        <v>0</v>
      </c>
      <c r="Q239" s="204">
        <v>1</v>
      </c>
      <c r="R239" s="204">
        <f>Q239*H239</f>
        <v>1.659</v>
      </c>
      <c r="S239" s="204">
        <v>0</v>
      </c>
      <c r="T239" s="205">
        <f>S239*H239</f>
        <v>0</v>
      </c>
      <c r="U239" s="36"/>
      <c r="V239" s="36"/>
      <c r="W239" s="36"/>
      <c r="X239" s="36"/>
      <c r="Y239" s="36"/>
      <c r="Z239" s="36"/>
      <c r="AA239" s="36"/>
      <c r="AB239" s="36"/>
      <c r="AC239" s="36"/>
      <c r="AD239" s="36"/>
      <c r="AE239" s="36"/>
      <c r="AR239" s="206" t="s">
        <v>257</v>
      </c>
      <c r="AT239" s="206" t="s">
        <v>329</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2774</v>
      </c>
    </row>
    <row r="240" spans="1:65" s="15" customFormat="1">
      <c r="B240" s="234"/>
      <c r="C240" s="235"/>
      <c r="D240" s="208" t="s">
        <v>233</v>
      </c>
      <c r="E240" s="236" t="s">
        <v>19</v>
      </c>
      <c r="F240" s="237" t="s">
        <v>2775</v>
      </c>
      <c r="G240" s="235"/>
      <c r="H240" s="236" t="s">
        <v>19</v>
      </c>
      <c r="I240" s="238"/>
      <c r="J240" s="235"/>
      <c r="K240" s="235"/>
      <c r="L240" s="239"/>
      <c r="M240" s="240"/>
      <c r="N240" s="241"/>
      <c r="O240" s="241"/>
      <c r="P240" s="241"/>
      <c r="Q240" s="241"/>
      <c r="R240" s="241"/>
      <c r="S240" s="241"/>
      <c r="T240" s="242"/>
      <c r="AT240" s="243" t="s">
        <v>233</v>
      </c>
      <c r="AU240" s="243" t="s">
        <v>83</v>
      </c>
      <c r="AV240" s="15" t="s">
        <v>81</v>
      </c>
      <c r="AW240" s="15" t="s">
        <v>35</v>
      </c>
      <c r="AX240" s="15" t="s">
        <v>74</v>
      </c>
      <c r="AY240" s="243" t="s">
        <v>213</v>
      </c>
    </row>
    <row r="241" spans="1:65" s="13" customFormat="1">
      <c r="B241" s="212"/>
      <c r="C241" s="213"/>
      <c r="D241" s="208" t="s">
        <v>233</v>
      </c>
      <c r="E241" s="214" t="s">
        <v>19</v>
      </c>
      <c r="F241" s="215" t="s">
        <v>2776</v>
      </c>
      <c r="G241" s="213"/>
      <c r="H241" s="216">
        <v>1.659</v>
      </c>
      <c r="I241" s="217"/>
      <c r="J241" s="213"/>
      <c r="K241" s="213"/>
      <c r="L241" s="218"/>
      <c r="M241" s="219"/>
      <c r="N241" s="220"/>
      <c r="O241" s="220"/>
      <c r="P241" s="220"/>
      <c r="Q241" s="220"/>
      <c r="R241" s="220"/>
      <c r="S241" s="220"/>
      <c r="T241" s="221"/>
      <c r="AT241" s="222" t="s">
        <v>233</v>
      </c>
      <c r="AU241" s="222" t="s">
        <v>83</v>
      </c>
      <c r="AV241" s="13" t="s">
        <v>83</v>
      </c>
      <c r="AW241" s="13" t="s">
        <v>35</v>
      </c>
      <c r="AX241" s="13" t="s">
        <v>81</v>
      </c>
      <c r="AY241" s="222" t="s">
        <v>213</v>
      </c>
    </row>
    <row r="242" spans="1:65" s="2" customFormat="1" ht="16.5" customHeight="1">
      <c r="A242" s="36"/>
      <c r="B242" s="37"/>
      <c r="C242" s="195" t="s">
        <v>346</v>
      </c>
      <c r="D242" s="195" t="s">
        <v>215</v>
      </c>
      <c r="E242" s="196" t="s">
        <v>2777</v>
      </c>
      <c r="F242" s="197" t="s">
        <v>2778</v>
      </c>
      <c r="G242" s="198" t="s">
        <v>156</v>
      </c>
      <c r="H242" s="199">
        <v>7.8440000000000003</v>
      </c>
      <c r="I242" s="200"/>
      <c r="J242" s="201">
        <f>ROUND(I242*H242,2)</f>
        <v>0</v>
      </c>
      <c r="K242" s="197" t="s">
        <v>19</v>
      </c>
      <c r="L242" s="41"/>
      <c r="M242" s="202" t="s">
        <v>19</v>
      </c>
      <c r="N242" s="203" t="s">
        <v>45</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220</v>
      </c>
      <c r="AT242" s="206" t="s">
        <v>215</v>
      </c>
      <c r="AU242" s="206" t="s">
        <v>83</v>
      </c>
      <c r="AY242" s="19" t="s">
        <v>213</v>
      </c>
      <c r="BE242" s="207">
        <f>IF(N242="základní",J242,0)</f>
        <v>0</v>
      </c>
      <c r="BF242" s="207">
        <f>IF(N242="snížená",J242,0)</f>
        <v>0</v>
      </c>
      <c r="BG242" s="207">
        <f>IF(N242="zákl. přenesená",J242,0)</f>
        <v>0</v>
      </c>
      <c r="BH242" s="207">
        <f>IF(N242="sníž. přenesená",J242,0)</f>
        <v>0</v>
      </c>
      <c r="BI242" s="207">
        <f>IF(N242="nulová",J242,0)</f>
        <v>0</v>
      </c>
      <c r="BJ242" s="19" t="s">
        <v>81</v>
      </c>
      <c r="BK242" s="207">
        <f>ROUND(I242*H242,2)</f>
        <v>0</v>
      </c>
      <c r="BL242" s="19" t="s">
        <v>220</v>
      </c>
      <c r="BM242" s="206" t="s">
        <v>2779</v>
      </c>
    </row>
    <row r="243" spans="1:65" s="15" customFormat="1">
      <c r="B243" s="234"/>
      <c r="C243" s="235"/>
      <c r="D243" s="208" t="s">
        <v>233</v>
      </c>
      <c r="E243" s="236" t="s">
        <v>19</v>
      </c>
      <c r="F243" s="237" t="s">
        <v>2761</v>
      </c>
      <c r="G243" s="235"/>
      <c r="H243" s="236" t="s">
        <v>19</v>
      </c>
      <c r="I243" s="238"/>
      <c r="J243" s="235"/>
      <c r="K243" s="235"/>
      <c r="L243" s="239"/>
      <c r="M243" s="240"/>
      <c r="N243" s="241"/>
      <c r="O243" s="241"/>
      <c r="P243" s="241"/>
      <c r="Q243" s="241"/>
      <c r="R243" s="241"/>
      <c r="S243" s="241"/>
      <c r="T243" s="242"/>
      <c r="AT243" s="243" t="s">
        <v>233</v>
      </c>
      <c r="AU243" s="243" t="s">
        <v>83</v>
      </c>
      <c r="AV243" s="15" t="s">
        <v>81</v>
      </c>
      <c r="AW243" s="15" t="s">
        <v>35</v>
      </c>
      <c r="AX243" s="15" t="s">
        <v>74</v>
      </c>
      <c r="AY243" s="243" t="s">
        <v>213</v>
      </c>
    </row>
    <row r="244" spans="1:65" s="13" customFormat="1">
      <c r="B244" s="212"/>
      <c r="C244" s="213"/>
      <c r="D244" s="208" t="s">
        <v>233</v>
      </c>
      <c r="E244" s="214" t="s">
        <v>19</v>
      </c>
      <c r="F244" s="215" t="s">
        <v>2762</v>
      </c>
      <c r="G244" s="213"/>
      <c r="H244" s="216">
        <v>1.722</v>
      </c>
      <c r="I244" s="217"/>
      <c r="J244" s="213"/>
      <c r="K244" s="213"/>
      <c r="L244" s="218"/>
      <c r="M244" s="219"/>
      <c r="N244" s="220"/>
      <c r="O244" s="220"/>
      <c r="P244" s="220"/>
      <c r="Q244" s="220"/>
      <c r="R244" s="220"/>
      <c r="S244" s="220"/>
      <c r="T244" s="221"/>
      <c r="AT244" s="222" t="s">
        <v>233</v>
      </c>
      <c r="AU244" s="222" t="s">
        <v>83</v>
      </c>
      <c r="AV244" s="13" t="s">
        <v>83</v>
      </c>
      <c r="AW244" s="13" t="s">
        <v>35</v>
      </c>
      <c r="AX244" s="13" t="s">
        <v>74</v>
      </c>
      <c r="AY244" s="222" t="s">
        <v>213</v>
      </c>
    </row>
    <row r="245" spans="1:65" s="13" customFormat="1">
      <c r="B245" s="212"/>
      <c r="C245" s="213"/>
      <c r="D245" s="208" t="s">
        <v>233</v>
      </c>
      <c r="E245" s="214" t="s">
        <v>19</v>
      </c>
      <c r="F245" s="215" t="s">
        <v>2763</v>
      </c>
      <c r="G245" s="213"/>
      <c r="H245" s="216">
        <v>6.1219999999999999</v>
      </c>
      <c r="I245" s="217"/>
      <c r="J245" s="213"/>
      <c r="K245" s="213"/>
      <c r="L245" s="218"/>
      <c r="M245" s="219"/>
      <c r="N245" s="220"/>
      <c r="O245" s="220"/>
      <c r="P245" s="220"/>
      <c r="Q245" s="220"/>
      <c r="R245" s="220"/>
      <c r="S245" s="220"/>
      <c r="T245" s="221"/>
      <c r="AT245" s="222" t="s">
        <v>233</v>
      </c>
      <c r="AU245" s="222" t="s">
        <v>83</v>
      </c>
      <c r="AV245" s="13" t="s">
        <v>83</v>
      </c>
      <c r="AW245" s="13" t="s">
        <v>35</v>
      </c>
      <c r="AX245" s="13" t="s">
        <v>74</v>
      </c>
      <c r="AY245" s="222" t="s">
        <v>213</v>
      </c>
    </row>
    <row r="246" spans="1:65" s="14" customFormat="1">
      <c r="B246" s="223"/>
      <c r="C246" s="224"/>
      <c r="D246" s="208" t="s">
        <v>233</v>
      </c>
      <c r="E246" s="225" t="s">
        <v>19</v>
      </c>
      <c r="F246" s="226" t="s">
        <v>234</v>
      </c>
      <c r="G246" s="224"/>
      <c r="H246" s="227">
        <v>7.8440000000000003</v>
      </c>
      <c r="I246" s="228"/>
      <c r="J246" s="224"/>
      <c r="K246" s="224"/>
      <c r="L246" s="229"/>
      <c r="M246" s="230"/>
      <c r="N246" s="231"/>
      <c r="O246" s="231"/>
      <c r="P246" s="231"/>
      <c r="Q246" s="231"/>
      <c r="R246" s="231"/>
      <c r="S246" s="231"/>
      <c r="T246" s="232"/>
      <c r="AT246" s="233" t="s">
        <v>233</v>
      </c>
      <c r="AU246" s="233" t="s">
        <v>83</v>
      </c>
      <c r="AV246" s="14" t="s">
        <v>220</v>
      </c>
      <c r="AW246" s="14" t="s">
        <v>35</v>
      </c>
      <c r="AX246" s="14" t="s">
        <v>81</v>
      </c>
      <c r="AY246" s="233" t="s">
        <v>213</v>
      </c>
    </row>
    <row r="247" spans="1:65" s="2" customFormat="1" ht="21.75" customHeight="1">
      <c r="A247" s="36"/>
      <c r="B247" s="37"/>
      <c r="C247" s="195" t="s">
        <v>351</v>
      </c>
      <c r="D247" s="195" t="s">
        <v>215</v>
      </c>
      <c r="E247" s="196" t="s">
        <v>2780</v>
      </c>
      <c r="F247" s="197" t="s">
        <v>2781</v>
      </c>
      <c r="G247" s="198" t="s">
        <v>156</v>
      </c>
      <c r="H247" s="199">
        <v>13.8</v>
      </c>
      <c r="I247" s="200"/>
      <c r="J247" s="201">
        <f>ROUND(I247*H247,2)</f>
        <v>0</v>
      </c>
      <c r="K247" s="197" t="s">
        <v>2365</v>
      </c>
      <c r="L247" s="41"/>
      <c r="M247" s="202" t="s">
        <v>19</v>
      </c>
      <c r="N247" s="203" t="s">
        <v>45</v>
      </c>
      <c r="O247" s="66"/>
      <c r="P247" s="204">
        <f>O247*H247</f>
        <v>0</v>
      </c>
      <c r="Q247" s="204">
        <v>0.16700000000000001</v>
      </c>
      <c r="R247" s="204">
        <f>Q247*H247</f>
        <v>2.3046000000000002</v>
      </c>
      <c r="S247" s="204">
        <v>0</v>
      </c>
      <c r="T247" s="205">
        <f>S247*H247</f>
        <v>0</v>
      </c>
      <c r="U247" s="36"/>
      <c r="V247" s="36"/>
      <c r="W247" s="36"/>
      <c r="X247" s="36"/>
      <c r="Y247" s="36"/>
      <c r="Z247" s="36"/>
      <c r="AA247" s="36"/>
      <c r="AB247" s="36"/>
      <c r="AC247" s="36"/>
      <c r="AD247" s="36"/>
      <c r="AE247" s="36"/>
      <c r="AR247" s="206" t="s">
        <v>220</v>
      </c>
      <c r="AT247" s="206" t="s">
        <v>215</v>
      </c>
      <c r="AU247" s="206" t="s">
        <v>83</v>
      </c>
      <c r="AY247" s="19" t="s">
        <v>213</v>
      </c>
      <c r="BE247" s="207">
        <f>IF(N247="základní",J247,0)</f>
        <v>0</v>
      </c>
      <c r="BF247" s="207">
        <f>IF(N247="snížená",J247,0)</f>
        <v>0</v>
      </c>
      <c r="BG247" s="207">
        <f>IF(N247="zákl. přenesená",J247,0)</f>
        <v>0</v>
      </c>
      <c r="BH247" s="207">
        <f>IF(N247="sníž. přenesená",J247,0)</f>
        <v>0</v>
      </c>
      <c r="BI247" s="207">
        <f>IF(N247="nulová",J247,0)</f>
        <v>0</v>
      </c>
      <c r="BJ247" s="19" t="s">
        <v>81</v>
      </c>
      <c r="BK247" s="207">
        <f>ROUND(I247*H247,2)</f>
        <v>0</v>
      </c>
      <c r="BL247" s="19" t="s">
        <v>220</v>
      </c>
      <c r="BM247" s="206" t="s">
        <v>2782</v>
      </c>
    </row>
    <row r="248" spans="1:65" s="2" customFormat="1" ht="58.5">
      <c r="A248" s="36"/>
      <c r="B248" s="37"/>
      <c r="C248" s="38"/>
      <c r="D248" s="208" t="s">
        <v>222</v>
      </c>
      <c r="E248" s="38"/>
      <c r="F248" s="209" t="s">
        <v>2783</v>
      </c>
      <c r="G248" s="38"/>
      <c r="H248" s="38"/>
      <c r="I248" s="118"/>
      <c r="J248" s="38"/>
      <c r="K248" s="38"/>
      <c r="L248" s="41"/>
      <c r="M248" s="210"/>
      <c r="N248" s="211"/>
      <c r="O248" s="66"/>
      <c r="P248" s="66"/>
      <c r="Q248" s="66"/>
      <c r="R248" s="66"/>
      <c r="S248" s="66"/>
      <c r="T248" s="67"/>
      <c r="U248" s="36"/>
      <c r="V248" s="36"/>
      <c r="W248" s="36"/>
      <c r="X248" s="36"/>
      <c r="Y248" s="36"/>
      <c r="Z248" s="36"/>
      <c r="AA248" s="36"/>
      <c r="AB248" s="36"/>
      <c r="AC248" s="36"/>
      <c r="AD248" s="36"/>
      <c r="AE248" s="36"/>
      <c r="AT248" s="19" t="s">
        <v>222</v>
      </c>
      <c r="AU248" s="19" t="s">
        <v>83</v>
      </c>
    </row>
    <row r="249" spans="1:65" s="15" customFormat="1">
      <c r="B249" s="234"/>
      <c r="C249" s="235"/>
      <c r="D249" s="208" t="s">
        <v>233</v>
      </c>
      <c r="E249" s="236" t="s">
        <v>19</v>
      </c>
      <c r="F249" s="237" t="s">
        <v>2784</v>
      </c>
      <c r="G249" s="235"/>
      <c r="H249" s="236" t="s">
        <v>19</v>
      </c>
      <c r="I249" s="238"/>
      <c r="J249" s="235"/>
      <c r="K249" s="235"/>
      <c r="L249" s="239"/>
      <c r="M249" s="240"/>
      <c r="N249" s="241"/>
      <c r="O249" s="241"/>
      <c r="P249" s="241"/>
      <c r="Q249" s="241"/>
      <c r="R249" s="241"/>
      <c r="S249" s="241"/>
      <c r="T249" s="242"/>
      <c r="AT249" s="243" t="s">
        <v>233</v>
      </c>
      <c r="AU249" s="243" t="s">
        <v>83</v>
      </c>
      <c r="AV249" s="15" t="s">
        <v>81</v>
      </c>
      <c r="AW249" s="15" t="s">
        <v>35</v>
      </c>
      <c r="AX249" s="15" t="s">
        <v>74</v>
      </c>
      <c r="AY249" s="243" t="s">
        <v>213</v>
      </c>
    </row>
    <row r="250" spans="1:65" s="13" customFormat="1">
      <c r="B250" s="212"/>
      <c r="C250" s="213"/>
      <c r="D250" s="208" t="s">
        <v>233</v>
      </c>
      <c r="E250" s="214" t="s">
        <v>19</v>
      </c>
      <c r="F250" s="215" t="s">
        <v>2785</v>
      </c>
      <c r="G250" s="213"/>
      <c r="H250" s="216">
        <v>1.268</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6" customFormat="1">
      <c r="B251" s="262"/>
      <c r="C251" s="263"/>
      <c r="D251" s="208" t="s">
        <v>233</v>
      </c>
      <c r="E251" s="264" t="s">
        <v>2635</v>
      </c>
      <c r="F251" s="265" t="s">
        <v>2376</v>
      </c>
      <c r="G251" s="263"/>
      <c r="H251" s="266">
        <v>1.268</v>
      </c>
      <c r="I251" s="267"/>
      <c r="J251" s="263"/>
      <c r="K251" s="263"/>
      <c r="L251" s="268"/>
      <c r="M251" s="269"/>
      <c r="N251" s="270"/>
      <c r="O251" s="270"/>
      <c r="P251" s="270"/>
      <c r="Q251" s="270"/>
      <c r="R251" s="270"/>
      <c r="S251" s="270"/>
      <c r="T251" s="271"/>
      <c r="AT251" s="272" t="s">
        <v>233</v>
      </c>
      <c r="AU251" s="272" t="s">
        <v>83</v>
      </c>
      <c r="AV251" s="16" t="s">
        <v>228</v>
      </c>
      <c r="AW251" s="16" t="s">
        <v>35</v>
      </c>
      <c r="AX251" s="16" t="s">
        <v>74</v>
      </c>
      <c r="AY251" s="272" t="s">
        <v>213</v>
      </c>
    </row>
    <row r="252" spans="1:65" s="15" customFormat="1">
      <c r="B252" s="234"/>
      <c r="C252" s="235"/>
      <c r="D252" s="208" t="s">
        <v>233</v>
      </c>
      <c r="E252" s="236" t="s">
        <v>19</v>
      </c>
      <c r="F252" s="237" t="s">
        <v>2786</v>
      </c>
      <c r="G252" s="235"/>
      <c r="H252" s="236" t="s">
        <v>19</v>
      </c>
      <c r="I252" s="238"/>
      <c r="J252" s="235"/>
      <c r="K252" s="235"/>
      <c r="L252" s="239"/>
      <c r="M252" s="240"/>
      <c r="N252" s="241"/>
      <c r="O252" s="241"/>
      <c r="P252" s="241"/>
      <c r="Q252" s="241"/>
      <c r="R252" s="241"/>
      <c r="S252" s="241"/>
      <c r="T252" s="242"/>
      <c r="AT252" s="243" t="s">
        <v>233</v>
      </c>
      <c r="AU252" s="243" t="s">
        <v>83</v>
      </c>
      <c r="AV252" s="15" t="s">
        <v>81</v>
      </c>
      <c r="AW252" s="15" t="s">
        <v>35</v>
      </c>
      <c r="AX252" s="15" t="s">
        <v>74</v>
      </c>
      <c r="AY252" s="243" t="s">
        <v>213</v>
      </c>
    </row>
    <row r="253" spans="1:65" s="13" customFormat="1">
      <c r="B253" s="212"/>
      <c r="C253" s="213"/>
      <c r="D253" s="208" t="s">
        <v>233</v>
      </c>
      <c r="E253" s="214" t="s">
        <v>19</v>
      </c>
      <c r="F253" s="215" t="s">
        <v>2787</v>
      </c>
      <c r="G253" s="213"/>
      <c r="H253" s="216">
        <v>1.0289999999999999</v>
      </c>
      <c r="I253" s="217"/>
      <c r="J253" s="213"/>
      <c r="K253" s="213"/>
      <c r="L253" s="218"/>
      <c r="M253" s="219"/>
      <c r="N253" s="220"/>
      <c r="O253" s="220"/>
      <c r="P253" s="220"/>
      <c r="Q253" s="220"/>
      <c r="R253" s="220"/>
      <c r="S253" s="220"/>
      <c r="T253" s="221"/>
      <c r="AT253" s="222" t="s">
        <v>233</v>
      </c>
      <c r="AU253" s="222" t="s">
        <v>83</v>
      </c>
      <c r="AV253" s="13" t="s">
        <v>83</v>
      </c>
      <c r="AW253" s="13" t="s">
        <v>35</v>
      </c>
      <c r="AX253" s="13" t="s">
        <v>74</v>
      </c>
      <c r="AY253" s="222" t="s">
        <v>213</v>
      </c>
    </row>
    <row r="254" spans="1:65" s="13" customFormat="1">
      <c r="B254" s="212"/>
      <c r="C254" s="213"/>
      <c r="D254" s="208" t="s">
        <v>233</v>
      </c>
      <c r="E254" s="214" t="s">
        <v>19</v>
      </c>
      <c r="F254" s="215" t="s">
        <v>2788</v>
      </c>
      <c r="G254" s="213"/>
      <c r="H254" s="216">
        <v>4.4160000000000004</v>
      </c>
      <c r="I254" s="217"/>
      <c r="J254" s="213"/>
      <c r="K254" s="213"/>
      <c r="L254" s="218"/>
      <c r="M254" s="219"/>
      <c r="N254" s="220"/>
      <c r="O254" s="220"/>
      <c r="P254" s="220"/>
      <c r="Q254" s="220"/>
      <c r="R254" s="220"/>
      <c r="S254" s="220"/>
      <c r="T254" s="221"/>
      <c r="AT254" s="222" t="s">
        <v>233</v>
      </c>
      <c r="AU254" s="222" t="s">
        <v>83</v>
      </c>
      <c r="AV254" s="13" t="s">
        <v>83</v>
      </c>
      <c r="AW254" s="13" t="s">
        <v>35</v>
      </c>
      <c r="AX254" s="13" t="s">
        <v>74</v>
      </c>
      <c r="AY254" s="222" t="s">
        <v>213</v>
      </c>
    </row>
    <row r="255" spans="1:65" s="13" customFormat="1">
      <c r="B255" s="212"/>
      <c r="C255" s="213"/>
      <c r="D255" s="208" t="s">
        <v>233</v>
      </c>
      <c r="E255" s="214" t="s">
        <v>19</v>
      </c>
      <c r="F255" s="215" t="s">
        <v>2789</v>
      </c>
      <c r="G255" s="213"/>
      <c r="H255" s="216">
        <v>1.405</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3" customFormat="1">
      <c r="B256" s="212"/>
      <c r="C256" s="213"/>
      <c r="D256" s="208" t="s">
        <v>233</v>
      </c>
      <c r="E256" s="214" t="s">
        <v>19</v>
      </c>
      <c r="F256" s="215" t="s">
        <v>2790</v>
      </c>
      <c r="G256" s="213"/>
      <c r="H256" s="216">
        <v>1.696</v>
      </c>
      <c r="I256" s="217"/>
      <c r="J256" s="213"/>
      <c r="K256" s="213"/>
      <c r="L256" s="218"/>
      <c r="M256" s="219"/>
      <c r="N256" s="220"/>
      <c r="O256" s="220"/>
      <c r="P256" s="220"/>
      <c r="Q256" s="220"/>
      <c r="R256" s="220"/>
      <c r="S256" s="220"/>
      <c r="T256" s="221"/>
      <c r="AT256" s="222" t="s">
        <v>233</v>
      </c>
      <c r="AU256" s="222" t="s">
        <v>83</v>
      </c>
      <c r="AV256" s="13" t="s">
        <v>83</v>
      </c>
      <c r="AW256" s="13" t="s">
        <v>35</v>
      </c>
      <c r="AX256" s="13" t="s">
        <v>74</v>
      </c>
      <c r="AY256" s="222" t="s">
        <v>213</v>
      </c>
    </row>
    <row r="257" spans="1:65" s="13" customFormat="1">
      <c r="B257" s="212"/>
      <c r="C257" s="213"/>
      <c r="D257" s="208" t="s">
        <v>233</v>
      </c>
      <c r="E257" s="214" t="s">
        <v>19</v>
      </c>
      <c r="F257" s="215" t="s">
        <v>2791</v>
      </c>
      <c r="G257" s="213"/>
      <c r="H257" s="216">
        <v>1.5</v>
      </c>
      <c r="I257" s="217"/>
      <c r="J257" s="213"/>
      <c r="K257" s="213"/>
      <c r="L257" s="218"/>
      <c r="M257" s="219"/>
      <c r="N257" s="220"/>
      <c r="O257" s="220"/>
      <c r="P257" s="220"/>
      <c r="Q257" s="220"/>
      <c r="R257" s="220"/>
      <c r="S257" s="220"/>
      <c r="T257" s="221"/>
      <c r="AT257" s="222" t="s">
        <v>233</v>
      </c>
      <c r="AU257" s="222" t="s">
        <v>83</v>
      </c>
      <c r="AV257" s="13" t="s">
        <v>83</v>
      </c>
      <c r="AW257" s="13" t="s">
        <v>35</v>
      </c>
      <c r="AX257" s="13" t="s">
        <v>74</v>
      </c>
      <c r="AY257" s="222" t="s">
        <v>213</v>
      </c>
    </row>
    <row r="258" spans="1:65" s="16" customFormat="1">
      <c r="B258" s="262"/>
      <c r="C258" s="263"/>
      <c r="D258" s="208" t="s">
        <v>233</v>
      </c>
      <c r="E258" s="264" t="s">
        <v>2633</v>
      </c>
      <c r="F258" s="265" t="s">
        <v>2376</v>
      </c>
      <c r="G258" s="263"/>
      <c r="H258" s="266">
        <v>10.045999999999999</v>
      </c>
      <c r="I258" s="267"/>
      <c r="J258" s="263"/>
      <c r="K258" s="263"/>
      <c r="L258" s="268"/>
      <c r="M258" s="269"/>
      <c r="N258" s="270"/>
      <c r="O258" s="270"/>
      <c r="P258" s="270"/>
      <c r="Q258" s="270"/>
      <c r="R258" s="270"/>
      <c r="S258" s="270"/>
      <c r="T258" s="271"/>
      <c r="AT258" s="272" t="s">
        <v>233</v>
      </c>
      <c r="AU258" s="272" t="s">
        <v>83</v>
      </c>
      <c r="AV258" s="16" t="s">
        <v>228</v>
      </c>
      <c r="AW258" s="16" t="s">
        <v>35</v>
      </c>
      <c r="AX258" s="16" t="s">
        <v>74</v>
      </c>
      <c r="AY258" s="272" t="s">
        <v>213</v>
      </c>
    </row>
    <row r="259" spans="1:65" s="15" customFormat="1">
      <c r="B259" s="234"/>
      <c r="C259" s="235"/>
      <c r="D259" s="208" t="s">
        <v>233</v>
      </c>
      <c r="E259" s="236" t="s">
        <v>19</v>
      </c>
      <c r="F259" s="237" t="s">
        <v>2792</v>
      </c>
      <c r="G259" s="235"/>
      <c r="H259" s="236" t="s">
        <v>19</v>
      </c>
      <c r="I259" s="238"/>
      <c r="J259" s="235"/>
      <c r="K259" s="235"/>
      <c r="L259" s="239"/>
      <c r="M259" s="240"/>
      <c r="N259" s="241"/>
      <c r="O259" s="241"/>
      <c r="P259" s="241"/>
      <c r="Q259" s="241"/>
      <c r="R259" s="241"/>
      <c r="S259" s="241"/>
      <c r="T259" s="242"/>
      <c r="AT259" s="243" t="s">
        <v>233</v>
      </c>
      <c r="AU259" s="243" t="s">
        <v>83</v>
      </c>
      <c r="AV259" s="15" t="s">
        <v>81</v>
      </c>
      <c r="AW259" s="15" t="s">
        <v>35</v>
      </c>
      <c r="AX259" s="15" t="s">
        <v>74</v>
      </c>
      <c r="AY259" s="243" t="s">
        <v>213</v>
      </c>
    </row>
    <row r="260" spans="1:65" s="15" customFormat="1">
      <c r="B260" s="234"/>
      <c r="C260" s="235"/>
      <c r="D260" s="208" t="s">
        <v>233</v>
      </c>
      <c r="E260" s="236" t="s">
        <v>19</v>
      </c>
      <c r="F260" s="237" t="s">
        <v>2793</v>
      </c>
      <c r="G260" s="235"/>
      <c r="H260" s="236" t="s">
        <v>19</v>
      </c>
      <c r="I260" s="238"/>
      <c r="J260" s="235"/>
      <c r="K260" s="235"/>
      <c r="L260" s="239"/>
      <c r="M260" s="240"/>
      <c r="N260" s="241"/>
      <c r="O260" s="241"/>
      <c r="P260" s="241"/>
      <c r="Q260" s="241"/>
      <c r="R260" s="241"/>
      <c r="S260" s="241"/>
      <c r="T260" s="242"/>
      <c r="AT260" s="243" t="s">
        <v>233</v>
      </c>
      <c r="AU260" s="243" t="s">
        <v>83</v>
      </c>
      <c r="AV260" s="15" t="s">
        <v>81</v>
      </c>
      <c r="AW260" s="15" t="s">
        <v>35</v>
      </c>
      <c r="AX260" s="15" t="s">
        <v>74</v>
      </c>
      <c r="AY260" s="243" t="s">
        <v>213</v>
      </c>
    </row>
    <row r="261" spans="1:65" s="13" customFormat="1">
      <c r="B261" s="212"/>
      <c r="C261" s="213"/>
      <c r="D261" s="208" t="s">
        <v>233</v>
      </c>
      <c r="E261" s="214" t="s">
        <v>19</v>
      </c>
      <c r="F261" s="215" t="s">
        <v>2794</v>
      </c>
      <c r="G261" s="213"/>
      <c r="H261" s="216">
        <v>1.623</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5" customFormat="1">
      <c r="B262" s="234"/>
      <c r="C262" s="235"/>
      <c r="D262" s="208" t="s">
        <v>233</v>
      </c>
      <c r="E262" s="236" t="s">
        <v>19</v>
      </c>
      <c r="F262" s="237" t="s">
        <v>2795</v>
      </c>
      <c r="G262" s="235"/>
      <c r="H262" s="236" t="s">
        <v>19</v>
      </c>
      <c r="I262" s="238"/>
      <c r="J262" s="235"/>
      <c r="K262" s="235"/>
      <c r="L262" s="239"/>
      <c r="M262" s="240"/>
      <c r="N262" s="241"/>
      <c r="O262" s="241"/>
      <c r="P262" s="241"/>
      <c r="Q262" s="241"/>
      <c r="R262" s="241"/>
      <c r="S262" s="241"/>
      <c r="T262" s="242"/>
      <c r="AT262" s="243" t="s">
        <v>233</v>
      </c>
      <c r="AU262" s="243" t="s">
        <v>83</v>
      </c>
      <c r="AV262" s="15" t="s">
        <v>81</v>
      </c>
      <c r="AW262" s="15" t="s">
        <v>35</v>
      </c>
      <c r="AX262" s="15" t="s">
        <v>74</v>
      </c>
      <c r="AY262" s="243" t="s">
        <v>213</v>
      </c>
    </row>
    <row r="263" spans="1:65" s="13" customFormat="1">
      <c r="B263" s="212"/>
      <c r="C263" s="213"/>
      <c r="D263" s="208" t="s">
        <v>233</v>
      </c>
      <c r="E263" s="214" t="s">
        <v>19</v>
      </c>
      <c r="F263" s="215" t="s">
        <v>2796</v>
      </c>
      <c r="G263" s="213"/>
      <c r="H263" s="216">
        <v>0.20200000000000001</v>
      </c>
      <c r="I263" s="217"/>
      <c r="J263" s="213"/>
      <c r="K263" s="213"/>
      <c r="L263" s="218"/>
      <c r="M263" s="219"/>
      <c r="N263" s="220"/>
      <c r="O263" s="220"/>
      <c r="P263" s="220"/>
      <c r="Q263" s="220"/>
      <c r="R263" s="220"/>
      <c r="S263" s="220"/>
      <c r="T263" s="221"/>
      <c r="AT263" s="222" t="s">
        <v>233</v>
      </c>
      <c r="AU263" s="222" t="s">
        <v>83</v>
      </c>
      <c r="AV263" s="13" t="s">
        <v>83</v>
      </c>
      <c r="AW263" s="13" t="s">
        <v>35</v>
      </c>
      <c r="AX263" s="13" t="s">
        <v>74</v>
      </c>
      <c r="AY263" s="222" t="s">
        <v>213</v>
      </c>
    </row>
    <row r="264" spans="1:65" s="13" customFormat="1">
      <c r="B264" s="212"/>
      <c r="C264" s="213"/>
      <c r="D264" s="208" t="s">
        <v>233</v>
      </c>
      <c r="E264" s="214" t="s">
        <v>19</v>
      </c>
      <c r="F264" s="215" t="s">
        <v>2797</v>
      </c>
      <c r="G264" s="213"/>
      <c r="H264" s="216">
        <v>0.66100000000000003</v>
      </c>
      <c r="I264" s="217"/>
      <c r="J264" s="213"/>
      <c r="K264" s="213"/>
      <c r="L264" s="218"/>
      <c r="M264" s="219"/>
      <c r="N264" s="220"/>
      <c r="O264" s="220"/>
      <c r="P264" s="220"/>
      <c r="Q264" s="220"/>
      <c r="R264" s="220"/>
      <c r="S264" s="220"/>
      <c r="T264" s="221"/>
      <c r="AT264" s="222" t="s">
        <v>233</v>
      </c>
      <c r="AU264" s="222" t="s">
        <v>83</v>
      </c>
      <c r="AV264" s="13" t="s">
        <v>83</v>
      </c>
      <c r="AW264" s="13" t="s">
        <v>35</v>
      </c>
      <c r="AX264" s="13" t="s">
        <v>74</v>
      </c>
      <c r="AY264" s="222" t="s">
        <v>213</v>
      </c>
    </row>
    <row r="265" spans="1:65" s="16" customFormat="1">
      <c r="B265" s="262"/>
      <c r="C265" s="263"/>
      <c r="D265" s="208" t="s">
        <v>233</v>
      </c>
      <c r="E265" s="264" t="s">
        <v>2643</v>
      </c>
      <c r="F265" s="265" t="s">
        <v>2376</v>
      </c>
      <c r="G265" s="263"/>
      <c r="H265" s="266">
        <v>2.4860000000000002</v>
      </c>
      <c r="I265" s="267"/>
      <c r="J265" s="263"/>
      <c r="K265" s="263"/>
      <c r="L265" s="268"/>
      <c r="M265" s="269"/>
      <c r="N265" s="270"/>
      <c r="O265" s="270"/>
      <c r="P265" s="270"/>
      <c r="Q265" s="270"/>
      <c r="R265" s="270"/>
      <c r="S265" s="270"/>
      <c r="T265" s="271"/>
      <c r="AT265" s="272" t="s">
        <v>233</v>
      </c>
      <c r="AU265" s="272" t="s">
        <v>83</v>
      </c>
      <c r="AV265" s="16" t="s">
        <v>228</v>
      </c>
      <c r="AW265" s="16" t="s">
        <v>35</v>
      </c>
      <c r="AX265" s="16" t="s">
        <v>74</v>
      </c>
      <c r="AY265" s="272" t="s">
        <v>213</v>
      </c>
    </row>
    <row r="266" spans="1:65" s="14" customFormat="1">
      <c r="B266" s="223"/>
      <c r="C266" s="224"/>
      <c r="D266" s="208" t="s">
        <v>233</v>
      </c>
      <c r="E266" s="225" t="s">
        <v>19</v>
      </c>
      <c r="F266" s="226" t="s">
        <v>234</v>
      </c>
      <c r="G266" s="224"/>
      <c r="H266" s="227">
        <v>13.8</v>
      </c>
      <c r="I266" s="228"/>
      <c r="J266" s="224"/>
      <c r="K266" s="224"/>
      <c r="L266" s="229"/>
      <c r="M266" s="230"/>
      <c r="N266" s="231"/>
      <c r="O266" s="231"/>
      <c r="P266" s="231"/>
      <c r="Q266" s="231"/>
      <c r="R266" s="231"/>
      <c r="S266" s="231"/>
      <c r="T266" s="232"/>
      <c r="AT266" s="233" t="s">
        <v>233</v>
      </c>
      <c r="AU266" s="233" t="s">
        <v>83</v>
      </c>
      <c r="AV266" s="14" t="s">
        <v>220</v>
      </c>
      <c r="AW266" s="14" t="s">
        <v>35</v>
      </c>
      <c r="AX266" s="14" t="s">
        <v>81</v>
      </c>
      <c r="AY266" s="233" t="s">
        <v>213</v>
      </c>
    </row>
    <row r="267" spans="1:65" s="2" customFormat="1" ht="16.5" customHeight="1">
      <c r="A267" s="36"/>
      <c r="B267" s="37"/>
      <c r="C267" s="244" t="s">
        <v>356</v>
      </c>
      <c r="D267" s="244" t="s">
        <v>329</v>
      </c>
      <c r="E267" s="245" t="s">
        <v>2798</v>
      </c>
      <c r="F267" s="246" t="s">
        <v>2799</v>
      </c>
      <c r="G267" s="247" t="s">
        <v>166</v>
      </c>
      <c r="H267" s="248">
        <v>2.3199999999999998</v>
      </c>
      <c r="I267" s="249"/>
      <c r="J267" s="250">
        <f>ROUND(I267*H267,2)</f>
        <v>0</v>
      </c>
      <c r="K267" s="246" t="s">
        <v>19</v>
      </c>
      <c r="L267" s="251"/>
      <c r="M267" s="252" t="s">
        <v>19</v>
      </c>
      <c r="N267" s="253" t="s">
        <v>45</v>
      </c>
      <c r="O267" s="66"/>
      <c r="P267" s="204">
        <f>O267*H267</f>
        <v>0</v>
      </c>
      <c r="Q267" s="204">
        <v>1</v>
      </c>
      <c r="R267" s="204">
        <f>Q267*H267</f>
        <v>2.3199999999999998</v>
      </c>
      <c r="S267" s="204">
        <v>0</v>
      </c>
      <c r="T267" s="205">
        <f>S267*H267</f>
        <v>0</v>
      </c>
      <c r="U267" s="36"/>
      <c r="V267" s="36"/>
      <c r="W267" s="36"/>
      <c r="X267" s="36"/>
      <c r="Y267" s="36"/>
      <c r="Z267" s="36"/>
      <c r="AA267" s="36"/>
      <c r="AB267" s="36"/>
      <c r="AC267" s="36"/>
      <c r="AD267" s="36"/>
      <c r="AE267" s="36"/>
      <c r="AR267" s="206" t="s">
        <v>257</v>
      </c>
      <c r="AT267" s="206" t="s">
        <v>329</v>
      </c>
      <c r="AU267" s="206" t="s">
        <v>83</v>
      </c>
      <c r="AY267" s="19" t="s">
        <v>213</v>
      </c>
      <c r="BE267" s="207">
        <f>IF(N267="základní",J267,0)</f>
        <v>0</v>
      </c>
      <c r="BF267" s="207">
        <f>IF(N267="snížená",J267,0)</f>
        <v>0</v>
      </c>
      <c r="BG267" s="207">
        <f>IF(N267="zákl. přenesená",J267,0)</f>
        <v>0</v>
      </c>
      <c r="BH267" s="207">
        <f>IF(N267="sníž. přenesená",J267,0)</f>
        <v>0</v>
      </c>
      <c r="BI267" s="207">
        <f>IF(N267="nulová",J267,0)</f>
        <v>0</v>
      </c>
      <c r="BJ267" s="19" t="s">
        <v>81</v>
      </c>
      <c r="BK267" s="207">
        <f>ROUND(I267*H267,2)</f>
        <v>0</v>
      </c>
      <c r="BL267" s="19" t="s">
        <v>220</v>
      </c>
      <c r="BM267" s="206" t="s">
        <v>2800</v>
      </c>
    </row>
    <row r="268" spans="1:65" s="15" customFormat="1">
      <c r="B268" s="234"/>
      <c r="C268" s="235"/>
      <c r="D268" s="208" t="s">
        <v>233</v>
      </c>
      <c r="E268" s="236" t="s">
        <v>19</v>
      </c>
      <c r="F268" s="237" t="s">
        <v>2801</v>
      </c>
      <c r="G268" s="235"/>
      <c r="H268" s="236" t="s">
        <v>19</v>
      </c>
      <c r="I268" s="238"/>
      <c r="J268" s="235"/>
      <c r="K268" s="235"/>
      <c r="L268" s="239"/>
      <c r="M268" s="240"/>
      <c r="N268" s="241"/>
      <c r="O268" s="241"/>
      <c r="P268" s="241"/>
      <c r="Q268" s="241"/>
      <c r="R268" s="241"/>
      <c r="S268" s="241"/>
      <c r="T268" s="242"/>
      <c r="AT268" s="243" t="s">
        <v>233</v>
      </c>
      <c r="AU268" s="243" t="s">
        <v>83</v>
      </c>
      <c r="AV268" s="15" t="s">
        <v>81</v>
      </c>
      <c r="AW268" s="15" t="s">
        <v>35</v>
      </c>
      <c r="AX268" s="15" t="s">
        <v>74</v>
      </c>
      <c r="AY268" s="243" t="s">
        <v>213</v>
      </c>
    </row>
    <row r="269" spans="1:65" s="13" customFormat="1">
      <c r="B269" s="212"/>
      <c r="C269" s="213"/>
      <c r="D269" s="208" t="s">
        <v>233</v>
      </c>
      <c r="E269" s="214" t="s">
        <v>19</v>
      </c>
      <c r="F269" s="215" t="s">
        <v>2802</v>
      </c>
      <c r="G269" s="213"/>
      <c r="H269" s="216">
        <v>0.16600000000000001</v>
      </c>
      <c r="I269" s="217"/>
      <c r="J269" s="213"/>
      <c r="K269" s="213"/>
      <c r="L269" s="218"/>
      <c r="M269" s="219"/>
      <c r="N269" s="220"/>
      <c r="O269" s="220"/>
      <c r="P269" s="220"/>
      <c r="Q269" s="220"/>
      <c r="R269" s="220"/>
      <c r="S269" s="220"/>
      <c r="T269" s="221"/>
      <c r="AT269" s="222" t="s">
        <v>233</v>
      </c>
      <c r="AU269" s="222" t="s">
        <v>83</v>
      </c>
      <c r="AV269" s="13" t="s">
        <v>83</v>
      </c>
      <c r="AW269" s="13" t="s">
        <v>35</v>
      </c>
      <c r="AX269" s="13" t="s">
        <v>74</v>
      </c>
      <c r="AY269" s="222" t="s">
        <v>213</v>
      </c>
    </row>
    <row r="270" spans="1:65" s="15" customFormat="1">
      <c r="B270" s="234"/>
      <c r="C270" s="235"/>
      <c r="D270" s="208" t="s">
        <v>233</v>
      </c>
      <c r="E270" s="236" t="s">
        <v>19</v>
      </c>
      <c r="F270" s="237" t="s">
        <v>2803</v>
      </c>
      <c r="G270" s="235"/>
      <c r="H270" s="236" t="s">
        <v>19</v>
      </c>
      <c r="I270" s="238"/>
      <c r="J270" s="235"/>
      <c r="K270" s="235"/>
      <c r="L270" s="239"/>
      <c r="M270" s="240"/>
      <c r="N270" s="241"/>
      <c r="O270" s="241"/>
      <c r="P270" s="241"/>
      <c r="Q270" s="241"/>
      <c r="R270" s="241"/>
      <c r="S270" s="241"/>
      <c r="T270" s="242"/>
      <c r="AT270" s="243" t="s">
        <v>233</v>
      </c>
      <c r="AU270" s="243" t="s">
        <v>83</v>
      </c>
      <c r="AV270" s="15" t="s">
        <v>81</v>
      </c>
      <c r="AW270" s="15" t="s">
        <v>35</v>
      </c>
      <c r="AX270" s="15" t="s">
        <v>74</v>
      </c>
      <c r="AY270" s="243" t="s">
        <v>213</v>
      </c>
    </row>
    <row r="271" spans="1:65" s="13" customFormat="1">
      <c r="B271" s="212"/>
      <c r="C271" s="213"/>
      <c r="D271" s="208" t="s">
        <v>233</v>
      </c>
      <c r="E271" s="214" t="s">
        <v>19</v>
      </c>
      <c r="F271" s="215" t="s">
        <v>2804</v>
      </c>
      <c r="G271" s="213"/>
      <c r="H271" s="216">
        <v>1.7270000000000001</v>
      </c>
      <c r="I271" s="217"/>
      <c r="J271" s="213"/>
      <c r="K271" s="213"/>
      <c r="L271" s="218"/>
      <c r="M271" s="219"/>
      <c r="N271" s="220"/>
      <c r="O271" s="220"/>
      <c r="P271" s="220"/>
      <c r="Q271" s="220"/>
      <c r="R271" s="220"/>
      <c r="S271" s="220"/>
      <c r="T271" s="221"/>
      <c r="AT271" s="222" t="s">
        <v>233</v>
      </c>
      <c r="AU271" s="222" t="s">
        <v>83</v>
      </c>
      <c r="AV271" s="13" t="s">
        <v>83</v>
      </c>
      <c r="AW271" s="13" t="s">
        <v>35</v>
      </c>
      <c r="AX271" s="13" t="s">
        <v>74</v>
      </c>
      <c r="AY271" s="222" t="s">
        <v>213</v>
      </c>
    </row>
    <row r="272" spans="1:65" s="13" customFormat="1">
      <c r="B272" s="212"/>
      <c r="C272" s="213"/>
      <c r="D272" s="208" t="s">
        <v>233</v>
      </c>
      <c r="E272" s="214" t="s">
        <v>19</v>
      </c>
      <c r="F272" s="215" t="s">
        <v>2805</v>
      </c>
      <c r="G272" s="213"/>
      <c r="H272" s="216">
        <v>0.42699999999999999</v>
      </c>
      <c r="I272" s="217"/>
      <c r="J272" s="213"/>
      <c r="K272" s="213"/>
      <c r="L272" s="218"/>
      <c r="M272" s="219"/>
      <c r="N272" s="220"/>
      <c r="O272" s="220"/>
      <c r="P272" s="220"/>
      <c r="Q272" s="220"/>
      <c r="R272" s="220"/>
      <c r="S272" s="220"/>
      <c r="T272" s="221"/>
      <c r="AT272" s="222" t="s">
        <v>233</v>
      </c>
      <c r="AU272" s="222" t="s">
        <v>83</v>
      </c>
      <c r="AV272" s="13" t="s">
        <v>83</v>
      </c>
      <c r="AW272" s="13" t="s">
        <v>35</v>
      </c>
      <c r="AX272" s="13" t="s">
        <v>74</v>
      </c>
      <c r="AY272" s="222" t="s">
        <v>213</v>
      </c>
    </row>
    <row r="273" spans="1:65" s="14" customFormat="1">
      <c r="B273" s="223"/>
      <c r="C273" s="224"/>
      <c r="D273" s="208" t="s">
        <v>233</v>
      </c>
      <c r="E273" s="225" t="s">
        <v>19</v>
      </c>
      <c r="F273" s="226" t="s">
        <v>234</v>
      </c>
      <c r="G273" s="224"/>
      <c r="H273" s="227">
        <v>2.3199999999999998</v>
      </c>
      <c r="I273" s="228"/>
      <c r="J273" s="224"/>
      <c r="K273" s="224"/>
      <c r="L273" s="229"/>
      <c r="M273" s="230"/>
      <c r="N273" s="231"/>
      <c r="O273" s="231"/>
      <c r="P273" s="231"/>
      <c r="Q273" s="231"/>
      <c r="R273" s="231"/>
      <c r="S273" s="231"/>
      <c r="T273" s="232"/>
      <c r="AT273" s="233" t="s">
        <v>233</v>
      </c>
      <c r="AU273" s="233" t="s">
        <v>83</v>
      </c>
      <c r="AV273" s="14" t="s">
        <v>220</v>
      </c>
      <c r="AW273" s="14" t="s">
        <v>35</v>
      </c>
      <c r="AX273" s="14" t="s">
        <v>81</v>
      </c>
      <c r="AY273" s="233" t="s">
        <v>213</v>
      </c>
    </row>
    <row r="274" spans="1:65" s="12" customFormat="1" ht="22.9" customHeight="1">
      <c r="B274" s="179"/>
      <c r="C274" s="180"/>
      <c r="D274" s="181" t="s">
        <v>73</v>
      </c>
      <c r="E274" s="193" t="s">
        <v>244</v>
      </c>
      <c r="F274" s="193" t="s">
        <v>2484</v>
      </c>
      <c r="G274" s="180"/>
      <c r="H274" s="180"/>
      <c r="I274" s="183"/>
      <c r="J274" s="194">
        <f>BK274</f>
        <v>0</v>
      </c>
      <c r="K274" s="180"/>
      <c r="L274" s="185"/>
      <c r="M274" s="186"/>
      <c r="N274" s="187"/>
      <c r="O274" s="187"/>
      <c r="P274" s="188">
        <f>SUM(P275:P300)</f>
        <v>0</v>
      </c>
      <c r="Q274" s="187"/>
      <c r="R274" s="188">
        <f>SUM(R275:R300)</f>
        <v>2.0007575000000002</v>
      </c>
      <c r="S274" s="187"/>
      <c r="T274" s="189">
        <f>SUM(T275:T300)</f>
        <v>0</v>
      </c>
      <c r="AR274" s="190" t="s">
        <v>81</v>
      </c>
      <c r="AT274" s="191" t="s">
        <v>73</v>
      </c>
      <c r="AU274" s="191" t="s">
        <v>81</v>
      </c>
      <c r="AY274" s="190" t="s">
        <v>213</v>
      </c>
      <c r="BK274" s="192">
        <f>SUM(BK275:BK300)</f>
        <v>0</v>
      </c>
    </row>
    <row r="275" spans="1:65" s="2" customFormat="1" ht="16.5" customHeight="1">
      <c r="A275" s="36"/>
      <c r="B275" s="37"/>
      <c r="C275" s="195" t="s">
        <v>361</v>
      </c>
      <c r="D275" s="195" t="s">
        <v>215</v>
      </c>
      <c r="E275" s="196" t="s">
        <v>2806</v>
      </c>
      <c r="F275" s="197" t="s">
        <v>2807</v>
      </c>
      <c r="G275" s="198" t="s">
        <v>156</v>
      </c>
      <c r="H275" s="199">
        <v>65.405000000000001</v>
      </c>
      <c r="I275" s="200"/>
      <c r="J275" s="201">
        <f>ROUND(I275*H275,2)</f>
        <v>0</v>
      </c>
      <c r="K275" s="197" t="s">
        <v>2365</v>
      </c>
      <c r="L275" s="41"/>
      <c r="M275" s="202" t="s">
        <v>19</v>
      </c>
      <c r="N275" s="203" t="s">
        <v>45</v>
      </c>
      <c r="O275" s="66"/>
      <c r="P275" s="204">
        <f>O275*H275</f>
        <v>0</v>
      </c>
      <c r="Q275" s="204">
        <v>6.4999999999999997E-3</v>
      </c>
      <c r="R275" s="204">
        <f>Q275*H275</f>
        <v>0.42513249999999997</v>
      </c>
      <c r="S275" s="204">
        <v>0</v>
      </c>
      <c r="T275" s="205">
        <f>S275*H275</f>
        <v>0</v>
      </c>
      <c r="U275" s="36"/>
      <c r="V275" s="36"/>
      <c r="W275" s="36"/>
      <c r="X275" s="36"/>
      <c r="Y275" s="36"/>
      <c r="Z275" s="36"/>
      <c r="AA275" s="36"/>
      <c r="AB275" s="36"/>
      <c r="AC275" s="36"/>
      <c r="AD275" s="36"/>
      <c r="AE275" s="36"/>
      <c r="AR275" s="206" t="s">
        <v>220</v>
      </c>
      <c r="AT275" s="206" t="s">
        <v>215</v>
      </c>
      <c r="AU275" s="206" t="s">
        <v>83</v>
      </c>
      <c r="AY275" s="19" t="s">
        <v>213</v>
      </c>
      <c r="BE275" s="207">
        <f>IF(N275="základní",J275,0)</f>
        <v>0</v>
      </c>
      <c r="BF275" s="207">
        <f>IF(N275="snížená",J275,0)</f>
        <v>0</v>
      </c>
      <c r="BG275" s="207">
        <f>IF(N275="zákl. přenesená",J275,0)</f>
        <v>0</v>
      </c>
      <c r="BH275" s="207">
        <f>IF(N275="sníž. přenesená",J275,0)</f>
        <v>0</v>
      </c>
      <c r="BI275" s="207">
        <f>IF(N275="nulová",J275,0)</f>
        <v>0</v>
      </c>
      <c r="BJ275" s="19" t="s">
        <v>81</v>
      </c>
      <c r="BK275" s="207">
        <f>ROUND(I275*H275,2)</f>
        <v>0</v>
      </c>
      <c r="BL275" s="19" t="s">
        <v>220</v>
      </c>
      <c r="BM275" s="206" t="s">
        <v>2808</v>
      </c>
    </row>
    <row r="276" spans="1:65" s="13" customFormat="1">
      <c r="B276" s="212"/>
      <c r="C276" s="213"/>
      <c r="D276" s="208" t="s">
        <v>233</v>
      </c>
      <c r="E276" s="214" t="s">
        <v>19</v>
      </c>
      <c r="F276" s="215" t="s">
        <v>2629</v>
      </c>
      <c r="G276" s="213"/>
      <c r="H276" s="216">
        <v>65.405000000000001</v>
      </c>
      <c r="I276" s="217"/>
      <c r="J276" s="213"/>
      <c r="K276" s="213"/>
      <c r="L276" s="218"/>
      <c r="M276" s="219"/>
      <c r="N276" s="220"/>
      <c r="O276" s="220"/>
      <c r="P276" s="220"/>
      <c r="Q276" s="220"/>
      <c r="R276" s="220"/>
      <c r="S276" s="220"/>
      <c r="T276" s="221"/>
      <c r="AT276" s="222" t="s">
        <v>233</v>
      </c>
      <c r="AU276" s="222" t="s">
        <v>83</v>
      </c>
      <c r="AV276" s="13" t="s">
        <v>83</v>
      </c>
      <c r="AW276" s="13" t="s">
        <v>35</v>
      </c>
      <c r="AX276" s="13" t="s">
        <v>81</v>
      </c>
      <c r="AY276" s="222" t="s">
        <v>213</v>
      </c>
    </row>
    <row r="277" spans="1:65" s="2" customFormat="1" ht="16.5" customHeight="1">
      <c r="A277" s="36"/>
      <c r="B277" s="37"/>
      <c r="C277" s="195" t="s">
        <v>366</v>
      </c>
      <c r="D277" s="195" t="s">
        <v>215</v>
      </c>
      <c r="E277" s="196" t="s">
        <v>2809</v>
      </c>
      <c r="F277" s="197" t="s">
        <v>2810</v>
      </c>
      <c r="G277" s="198" t="s">
        <v>156</v>
      </c>
      <c r="H277" s="199">
        <v>65.405000000000001</v>
      </c>
      <c r="I277" s="200"/>
      <c r="J277" s="201">
        <f>ROUND(I277*H277,2)</f>
        <v>0</v>
      </c>
      <c r="K277" s="197" t="s">
        <v>19</v>
      </c>
      <c r="L277" s="41"/>
      <c r="M277" s="202" t="s">
        <v>19</v>
      </c>
      <c r="N277" s="203" t="s">
        <v>45</v>
      </c>
      <c r="O277" s="66"/>
      <c r="P277" s="204">
        <f>O277*H277</f>
        <v>0</v>
      </c>
      <c r="Q277" s="204">
        <v>2.1000000000000001E-2</v>
      </c>
      <c r="R277" s="204">
        <f>Q277*H277</f>
        <v>1.3735050000000002</v>
      </c>
      <c r="S277" s="204">
        <v>0</v>
      </c>
      <c r="T277" s="205">
        <f>S277*H277</f>
        <v>0</v>
      </c>
      <c r="U277" s="36"/>
      <c r="V277" s="36"/>
      <c r="W277" s="36"/>
      <c r="X277" s="36"/>
      <c r="Y277" s="36"/>
      <c r="Z277" s="36"/>
      <c r="AA277" s="36"/>
      <c r="AB277" s="36"/>
      <c r="AC277" s="36"/>
      <c r="AD277" s="36"/>
      <c r="AE277" s="36"/>
      <c r="AR277" s="206" t="s">
        <v>220</v>
      </c>
      <c r="AT277" s="206" t="s">
        <v>215</v>
      </c>
      <c r="AU277" s="206" t="s">
        <v>83</v>
      </c>
      <c r="AY277" s="19" t="s">
        <v>213</v>
      </c>
      <c r="BE277" s="207">
        <f>IF(N277="základní",J277,0)</f>
        <v>0</v>
      </c>
      <c r="BF277" s="207">
        <f>IF(N277="snížená",J277,0)</f>
        <v>0</v>
      </c>
      <c r="BG277" s="207">
        <f>IF(N277="zákl. přenesená",J277,0)</f>
        <v>0</v>
      </c>
      <c r="BH277" s="207">
        <f>IF(N277="sníž. přenesená",J277,0)</f>
        <v>0</v>
      </c>
      <c r="BI277" s="207">
        <f>IF(N277="nulová",J277,0)</f>
        <v>0</v>
      </c>
      <c r="BJ277" s="19" t="s">
        <v>81</v>
      </c>
      <c r="BK277" s="207">
        <f>ROUND(I277*H277,2)</f>
        <v>0</v>
      </c>
      <c r="BL277" s="19" t="s">
        <v>220</v>
      </c>
      <c r="BM277" s="206" t="s">
        <v>2811</v>
      </c>
    </row>
    <row r="278" spans="1:65" s="2" customFormat="1" ht="39">
      <c r="A278" s="36"/>
      <c r="B278" s="37"/>
      <c r="C278" s="38"/>
      <c r="D278" s="208" t="s">
        <v>222</v>
      </c>
      <c r="E278" s="38"/>
      <c r="F278" s="209" t="s">
        <v>2812</v>
      </c>
      <c r="G278" s="38"/>
      <c r="H278" s="38"/>
      <c r="I278" s="118"/>
      <c r="J278" s="38"/>
      <c r="K278" s="38"/>
      <c r="L278" s="41"/>
      <c r="M278" s="210"/>
      <c r="N278" s="211"/>
      <c r="O278" s="66"/>
      <c r="P278" s="66"/>
      <c r="Q278" s="66"/>
      <c r="R278" s="66"/>
      <c r="S278" s="66"/>
      <c r="T278" s="67"/>
      <c r="U278" s="36"/>
      <c r="V278" s="36"/>
      <c r="W278" s="36"/>
      <c r="X278" s="36"/>
      <c r="Y278" s="36"/>
      <c r="Z278" s="36"/>
      <c r="AA278" s="36"/>
      <c r="AB278" s="36"/>
      <c r="AC278" s="36"/>
      <c r="AD278" s="36"/>
      <c r="AE278" s="36"/>
      <c r="AT278" s="19" t="s">
        <v>222</v>
      </c>
      <c r="AU278" s="19" t="s">
        <v>83</v>
      </c>
    </row>
    <row r="279" spans="1:65" s="15" customFormat="1">
      <c r="B279" s="234"/>
      <c r="C279" s="235"/>
      <c r="D279" s="208" t="s">
        <v>233</v>
      </c>
      <c r="E279" s="236" t="s">
        <v>19</v>
      </c>
      <c r="F279" s="237" t="s">
        <v>2813</v>
      </c>
      <c r="G279" s="235"/>
      <c r="H279" s="236" t="s">
        <v>19</v>
      </c>
      <c r="I279" s="238"/>
      <c r="J279" s="235"/>
      <c r="K279" s="235"/>
      <c r="L279" s="239"/>
      <c r="M279" s="240"/>
      <c r="N279" s="241"/>
      <c r="O279" s="241"/>
      <c r="P279" s="241"/>
      <c r="Q279" s="241"/>
      <c r="R279" s="241"/>
      <c r="S279" s="241"/>
      <c r="T279" s="242"/>
      <c r="AT279" s="243" t="s">
        <v>233</v>
      </c>
      <c r="AU279" s="243" t="s">
        <v>83</v>
      </c>
      <c r="AV279" s="15" t="s">
        <v>81</v>
      </c>
      <c r="AW279" s="15" t="s">
        <v>35</v>
      </c>
      <c r="AX279" s="15" t="s">
        <v>74</v>
      </c>
      <c r="AY279" s="243" t="s">
        <v>213</v>
      </c>
    </row>
    <row r="280" spans="1:65" s="13" customFormat="1">
      <c r="B280" s="212"/>
      <c r="C280" s="213"/>
      <c r="D280" s="208" t="s">
        <v>233</v>
      </c>
      <c r="E280" s="214" t="s">
        <v>19</v>
      </c>
      <c r="F280" s="215" t="s">
        <v>2814</v>
      </c>
      <c r="G280" s="213"/>
      <c r="H280" s="216">
        <v>23.353999999999999</v>
      </c>
      <c r="I280" s="217"/>
      <c r="J280" s="213"/>
      <c r="K280" s="213"/>
      <c r="L280" s="218"/>
      <c r="M280" s="219"/>
      <c r="N280" s="220"/>
      <c r="O280" s="220"/>
      <c r="P280" s="220"/>
      <c r="Q280" s="220"/>
      <c r="R280" s="220"/>
      <c r="S280" s="220"/>
      <c r="T280" s="221"/>
      <c r="AT280" s="222" t="s">
        <v>233</v>
      </c>
      <c r="AU280" s="222" t="s">
        <v>83</v>
      </c>
      <c r="AV280" s="13" t="s">
        <v>83</v>
      </c>
      <c r="AW280" s="13" t="s">
        <v>35</v>
      </c>
      <c r="AX280" s="13" t="s">
        <v>74</v>
      </c>
      <c r="AY280" s="222" t="s">
        <v>213</v>
      </c>
    </row>
    <row r="281" spans="1:65" s="13" customFormat="1">
      <c r="B281" s="212"/>
      <c r="C281" s="213"/>
      <c r="D281" s="208" t="s">
        <v>233</v>
      </c>
      <c r="E281" s="214" t="s">
        <v>19</v>
      </c>
      <c r="F281" s="215" t="s">
        <v>2815</v>
      </c>
      <c r="G281" s="213"/>
      <c r="H281" s="216">
        <v>23.707999999999998</v>
      </c>
      <c r="I281" s="217"/>
      <c r="J281" s="213"/>
      <c r="K281" s="213"/>
      <c r="L281" s="218"/>
      <c r="M281" s="219"/>
      <c r="N281" s="220"/>
      <c r="O281" s="220"/>
      <c r="P281" s="220"/>
      <c r="Q281" s="220"/>
      <c r="R281" s="220"/>
      <c r="S281" s="220"/>
      <c r="T281" s="221"/>
      <c r="AT281" s="222" t="s">
        <v>233</v>
      </c>
      <c r="AU281" s="222" t="s">
        <v>83</v>
      </c>
      <c r="AV281" s="13" t="s">
        <v>83</v>
      </c>
      <c r="AW281" s="13" t="s">
        <v>35</v>
      </c>
      <c r="AX281" s="13" t="s">
        <v>74</v>
      </c>
      <c r="AY281" s="222" t="s">
        <v>213</v>
      </c>
    </row>
    <row r="282" spans="1:65" s="13" customFormat="1">
      <c r="B282" s="212"/>
      <c r="C282" s="213"/>
      <c r="D282" s="208" t="s">
        <v>233</v>
      </c>
      <c r="E282" s="214" t="s">
        <v>19</v>
      </c>
      <c r="F282" s="215" t="s">
        <v>2816</v>
      </c>
      <c r="G282" s="213"/>
      <c r="H282" s="216">
        <v>8.6</v>
      </c>
      <c r="I282" s="217"/>
      <c r="J282" s="213"/>
      <c r="K282" s="213"/>
      <c r="L282" s="218"/>
      <c r="M282" s="219"/>
      <c r="N282" s="220"/>
      <c r="O282" s="220"/>
      <c r="P282" s="220"/>
      <c r="Q282" s="220"/>
      <c r="R282" s="220"/>
      <c r="S282" s="220"/>
      <c r="T282" s="221"/>
      <c r="AT282" s="222" t="s">
        <v>233</v>
      </c>
      <c r="AU282" s="222" t="s">
        <v>83</v>
      </c>
      <c r="AV282" s="13" t="s">
        <v>83</v>
      </c>
      <c r="AW282" s="13" t="s">
        <v>35</v>
      </c>
      <c r="AX282" s="13" t="s">
        <v>74</v>
      </c>
      <c r="AY282" s="222" t="s">
        <v>213</v>
      </c>
    </row>
    <row r="283" spans="1:65" s="13" customFormat="1">
      <c r="B283" s="212"/>
      <c r="C283" s="213"/>
      <c r="D283" s="208" t="s">
        <v>233</v>
      </c>
      <c r="E283" s="214" t="s">
        <v>19</v>
      </c>
      <c r="F283" s="215" t="s">
        <v>2817</v>
      </c>
      <c r="G283" s="213"/>
      <c r="H283" s="216">
        <v>9.7430000000000003</v>
      </c>
      <c r="I283" s="217"/>
      <c r="J283" s="213"/>
      <c r="K283" s="213"/>
      <c r="L283" s="218"/>
      <c r="M283" s="219"/>
      <c r="N283" s="220"/>
      <c r="O283" s="220"/>
      <c r="P283" s="220"/>
      <c r="Q283" s="220"/>
      <c r="R283" s="220"/>
      <c r="S283" s="220"/>
      <c r="T283" s="221"/>
      <c r="AT283" s="222" t="s">
        <v>233</v>
      </c>
      <c r="AU283" s="222" t="s">
        <v>83</v>
      </c>
      <c r="AV283" s="13" t="s">
        <v>83</v>
      </c>
      <c r="AW283" s="13" t="s">
        <v>35</v>
      </c>
      <c r="AX283" s="13" t="s">
        <v>74</v>
      </c>
      <c r="AY283" s="222" t="s">
        <v>213</v>
      </c>
    </row>
    <row r="284" spans="1:65" s="16" customFormat="1">
      <c r="B284" s="262"/>
      <c r="C284" s="263"/>
      <c r="D284" s="208" t="s">
        <v>233</v>
      </c>
      <c r="E284" s="264" t="s">
        <v>2629</v>
      </c>
      <c r="F284" s="265" t="s">
        <v>2376</v>
      </c>
      <c r="G284" s="263"/>
      <c r="H284" s="266">
        <v>65.405000000000001</v>
      </c>
      <c r="I284" s="267"/>
      <c r="J284" s="263"/>
      <c r="K284" s="263"/>
      <c r="L284" s="268"/>
      <c r="M284" s="269"/>
      <c r="N284" s="270"/>
      <c r="O284" s="270"/>
      <c r="P284" s="270"/>
      <c r="Q284" s="270"/>
      <c r="R284" s="270"/>
      <c r="S284" s="270"/>
      <c r="T284" s="271"/>
      <c r="AT284" s="272" t="s">
        <v>233</v>
      </c>
      <c r="AU284" s="272" t="s">
        <v>83</v>
      </c>
      <c r="AV284" s="16" t="s">
        <v>228</v>
      </c>
      <c r="AW284" s="16" t="s">
        <v>35</v>
      </c>
      <c r="AX284" s="16" t="s">
        <v>74</v>
      </c>
      <c r="AY284" s="272" t="s">
        <v>213</v>
      </c>
    </row>
    <row r="285" spans="1:65" s="14" customFormat="1">
      <c r="B285" s="223"/>
      <c r="C285" s="224"/>
      <c r="D285" s="208" t="s">
        <v>233</v>
      </c>
      <c r="E285" s="225" t="s">
        <v>19</v>
      </c>
      <c r="F285" s="226" t="s">
        <v>234</v>
      </c>
      <c r="G285" s="224"/>
      <c r="H285" s="227">
        <v>65.405000000000001</v>
      </c>
      <c r="I285" s="228"/>
      <c r="J285" s="224"/>
      <c r="K285" s="224"/>
      <c r="L285" s="229"/>
      <c r="M285" s="230"/>
      <c r="N285" s="231"/>
      <c r="O285" s="231"/>
      <c r="P285" s="231"/>
      <c r="Q285" s="231"/>
      <c r="R285" s="231"/>
      <c r="S285" s="231"/>
      <c r="T285" s="232"/>
      <c r="AT285" s="233" t="s">
        <v>233</v>
      </c>
      <c r="AU285" s="233" t="s">
        <v>83</v>
      </c>
      <c r="AV285" s="14" t="s">
        <v>220</v>
      </c>
      <c r="AW285" s="14" t="s">
        <v>35</v>
      </c>
      <c r="AX285" s="14" t="s">
        <v>81</v>
      </c>
      <c r="AY285" s="233" t="s">
        <v>213</v>
      </c>
    </row>
    <row r="286" spans="1:65" s="2" customFormat="1" ht="16.5" customHeight="1">
      <c r="A286" s="36"/>
      <c r="B286" s="37"/>
      <c r="C286" s="195" t="s">
        <v>370</v>
      </c>
      <c r="D286" s="195" t="s">
        <v>215</v>
      </c>
      <c r="E286" s="196" t="s">
        <v>2818</v>
      </c>
      <c r="F286" s="197" t="s">
        <v>2819</v>
      </c>
      <c r="G286" s="198" t="s">
        <v>156</v>
      </c>
      <c r="H286" s="199">
        <v>65.405000000000001</v>
      </c>
      <c r="I286" s="200"/>
      <c r="J286" s="201">
        <f>ROUND(I286*H286,2)</f>
        <v>0</v>
      </c>
      <c r="K286" s="197" t="s">
        <v>2365</v>
      </c>
      <c r="L286" s="41"/>
      <c r="M286" s="202" t="s">
        <v>19</v>
      </c>
      <c r="N286" s="203" t="s">
        <v>45</v>
      </c>
      <c r="O286" s="66"/>
      <c r="P286" s="204">
        <f>O286*H286</f>
        <v>0</v>
      </c>
      <c r="Q286" s="204">
        <v>0</v>
      </c>
      <c r="R286" s="204">
        <f>Q286*H286</f>
        <v>0</v>
      </c>
      <c r="S286" s="204">
        <v>0</v>
      </c>
      <c r="T286" s="205">
        <f>S286*H286</f>
        <v>0</v>
      </c>
      <c r="U286" s="36"/>
      <c r="V286" s="36"/>
      <c r="W286" s="36"/>
      <c r="X286" s="36"/>
      <c r="Y286" s="36"/>
      <c r="Z286" s="36"/>
      <c r="AA286" s="36"/>
      <c r="AB286" s="36"/>
      <c r="AC286" s="36"/>
      <c r="AD286" s="36"/>
      <c r="AE286" s="36"/>
      <c r="AR286" s="206" t="s">
        <v>220</v>
      </c>
      <c r="AT286" s="206" t="s">
        <v>215</v>
      </c>
      <c r="AU286" s="206" t="s">
        <v>83</v>
      </c>
      <c r="AY286" s="19" t="s">
        <v>213</v>
      </c>
      <c r="BE286" s="207">
        <f>IF(N286="základní",J286,0)</f>
        <v>0</v>
      </c>
      <c r="BF286" s="207">
        <f>IF(N286="snížená",J286,0)</f>
        <v>0</v>
      </c>
      <c r="BG286" s="207">
        <f>IF(N286="zákl. přenesená",J286,0)</f>
        <v>0</v>
      </c>
      <c r="BH286" s="207">
        <f>IF(N286="sníž. přenesená",J286,0)</f>
        <v>0</v>
      </c>
      <c r="BI286" s="207">
        <f>IF(N286="nulová",J286,0)</f>
        <v>0</v>
      </c>
      <c r="BJ286" s="19" t="s">
        <v>81</v>
      </c>
      <c r="BK286" s="207">
        <f>ROUND(I286*H286,2)</f>
        <v>0</v>
      </c>
      <c r="BL286" s="19" t="s">
        <v>220</v>
      </c>
      <c r="BM286" s="206" t="s">
        <v>2820</v>
      </c>
    </row>
    <row r="287" spans="1:65" s="2" customFormat="1" ht="39">
      <c r="A287" s="36"/>
      <c r="B287" s="37"/>
      <c r="C287" s="38"/>
      <c r="D287" s="208" t="s">
        <v>222</v>
      </c>
      <c r="E287" s="38"/>
      <c r="F287" s="209" t="s">
        <v>2821</v>
      </c>
      <c r="G287" s="38"/>
      <c r="H287" s="38"/>
      <c r="I287" s="118"/>
      <c r="J287" s="38"/>
      <c r="K287" s="38"/>
      <c r="L287" s="41"/>
      <c r="M287" s="210"/>
      <c r="N287" s="211"/>
      <c r="O287" s="66"/>
      <c r="P287" s="66"/>
      <c r="Q287" s="66"/>
      <c r="R287" s="66"/>
      <c r="S287" s="66"/>
      <c r="T287" s="67"/>
      <c r="U287" s="36"/>
      <c r="V287" s="36"/>
      <c r="W287" s="36"/>
      <c r="X287" s="36"/>
      <c r="Y287" s="36"/>
      <c r="Z287" s="36"/>
      <c r="AA287" s="36"/>
      <c r="AB287" s="36"/>
      <c r="AC287" s="36"/>
      <c r="AD287" s="36"/>
      <c r="AE287" s="36"/>
      <c r="AT287" s="19" t="s">
        <v>222</v>
      </c>
      <c r="AU287" s="19" t="s">
        <v>83</v>
      </c>
    </row>
    <row r="288" spans="1:65" s="13" customFormat="1">
      <c r="B288" s="212"/>
      <c r="C288" s="213"/>
      <c r="D288" s="208" t="s">
        <v>233</v>
      </c>
      <c r="E288" s="214" t="s">
        <v>19</v>
      </c>
      <c r="F288" s="215" t="s">
        <v>2629</v>
      </c>
      <c r="G288" s="213"/>
      <c r="H288" s="216">
        <v>65.405000000000001</v>
      </c>
      <c r="I288" s="217"/>
      <c r="J288" s="213"/>
      <c r="K288" s="213"/>
      <c r="L288" s="218"/>
      <c r="M288" s="219"/>
      <c r="N288" s="220"/>
      <c r="O288" s="220"/>
      <c r="P288" s="220"/>
      <c r="Q288" s="220"/>
      <c r="R288" s="220"/>
      <c r="S288" s="220"/>
      <c r="T288" s="221"/>
      <c r="AT288" s="222" t="s">
        <v>233</v>
      </c>
      <c r="AU288" s="222" t="s">
        <v>83</v>
      </c>
      <c r="AV288" s="13" t="s">
        <v>83</v>
      </c>
      <c r="AW288" s="13" t="s">
        <v>35</v>
      </c>
      <c r="AX288" s="13" t="s">
        <v>81</v>
      </c>
      <c r="AY288" s="222" t="s">
        <v>213</v>
      </c>
    </row>
    <row r="289" spans="1:65" s="2" customFormat="1" ht="21.75" customHeight="1">
      <c r="A289" s="36"/>
      <c r="B289" s="37"/>
      <c r="C289" s="195" t="s">
        <v>375</v>
      </c>
      <c r="D289" s="195" t="s">
        <v>215</v>
      </c>
      <c r="E289" s="196" t="s">
        <v>2485</v>
      </c>
      <c r="F289" s="197" t="s">
        <v>2486</v>
      </c>
      <c r="G289" s="198" t="s">
        <v>156</v>
      </c>
      <c r="H289" s="199">
        <v>3.4550000000000001</v>
      </c>
      <c r="I289" s="200"/>
      <c r="J289" s="201">
        <f>ROUND(I289*H289,2)</f>
        <v>0</v>
      </c>
      <c r="K289" s="197" t="s">
        <v>19</v>
      </c>
      <c r="L289" s="41"/>
      <c r="M289" s="202" t="s">
        <v>19</v>
      </c>
      <c r="N289" s="203" t="s">
        <v>45</v>
      </c>
      <c r="O289" s="66"/>
      <c r="P289" s="204">
        <f>O289*H289</f>
        <v>0</v>
      </c>
      <c r="Q289" s="204">
        <v>3.0000000000000001E-3</v>
      </c>
      <c r="R289" s="204">
        <f>Q289*H289</f>
        <v>1.0365000000000001E-2</v>
      </c>
      <c r="S289" s="204">
        <v>0</v>
      </c>
      <c r="T289" s="205">
        <f>S289*H289</f>
        <v>0</v>
      </c>
      <c r="U289" s="36"/>
      <c r="V289" s="36"/>
      <c r="W289" s="36"/>
      <c r="X289" s="36"/>
      <c r="Y289" s="36"/>
      <c r="Z289" s="36"/>
      <c r="AA289" s="36"/>
      <c r="AB289" s="36"/>
      <c r="AC289" s="36"/>
      <c r="AD289" s="36"/>
      <c r="AE289" s="36"/>
      <c r="AR289" s="206" t="s">
        <v>220</v>
      </c>
      <c r="AT289" s="206" t="s">
        <v>215</v>
      </c>
      <c r="AU289" s="206" t="s">
        <v>83</v>
      </c>
      <c r="AY289" s="19" t="s">
        <v>213</v>
      </c>
      <c r="BE289" s="207">
        <f>IF(N289="základní",J289,0)</f>
        <v>0</v>
      </c>
      <c r="BF289" s="207">
        <f>IF(N289="snížená",J289,0)</f>
        <v>0</v>
      </c>
      <c r="BG289" s="207">
        <f>IF(N289="zákl. přenesená",J289,0)</f>
        <v>0</v>
      </c>
      <c r="BH289" s="207">
        <f>IF(N289="sníž. přenesená",J289,0)</f>
        <v>0</v>
      </c>
      <c r="BI289" s="207">
        <f>IF(N289="nulová",J289,0)</f>
        <v>0</v>
      </c>
      <c r="BJ289" s="19" t="s">
        <v>81</v>
      </c>
      <c r="BK289" s="207">
        <f>ROUND(I289*H289,2)</f>
        <v>0</v>
      </c>
      <c r="BL289" s="19" t="s">
        <v>220</v>
      </c>
      <c r="BM289" s="206" t="s">
        <v>2822</v>
      </c>
    </row>
    <row r="290" spans="1:65" s="2" customFormat="1" ht="48.75">
      <c r="A290" s="36"/>
      <c r="B290" s="37"/>
      <c r="C290" s="38"/>
      <c r="D290" s="208" t="s">
        <v>222</v>
      </c>
      <c r="E290" s="38"/>
      <c r="F290" s="209" t="s">
        <v>2488</v>
      </c>
      <c r="G290" s="38"/>
      <c r="H290" s="38"/>
      <c r="I290" s="118"/>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222</v>
      </c>
      <c r="AU290" s="19" t="s">
        <v>83</v>
      </c>
    </row>
    <row r="291" spans="1:65" s="15" customFormat="1">
      <c r="B291" s="234"/>
      <c r="C291" s="235"/>
      <c r="D291" s="208" t="s">
        <v>233</v>
      </c>
      <c r="E291" s="236" t="s">
        <v>19</v>
      </c>
      <c r="F291" s="237" t="s">
        <v>2823</v>
      </c>
      <c r="G291" s="235"/>
      <c r="H291" s="236" t="s">
        <v>19</v>
      </c>
      <c r="I291" s="238"/>
      <c r="J291" s="235"/>
      <c r="K291" s="235"/>
      <c r="L291" s="239"/>
      <c r="M291" s="240"/>
      <c r="N291" s="241"/>
      <c r="O291" s="241"/>
      <c r="P291" s="241"/>
      <c r="Q291" s="241"/>
      <c r="R291" s="241"/>
      <c r="S291" s="241"/>
      <c r="T291" s="242"/>
      <c r="AT291" s="243" t="s">
        <v>233</v>
      </c>
      <c r="AU291" s="243" t="s">
        <v>83</v>
      </c>
      <c r="AV291" s="15" t="s">
        <v>81</v>
      </c>
      <c r="AW291" s="15" t="s">
        <v>35</v>
      </c>
      <c r="AX291" s="15" t="s">
        <v>74</v>
      </c>
      <c r="AY291" s="243" t="s">
        <v>213</v>
      </c>
    </row>
    <row r="292" spans="1:65" s="15" customFormat="1">
      <c r="B292" s="234"/>
      <c r="C292" s="235"/>
      <c r="D292" s="208" t="s">
        <v>233</v>
      </c>
      <c r="E292" s="236" t="s">
        <v>19</v>
      </c>
      <c r="F292" s="237" t="s">
        <v>2368</v>
      </c>
      <c r="G292" s="235"/>
      <c r="H292" s="236" t="s">
        <v>19</v>
      </c>
      <c r="I292" s="238"/>
      <c r="J292" s="235"/>
      <c r="K292" s="235"/>
      <c r="L292" s="239"/>
      <c r="M292" s="240"/>
      <c r="N292" s="241"/>
      <c r="O292" s="241"/>
      <c r="P292" s="241"/>
      <c r="Q292" s="241"/>
      <c r="R292" s="241"/>
      <c r="S292" s="241"/>
      <c r="T292" s="242"/>
      <c r="AT292" s="243" t="s">
        <v>233</v>
      </c>
      <c r="AU292" s="243" t="s">
        <v>83</v>
      </c>
      <c r="AV292" s="15" t="s">
        <v>81</v>
      </c>
      <c r="AW292" s="15" t="s">
        <v>35</v>
      </c>
      <c r="AX292" s="15" t="s">
        <v>74</v>
      </c>
      <c r="AY292" s="243" t="s">
        <v>213</v>
      </c>
    </row>
    <row r="293" spans="1:65" s="13" customFormat="1">
      <c r="B293" s="212"/>
      <c r="C293" s="213"/>
      <c r="D293" s="208" t="s">
        <v>233</v>
      </c>
      <c r="E293" s="214" t="s">
        <v>19</v>
      </c>
      <c r="F293" s="215" t="s">
        <v>2638</v>
      </c>
      <c r="G293" s="213"/>
      <c r="H293" s="216">
        <v>3.4550000000000001</v>
      </c>
      <c r="I293" s="217"/>
      <c r="J293" s="213"/>
      <c r="K293" s="213"/>
      <c r="L293" s="218"/>
      <c r="M293" s="219"/>
      <c r="N293" s="220"/>
      <c r="O293" s="220"/>
      <c r="P293" s="220"/>
      <c r="Q293" s="220"/>
      <c r="R293" s="220"/>
      <c r="S293" s="220"/>
      <c r="T293" s="221"/>
      <c r="AT293" s="222" t="s">
        <v>233</v>
      </c>
      <c r="AU293" s="222" t="s">
        <v>83</v>
      </c>
      <c r="AV293" s="13" t="s">
        <v>83</v>
      </c>
      <c r="AW293" s="13" t="s">
        <v>35</v>
      </c>
      <c r="AX293" s="13" t="s">
        <v>74</v>
      </c>
      <c r="AY293" s="222" t="s">
        <v>213</v>
      </c>
    </row>
    <row r="294" spans="1:65" s="16" customFormat="1">
      <c r="B294" s="262"/>
      <c r="C294" s="263"/>
      <c r="D294" s="208" t="s">
        <v>233</v>
      </c>
      <c r="E294" s="264" t="s">
        <v>2637</v>
      </c>
      <c r="F294" s="265" t="s">
        <v>2376</v>
      </c>
      <c r="G294" s="263"/>
      <c r="H294" s="266">
        <v>3.4550000000000001</v>
      </c>
      <c r="I294" s="267"/>
      <c r="J294" s="263"/>
      <c r="K294" s="263"/>
      <c r="L294" s="268"/>
      <c r="M294" s="269"/>
      <c r="N294" s="270"/>
      <c r="O294" s="270"/>
      <c r="P294" s="270"/>
      <c r="Q294" s="270"/>
      <c r="R294" s="270"/>
      <c r="S294" s="270"/>
      <c r="T294" s="271"/>
      <c r="AT294" s="272" t="s">
        <v>233</v>
      </c>
      <c r="AU294" s="272" t="s">
        <v>83</v>
      </c>
      <c r="AV294" s="16" t="s">
        <v>228</v>
      </c>
      <c r="AW294" s="16" t="s">
        <v>35</v>
      </c>
      <c r="AX294" s="16" t="s">
        <v>74</v>
      </c>
      <c r="AY294" s="272" t="s">
        <v>213</v>
      </c>
    </row>
    <row r="295" spans="1:65" s="14" customFormat="1">
      <c r="B295" s="223"/>
      <c r="C295" s="224"/>
      <c r="D295" s="208" t="s">
        <v>233</v>
      </c>
      <c r="E295" s="225" t="s">
        <v>19</v>
      </c>
      <c r="F295" s="226" t="s">
        <v>234</v>
      </c>
      <c r="G295" s="224"/>
      <c r="H295" s="227">
        <v>3.4550000000000001</v>
      </c>
      <c r="I295" s="228"/>
      <c r="J295" s="224"/>
      <c r="K295" s="224"/>
      <c r="L295" s="229"/>
      <c r="M295" s="230"/>
      <c r="N295" s="231"/>
      <c r="O295" s="231"/>
      <c r="P295" s="231"/>
      <c r="Q295" s="231"/>
      <c r="R295" s="231"/>
      <c r="S295" s="231"/>
      <c r="T295" s="232"/>
      <c r="AT295" s="233" t="s">
        <v>233</v>
      </c>
      <c r="AU295" s="233" t="s">
        <v>83</v>
      </c>
      <c r="AV295" s="14" t="s">
        <v>220</v>
      </c>
      <c r="AW295" s="14" t="s">
        <v>35</v>
      </c>
      <c r="AX295" s="14" t="s">
        <v>81</v>
      </c>
      <c r="AY295" s="233" t="s">
        <v>213</v>
      </c>
    </row>
    <row r="296" spans="1:65" s="2" customFormat="1" ht="16.5" customHeight="1">
      <c r="A296" s="36"/>
      <c r="B296" s="37"/>
      <c r="C296" s="244" t="s">
        <v>380</v>
      </c>
      <c r="D296" s="244" t="s">
        <v>329</v>
      </c>
      <c r="E296" s="245" t="s">
        <v>2824</v>
      </c>
      <c r="F296" s="246" t="s">
        <v>2825</v>
      </c>
      <c r="G296" s="247" t="s">
        <v>218</v>
      </c>
      <c r="H296" s="248">
        <v>38.350999999999999</v>
      </c>
      <c r="I296" s="249"/>
      <c r="J296" s="250">
        <f>ROUND(I296*H296,2)</f>
        <v>0</v>
      </c>
      <c r="K296" s="246" t="s">
        <v>19</v>
      </c>
      <c r="L296" s="251"/>
      <c r="M296" s="252" t="s">
        <v>19</v>
      </c>
      <c r="N296" s="253" t="s">
        <v>45</v>
      </c>
      <c r="O296" s="66"/>
      <c r="P296" s="204">
        <f>O296*H296</f>
        <v>0</v>
      </c>
      <c r="Q296" s="204">
        <v>5.0000000000000001E-3</v>
      </c>
      <c r="R296" s="204">
        <f>Q296*H296</f>
        <v>0.19175500000000001</v>
      </c>
      <c r="S296" s="204">
        <v>0</v>
      </c>
      <c r="T296" s="205">
        <f>S296*H296</f>
        <v>0</v>
      </c>
      <c r="U296" s="36"/>
      <c r="V296" s="36"/>
      <c r="W296" s="36"/>
      <c r="X296" s="36"/>
      <c r="Y296" s="36"/>
      <c r="Z296" s="36"/>
      <c r="AA296" s="36"/>
      <c r="AB296" s="36"/>
      <c r="AC296" s="36"/>
      <c r="AD296" s="36"/>
      <c r="AE296" s="36"/>
      <c r="AR296" s="206" t="s">
        <v>257</v>
      </c>
      <c r="AT296" s="206" t="s">
        <v>329</v>
      </c>
      <c r="AU296" s="206" t="s">
        <v>83</v>
      </c>
      <c r="AY296" s="19" t="s">
        <v>213</v>
      </c>
      <c r="BE296" s="207">
        <f>IF(N296="základní",J296,0)</f>
        <v>0</v>
      </c>
      <c r="BF296" s="207">
        <f>IF(N296="snížená",J296,0)</f>
        <v>0</v>
      </c>
      <c r="BG296" s="207">
        <f>IF(N296="zákl. přenesená",J296,0)</f>
        <v>0</v>
      </c>
      <c r="BH296" s="207">
        <f>IF(N296="sníž. přenesená",J296,0)</f>
        <v>0</v>
      </c>
      <c r="BI296" s="207">
        <f>IF(N296="nulová",J296,0)</f>
        <v>0</v>
      </c>
      <c r="BJ296" s="19" t="s">
        <v>81</v>
      </c>
      <c r="BK296" s="207">
        <f>ROUND(I296*H296,2)</f>
        <v>0</v>
      </c>
      <c r="BL296" s="19" t="s">
        <v>220</v>
      </c>
      <c r="BM296" s="206" t="s">
        <v>2826</v>
      </c>
    </row>
    <row r="297" spans="1:65" s="15" customFormat="1">
      <c r="B297" s="234"/>
      <c r="C297" s="235"/>
      <c r="D297" s="208" t="s">
        <v>233</v>
      </c>
      <c r="E297" s="236" t="s">
        <v>19</v>
      </c>
      <c r="F297" s="237" t="s">
        <v>2501</v>
      </c>
      <c r="G297" s="235"/>
      <c r="H297" s="236" t="s">
        <v>19</v>
      </c>
      <c r="I297" s="238"/>
      <c r="J297" s="235"/>
      <c r="K297" s="235"/>
      <c r="L297" s="239"/>
      <c r="M297" s="240"/>
      <c r="N297" s="241"/>
      <c r="O297" s="241"/>
      <c r="P297" s="241"/>
      <c r="Q297" s="241"/>
      <c r="R297" s="241"/>
      <c r="S297" s="241"/>
      <c r="T297" s="242"/>
      <c r="AT297" s="243" t="s">
        <v>233</v>
      </c>
      <c r="AU297" s="243" t="s">
        <v>83</v>
      </c>
      <c r="AV297" s="15" t="s">
        <v>81</v>
      </c>
      <c r="AW297" s="15" t="s">
        <v>35</v>
      </c>
      <c r="AX297" s="15" t="s">
        <v>74</v>
      </c>
      <c r="AY297" s="243" t="s">
        <v>213</v>
      </c>
    </row>
    <row r="298" spans="1:65" s="15" customFormat="1">
      <c r="B298" s="234"/>
      <c r="C298" s="235"/>
      <c r="D298" s="208" t="s">
        <v>233</v>
      </c>
      <c r="E298" s="236" t="s">
        <v>19</v>
      </c>
      <c r="F298" s="237" t="s">
        <v>2502</v>
      </c>
      <c r="G298" s="235"/>
      <c r="H298" s="236" t="s">
        <v>19</v>
      </c>
      <c r="I298" s="238"/>
      <c r="J298" s="235"/>
      <c r="K298" s="235"/>
      <c r="L298" s="239"/>
      <c r="M298" s="240"/>
      <c r="N298" s="241"/>
      <c r="O298" s="241"/>
      <c r="P298" s="241"/>
      <c r="Q298" s="241"/>
      <c r="R298" s="241"/>
      <c r="S298" s="241"/>
      <c r="T298" s="242"/>
      <c r="AT298" s="243" t="s">
        <v>233</v>
      </c>
      <c r="AU298" s="243" t="s">
        <v>83</v>
      </c>
      <c r="AV298" s="15" t="s">
        <v>81</v>
      </c>
      <c r="AW298" s="15" t="s">
        <v>35</v>
      </c>
      <c r="AX298" s="15" t="s">
        <v>74</v>
      </c>
      <c r="AY298" s="243" t="s">
        <v>213</v>
      </c>
    </row>
    <row r="299" spans="1:65" s="13" customFormat="1">
      <c r="B299" s="212"/>
      <c r="C299" s="213"/>
      <c r="D299" s="208" t="s">
        <v>233</v>
      </c>
      <c r="E299" s="214" t="s">
        <v>19</v>
      </c>
      <c r="F299" s="215" t="s">
        <v>2827</v>
      </c>
      <c r="G299" s="213"/>
      <c r="H299" s="216">
        <v>38.350999999999999</v>
      </c>
      <c r="I299" s="217"/>
      <c r="J299" s="213"/>
      <c r="K299" s="213"/>
      <c r="L299" s="218"/>
      <c r="M299" s="219"/>
      <c r="N299" s="220"/>
      <c r="O299" s="220"/>
      <c r="P299" s="220"/>
      <c r="Q299" s="220"/>
      <c r="R299" s="220"/>
      <c r="S299" s="220"/>
      <c r="T299" s="221"/>
      <c r="AT299" s="222" t="s">
        <v>233</v>
      </c>
      <c r="AU299" s="222" t="s">
        <v>83</v>
      </c>
      <c r="AV299" s="13" t="s">
        <v>83</v>
      </c>
      <c r="AW299" s="13" t="s">
        <v>35</v>
      </c>
      <c r="AX299" s="13" t="s">
        <v>74</v>
      </c>
      <c r="AY299" s="222" t="s">
        <v>213</v>
      </c>
    </row>
    <row r="300" spans="1:65" s="14" customFormat="1">
      <c r="B300" s="223"/>
      <c r="C300" s="224"/>
      <c r="D300" s="208" t="s">
        <v>233</v>
      </c>
      <c r="E300" s="225" t="s">
        <v>19</v>
      </c>
      <c r="F300" s="226" t="s">
        <v>234</v>
      </c>
      <c r="G300" s="224"/>
      <c r="H300" s="227">
        <v>38.350999999999999</v>
      </c>
      <c r="I300" s="228"/>
      <c r="J300" s="224"/>
      <c r="K300" s="224"/>
      <c r="L300" s="229"/>
      <c r="M300" s="230"/>
      <c r="N300" s="231"/>
      <c r="O300" s="231"/>
      <c r="P300" s="231"/>
      <c r="Q300" s="231"/>
      <c r="R300" s="231"/>
      <c r="S300" s="231"/>
      <c r="T300" s="232"/>
      <c r="AT300" s="233" t="s">
        <v>233</v>
      </c>
      <c r="AU300" s="233" t="s">
        <v>83</v>
      </c>
      <c r="AV300" s="14" t="s">
        <v>220</v>
      </c>
      <c r="AW300" s="14" t="s">
        <v>35</v>
      </c>
      <c r="AX300" s="14" t="s">
        <v>81</v>
      </c>
      <c r="AY300" s="233" t="s">
        <v>213</v>
      </c>
    </row>
    <row r="301" spans="1:65" s="12" customFormat="1" ht="22.9" customHeight="1">
      <c r="B301" s="179"/>
      <c r="C301" s="180"/>
      <c r="D301" s="181" t="s">
        <v>73</v>
      </c>
      <c r="E301" s="193" t="s">
        <v>262</v>
      </c>
      <c r="F301" s="193" t="s">
        <v>424</v>
      </c>
      <c r="G301" s="180"/>
      <c r="H301" s="180"/>
      <c r="I301" s="183"/>
      <c r="J301" s="194">
        <f>BK301</f>
        <v>0</v>
      </c>
      <c r="K301" s="180"/>
      <c r="L301" s="185"/>
      <c r="M301" s="186"/>
      <c r="N301" s="187"/>
      <c r="O301" s="187"/>
      <c r="P301" s="188">
        <f>SUM(P302:P350)</f>
        <v>0</v>
      </c>
      <c r="Q301" s="187"/>
      <c r="R301" s="188">
        <f>SUM(R302:R350)</f>
        <v>6.1791921999999992</v>
      </c>
      <c r="S301" s="187"/>
      <c r="T301" s="189">
        <f>SUM(T302:T350)</f>
        <v>52.869590000000002</v>
      </c>
      <c r="AR301" s="190" t="s">
        <v>81</v>
      </c>
      <c r="AT301" s="191" t="s">
        <v>73</v>
      </c>
      <c r="AU301" s="191" t="s">
        <v>81</v>
      </c>
      <c r="AY301" s="190" t="s">
        <v>213</v>
      </c>
      <c r="BK301" s="192">
        <f>SUM(BK302:BK350)</f>
        <v>0</v>
      </c>
    </row>
    <row r="302" spans="1:65" s="2" customFormat="1" ht="21.75" customHeight="1">
      <c r="A302" s="36"/>
      <c r="B302" s="37"/>
      <c r="C302" s="195" t="s">
        <v>384</v>
      </c>
      <c r="D302" s="195" t="s">
        <v>215</v>
      </c>
      <c r="E302" s="196" t="s">
        <v>2828</v>
      </c>
      <c r="F302" s="197" t="s">
        <v>2829</v>
      </c>
      <c r="G302" s="198" t="s">
        <v>152</v>
      </c>
      <c r="H302" s="199">
        <v>46.795000000000002</v>
      </c>
      <c r="I302" s="200"/>
      <c r="J302" s="201">
        <f>ROUND(I302*H302,2)</f>
        <v>0</v>
      </c>
      <c r="K302" s="197" t="s">
        <v>2365</v>
      </c>
      <c r="L302" s="41"/>
      <c r="M302" s="202" t="s">
        <v>19</v>
      </c>
      <c r="N302" s="203" t="s">
        <v>45</v>
      </c>
      <c r="O302" s="66"/>
      <c r="P302" s="204">
        <f>O302*H302</f>
        <v>0</v>
      </c>
      <c r="Q302" s="204">
        <v>7.621E-2</v>
      </c>
      <c r="R302" s="204">
        <f>Q302*H302</f>
        <v>3.56624695</v>
      </c>
      <c r="S302" s="204">
        <v>0</v>
      </c>
      <c r="T302" s="205">
        <f>S302*H302</f>
        <v>0</v>
      </c>
      <c r="U302" s="36"/>
      <c r="V302" s="36"/>
      <c r="W302" s="36"/>
      <c r="X302" s="36"/>
      <c r="Y302" s="36"/>
      <c r="Z302" s="36"/>
      <c r="AA302" s="36"/>
      <c r="AB302" s="36"/>
      <c r="AC302" s="36"/>
      <c r="AD302" s="36"/>
      <c r="AE302" s="36"/>
      <c r="AR302" s="206" t="s">
        <v>220</v>
      </c>
      <c r="AT302" s="206" t="s">
        <v>215</v>
      </c>
      <c r="AU302" s="206" t="s">
        <v>83</v>
      </c>
      <c r="AY302" s="19" t="s">
        <v>213</v>
      </c>
      <c r="BE302" s="207">
        <f>IF(N302="základní",J302,0)</f>
        <v>0</v>
      </c>
      <c r="BF302" s="207">
        <f>IF(N302="snížená",J302,0)</f>
        <v>0</v>
      </c>
      <c r="BG302" s="207">
        <f>IF(N302="zákl. přenesená",J302,0)</f>
        <v>0</v>
      </c>
      <c r="BH302" s="207">
        <f>IF(N302="sníž. přenesená",J302,0)</f>
        <v>0</v>
      </c>
      <c r="BI302" s="207">
        <f>IF(N302="nulová",J302,0)</f>
        <v>0</v>
      </c>
      <c r="BJ302" s="19" t="s">
        <v>81</v>
      </c>
      <c r="BK302" s="207">
        <f>ROUND(I302*H302,2)</f>
        <v>0</v>
      </c>
      <c r="BL302" s="19" t="s">
        <v>220</v>
      </c>
      <c r="BM302" s="206" t="s">
        <v>2830</v>
      </c>
    </row>
    <row r="303" spans="1:65" s="2" customFormat="1" ht="97.5">
      <c r="A303" s="36"/>
      <c r="B303" s="37"/>
      <c r="C303" s="38"/>
      <c r="D303" s="208" t="s">
        <v>222</v>
      </c>
      <c r="E303" s="38"/>
      <c r="F303" s="209" t="s">
        <v>2831</v>
      </c>
      <c r="G303" s="38"/>
      <c r="H303" s="38"/>
      <c r="I303" s="118"/>
      <c r="J303" s="38"/>
      <c r="K303" s="38"/>
      <c r="L303" s="41"/>
      <c r="M303" s="210"/>
      <c r="N303" s="211"/>
      <c r="O303" s="66"/>
      <c r="P303" s="66"/>
      <c r="Q303" s="66"/>
      <c r="R303" s="66"/>
      <c r="S303" s="66"/>
      <c r="T303" s="67"/>
      <c r="U303" s="36"/>
      <c r="V303" s="36"/>
      <c r="W303" s="36"/>
      <c r="X303" s="36"/>
      <c r="Y303" s="36"/>
      <c r="Z303" s="36"/>
      <c r="AA303" s="36"/>
      <c r="AB303" s="36"/>
      <c r="AC303" s="36"/>
      <c r="AD303" s="36"/>
      <c r="AE303" s="36"/>
      <c r="AT303" s="19" t="s">
        <v>222</v>
      </c>
      <c r="AU303" s="19" t="s">
        <v>83</v>
      </c>
    </row>
    <row r="304" spans="1:65" s="15" customFormat="1">
      <c r="B304" s="234"/>
      <c r="C304" s="235"/>
      <c r="D304" s="208" t="s">
        <v>233</v>
      </c>
      <c r="E304" s="236" t="s">
        <v>19</v>
      </c>
      <c r="F304" s="237" t="s">
        <v>2832</v>
      </c>
      <c r="G304" s="235"/>
      <c r="H304" s="236" t="s">
        <v>19</v>
      </c>
      <c r="I304" s="238"/>
      <c r="J304" s="235"/>
      <c r="K304" s="235"/>
      <c r="L304" s="239"/>
      <c r="M304" s="240"/>
      <c r="N304" s="241"/>
      <c r="O304" s="241"/>
      <c r="P304" s="241"/>
      <c r="Q304" s="241"/>
      <c r="R304" s="241"/>
      <c r="S304" s="241"/>
      <c r="T304" s="242"/>
      <c r="AT304" s="243" t="s">
        <v>233</v>
      </c>
      <c r="AU304" s="243" t="s">
        <v>83</v>
      </c>
      <c r="AV304" s="15" t="s">
        <v>81</v>
      </c>
      <c r="AW304" s="15" t="s">
        <v>35</v>
      </c>
      <c r="AX304" s="15" t="s">
        <v>74</v>
      </c>
      <c r="AY304" s="243" t="s">
        <v>213</v>
      </c>
    </row>
    <row r="305" spans="1:65" s="13" customFormat="1">
      <c r="B305" s="212"/>
      <c r="C305" s="213"/>
      <c r="D305" s="208" t="s">
        <v>233</v>
      </c>
      <c r="E305" s="214" t="s">
        <v>19</v>
      </c>
      <c r="F305" s="215" t="s">
        <v>2833</v>
      </c>
      <c r="G305" s="213"/>
      <c r="H305" s="216">
        <v>14.759</v>
      </c>
      <c r="I305" s="217"/>
      <c r="J305" s="213"/>
      <c r="K305" s="213"/>
      <c r="L305" s="218"/>
      <c r="M305" s="219"/>
      <c r="N305" s="220"/>
      <c r="O305" s="220"/>
      <c r="P305" s="220"/>
      <c r="Q305" s="220"/>
      <c r="R305" s="220"/>
      <c r="S305" s="220"/>
      <c r="T305" s="221"/>
      <c r="AT305" s="222" t="s">
        <v>233</v>
      </c>
      <c r="AU305" s="222" t="s">
        <v>83</v>
      </c>
      <c r="AV305" s="13" t="s">
        <v>83</v>
      </c>
      <c r="AW305" s="13" t="s">
        <v>35</v>
      </c>
      <c r="AX305" s="13" t="s">
        <v>74</v>
      </c>
      <c r="AY305" s="222" t="s">
        <v>213</v>
      </c>
    </row>
    <row r="306" spans="1:65" s="13" customFormat="1">
      <c r="B306" s="212"/>
      <c r="C306" s="213"/>
      <c r="D306" s="208" t="s">
        <v>233</v>
      </c>
      <c r="E306" s="214" t="s">
        <v>19</v>
      </c>
      <c r="F306" s="215" t="s">
        <v>2834</v>
      </c>
      <c r="G306" s="213"/>
      <c r="H306" s="216">
        <v>7.4139999999999997</v>
      </c>
      <c r="I306" s="217"/>
      <c r="J306" s="213"/>
      <c r="K306" s="213"/>
      <c r="L306" s="218"/>
      <c r="M306" s="219"/>
      <c r="N306" s="220"/>
      <c r="O306" s="220"/>
      <c r="P306" s="220"/>
      <c r="Q306" s="220"/>
      <c r="R306" s="220"/>
      <c r="S306" s="220"/>
      <c r="T306" s="221"/>
      <c r="AT306" s="222" t="s">
        <v>233</v>
      </c>
      <c r="AU306" s="222" t="s">
        <v>83</v>
      </c>
      <c r="AV306" s="13" t="s">
        <v>83</v>
      </c>
      <c r="AW306" s="13" t="s">
        <v>35</v>
      </c>
      <c r="AX306" s="13" t="s">
        <v>74</v>
      </c>
      <c r="AY306" s="222" t="s">
        <v>213</v>
      </c>
    </row>
    <row r="307" spans="1:65" s="16" customFormat="1">
      <c r="B307" s="262"/>
      <c r="C307" s="263"/>
      <c r="D307" s="208" t="s">
        <v>233</v>
      </c>
      <c r="E307" s="264" t="s">
        <v>2626</v>
      </c>
      <c r="F307" s="265" t="s">
        <v>2376</v>
      </c>
      <c r="G307" s="263"/>
      <c r="H307" s="266">
        <v>22.172999999999998</v>
      </c>
      <c r="I307" s="267"/>
      <c r="J307" s="263"/>
      <c r="K307" s="263"/>
      <c r="L307" s="268"/>
      <c r="M307" s="269"/>
      <c r="N307" s="270"/>
      <c r="O307" s="270"/>
      <c r="P307" s="270"/>
      <c r="Q307" s="270"/>
      <c r="R307" s="270"/>
      <c r="S307" s="270"/>
      <c r="T307" s="271"/>
      <c r="AT307" s="272" t="s">
        <v>233</v>
      </c>
      <c r="AU307" s="272" t="s">
        <v>83</v>
      </c>
      <c r="AV307" s="16" t="s">
        <v>228</v>
      </c>
      <c r="AW307" s="16" t="s">
        <v>35</v>
      </c>
      <c r="AX307" s="16" t="s">
        <v>74</v>
      </c>
      <c r="AY307" s="272" t="s">
        <v>213</v>
      </c>
    </row>
    <row r="308" spans="1:65" s="15" customFormat="1">
      <c r="B308" s="234"/>
      <c r="C308" s="235"/>
      <c r="D308" s="208" t="s">
        <v>233</v>
      </c>
      <c r="E308" s="236" t="s">
        <v>19</v>
      </c>
      <c r="F308" s="237" t="s">
        <v>2835</v>
      </c>
      <c r="G308" s="235"/>
      <c r="H308" s="236" t="s">
        <v>19</v>
      </c>
      <c r="I308" s="238"/>
      <c r="J308" s="235"/>
      <c r="K308" s="235"/>
      <c r="L308" s="239"/>
      <c r="M308" s="240"/>
      <c r="N308" s="241"/>
      <c r="O308" s="241"/>
      <c r="P308" s="241"/>
      <c r="Q308" s="241"/>
      <c r="R308" s="241"/>
      <c r="S308" s="241"/>
      <c r="T308" s="242"/>
      <c r="AT308" s="243" t="s">
        <v>233</v>
      </c>
      <c r="AU308" s="243" t="s">
        <v>83</v>
      </c>
      <c r="AV308" s="15" t="s">
        <v>81</v>
      </c>
      <c r="AW308" s="15" t="s">
        <v>35</v>
      </c>
      <c r="AX308" s="15" t="s">
        <v>74</v>
      </c>
      <c r="AY308" s="243" t="s">
        <v>213</v>
      </c>
    </row>
    <row r="309" spans="1:65" s="13" customFormat="1">
      <c r="B309" s="212"/>
      <c r="C309" s="213"/>
      <c r="D309" s="208" t="s">
        <v>233</v>
      </c>
      <c r="E309" s="214" t="s">
        <v>19</v>
      </c>
      <c r="F309" s="215" t="s">
        <v>2836</v>
      </c>
      <c r="G309" s="213"/>
      <c r="H309" s="216">
        <v>16.544</v>
      </c>
      <c r="I309" s="217"/>
      <c r="J309" s="213"/>
      <c r="K309" s="213"/>
      <c r="L309" s="218"/>
      <c r="M309" s="219"/>
      <c r="N309" s="220"/>
      <c r="O309" s="220"/>
      <c r="P309" s="220"/>
      <c r="Q309" s="220"/>
      <c r="R309" s="220"/>
      <c r="S309" s="220"/>
      <c r="T309" s="221"/>
      <c r="AT309" s="222" t="s">
        <v>233</v>
      </c>
      <c r="AU309" s="222" t="s">
        <v>83</v>
      </c>
      <c r="AV309" s="13" t="s">
        <v>83</v>
      </c>
      <c r="AW309" s="13" t="s">
        <v>35</v>
      </c>
      <c r="AX309" s="13" t="s">
        <v>74</v>
      </c>
      <c r="AY309" s="222" t="s">
        <v>213</v>
      </c>
    </row>
    <row r="310" spans="1:65" s="15" customFormat="1">
      <c r="B310" s="234"/>
      <c r="C310" s="235"/>
      <c r="D310" s="208" t="s">
        <v>233</v>
      </c>
      <c r="E310" s="236" t="s">
        <v>19</v>
      </c>
      <c r="F310" s="237" t="s">
        <v>2837</v>
      </c>
      <c r="G310" s="235"/>
      <c r="H310" s="236" t="s">
        <v>19</v>
      </c>
      <c r="I310" s="238"/>
      <c r="J310" s="235"/>
      <c r="K310" s="235"/>
      <c r="L310" s="239"/>
      <c r="M310" s="240"/>
      <c r="N310" s="241"/>
      <c r="O310" s="241"/>
      <c r="P310" s="241"/>
      <c r="Q310" s="241"/>
      <c r="R310" s="241"/>
      <c r="S310" s="241"/>
      <c r="T310" s="242"/>
      <c r="AT310" s="243" t="s">
        <v>233</v>
      </c>
      <c r="AU310" s="243" t="s">
        <v>83</v>
      </c>
      <c r="AV310" s="15" t="s">
        <v>81</v>
      </c>
      <c r="AW310" s="15" t="s">
        <v>35</v>
      </c>
      <c r="AX310" s="15" t="s">
        <v>74</v>
      </c>
      <c r="AY310" s="243" t="s">
        <v>213</v>
      </c>
    </row>
    <row r="311" spans="1:65" s="13" customFormat="1">
      <c r="B311" s="212"/>
      <c r="C311" s="213"/>
      <c r="D311" s="208" t="s">
        <v>233</v>
      </c>
      <c r="E311" s="214" t="s">
        <v>19</v>
      </c>
      <c r="F311" s="215" t="s">
        <v>2838</v>
      </c>
      <c r="G311" s="213"/>
      <c r="H311" s="216">
        <v>8.0779999999999994</v>
      </c>
      <c r="I311" s="217"/>
      <c r="J311" s="213"/>
      <c r="K311" s="213"/>
      <c r="L311" s="218"/>
      <c r="M311" s="219"/>
      <c r="N311" s="220"/>
      <c r="O311" s="220"/>
      <c r="P311" s="220"/>
      <c r="Q311" s="220"/>
      <c r="R311" s="220"/>
      <c r="S311" s="220"/>
      <c r="T311" s="221"/>
      <c r="AT311" s="222" t="s">
        <v>233</v>
      </c>
      <c r="AU311" s="222" t="s">
        <v>83</v>
      </c>
      <c r="AV311" s="13" t="s">
        <v>83</v>
      </c>
      <c r="AW311" s="13" t="s">
        <v>35</v>
      </c>
      <c r="AX311" s="13" t="s">
        <v>74</v>
      </c>
      <c r="AY311" s="222" t="s">
        <v>213</v>
      </c>
    </row>
    <row r="312" spans="1:65" s="16" customFormat="1">
      <c r="B312" s="262"/>
      <c r="C312" s="263"/>
      <c r="D312" s="208" t="s">
        <v>233</v>
      </c>
      <c r="E312" s="264" t="s">
        <v>2639</v>
      </c>
      <c r="F312" s="265" t="s">
        <v>2376</v>
      </c>
      <c r="G312" s="263"/>
      <c r="H312" s="266">
        <v>24.622</v>
      </c>
      <c r="I312" s="267"/>
      <c r="J312" s="263"/>
      <c r="K312" s="263"/>
      <c r="L312" s="268"/>
      <c r="M312" s="269"/>
      <c r="N312" s="270"/>
      <c r="O312" s="270"/>
      <c r="P312" s="270"/>
      <c r="Q312" s="270"/>
      <c r="R312" s="270"/>
      <c r="S312" s="270"/>
      <c r="T312" s="271"/>
      <c r="AT312" s="272" t="s">
        <v>233</v>
      </c>
      <c r="AU312" s="272" t="s">
        <v>83</v>
      </c>
      <c r="AV312" s="16" t="s">
        <v>228</v>
      </c>
      <c r="AW312" s="16" t="s">
        <v>35</v>
      </c>
      <c r="AX312" s="16" t="s">
        <v>74</v>
      </c>
      <c r="AY312" s="272" t="s">
        <v>213</v>
      </c>
    </row>
    <row r="313" spans="1:65" s="14" customFormat="1">
      <c r="B313" s="223"/>
      <c r="C313" s="224"/>
      <c r="D313" s="208" t="s">
        <v>233</v>
      </c>
      <c r="E313" s="225" t="s">
        <v>19</v>
      </c>
      <c r="F313" s="226" t="s">
        <v>234</v>
      </c>
      <c r="G313" s="224"/>
      <c r="H313" s="227">
        <v>46.795000000000002</v>
      </c>
      <c r="I313" s="228"/>
      <c r="J313" s="224"/>
      <c r="K313" s="224"/>
      <c r="L313" s="229"/>
      <c r="M313" s="230"/>
      <c r="N313" s="231"/>
      <c r="O313" s="231"/>
      <c r="P313" s="231"/>
      <c r="Q313" s="231"/>
      <c r="R313" s="231"/>
      <c r="S313" s="231"/>
      <c r="T313" s="232"/>
      <c r="AT313" s="233" t="s">
        <v>233</v>
      </c>
      <c r="AU313" s="233" t="s">
        <v>83</v>
      </c>
      <c r="AV313" s="14" t="s">
        <v>220</v>
      </c>
      <c r="AW313" s="14" t="s">
        <v>35</v>
      </c>
      <c r="AX313" s="14" t="s">
        <v>81</v>
      </c>
      <c r="AY313" s="233" t="s">
        <v>213</v>
      </c>
    </row>
    <row r="314" spans="1:65" s="2" customFormat="1" ht="21.75" customHeight="1">
      <c r="A314" s="36"/>
      <c r="B314" s="37"/>
      <c r="C314" s="195" t="s">
        <v>389</v>
      </c>
      <c r="D314" s="195" t="s">
        <v>215</v>
      </c>
      <c r="E314" s="196" t="s">
        <v>2839</v>
      </c>
      <c r="F314" s="197" t="s">
        <v>2840</v>
      </c>
      <c r="G314" s="198" t="s">
        <v>152</v>
      </c>
      <c r="H314" s="199">
        <v>18.574999999999999</v>
      </c>
      <c r="I314" s="200"/>
      <c r="J314" s="201">
        <f>ROUND(I314*H314,2)</f>
        <v>0</v>
      </c>
      <c r="K314" s="197" t="s">
        <v>2365</v>
      </c>
      <c r="L314" s="41"/>
      <c r="M314" s="202" t="s">
        <v>19</v>
      </c>
      <c r="N314" s="203" t="s">
        <v>45</v>
      </c>
      <c r="O314" s="66"/>
      <c r="P314" s="204">
        <f>O314*H314</f>
        <v>0</v>
      </c>
      <c r="Q314" s="204">
        <v>0.14066999999999999</v>
      </c>
      <c r="R314" s="204">
        <f>Q314*H314</f>
        <v>2.6129452499999997</v>
      </c>
      <c r="S314" s="204">
        <v>0</v>
      </c>
      <c r="T314" s="205">
        <f>S314*H314</f>
        <v>0</v>
      </c>
      <c r="U314" s="36"/>
      <c r="V314" s="36"/>
      <c r="W314" s="36"/>
      <c r="X314" s="36"/>
      <c r="Y314" s="36"/>
      <c r="Z314" s="36"/>
      <c r="AA314" s="36"/>
      <c r="AB314" s="36"/>
      <c r="AC314" s="36"/>
      <c r="AD314" s="36"/>
      <c r="AE314" s="36"/>
      <c r="AR314" s="206" t="s">
        <v>220</v>
      </c>
      <c r="AT314" s="206" t="s">
        <v>215</v>
      </c>
      <c r="AU314" s="206" t="s">
        <v>83</v>
      </c>
      <c r="AY314" s="19" t="s">
        <v>213</v>
      </c>
      <c r="BE314" s="207">
        <f>IF(N314="základní",J314,0)</f>
        <v>0</v>
      </c>
      <c r="BF314" s="207">
        <f>IF(N314="snížená",J314,0)</f>
        <v>0</v>
      </c>
      <c r="BG314" s="207">
        <f>IF(N314="zákl. přenesená",J314,0)</f>
        <v>0</v>
      </c>
      <c r="BH314" s="207">
        <f>IF(N314="sníž. přenesená",J314,0)</f>
        <v>0</v>
      </c>
      <c r="BI314" s="207">
        <f>IF(N314="nulová",J314,0)</f>
        <v>0</v>
      </c>
      <c r="BJ314" s="19" t="s">
        <v>81</v>
      </c>
      <c r="BK314" s="207">
        <f>ROUND(I314*H314,2)</f>
        <v>0</v>
      </c>
      <c r="BL314" s="19" t="s">
        <v>220</v>
      </c>
      <c r="BM314" s="206" t="s">
        <v>2841</v>
      </c>
    </row>
    <row r="315" spans="1:65" s="2" customFormat="1" ht="97.5">
      <c r="A315" s="36"/>
      <c r="B315" s="37"/>
      <c r="C315" s="38"/>
      <c r="D315" s="208" t="s">
        <v>222</v>
      </c>
      <c r="E315" s="38"/>
      <c r="F315" s="209" t="s">
        <v>2831</v>
      </c>
      <c r="G315" s="38"/>
      <c r="H315" s="38"/>
      <c r="I315" s="118"/>
      <c r="J315" s="38"/>
      <c r="K315" s="38"/>
      <c r="L315" s="41"/>
      <c r="M315" s="210"/>
      <c r="N315" s="211"/>
      <c r="O315" s="66"/>
      <c r="P315" s="66"/>
      <c r="Q315" s="66"/>
      <c r="R315" s="66"/>
      <c r="S315" s="66"/>
      <c r="T315" s="67"/>
      <c r="U315" s="36"/>
      <c r="V315" s="36"/>
      <c r="W315" s="36"/>
      <c r="X315" s="36"/>
      <c r="Y315" s="36"/>
      <c r="Z315" s="36"/>
      <c r="AA315" s="36"/>
      <c r="AB315" s="36"/>
      <c r="AC315" s="36"/>
      <c r="AD315" s="36"/>
      <c r="AE315" s="36"/>
      <c r="AT315" s="19" t="s">
        <v>222</v>
      </c>
      <c r="AU315" s="19" t="s">
        <v>83</v>
      </c>
    </row>
    <row r="316" spans="1:65" s="13" customFormat="1">
      <c r="B316" s="212"/>
      <c r="C316" s="213"/>
      <c r="D316" s="208" t="s">
        <v>233</v>
      </c>
      <c r="E316" s="214" t="s">
        <v>19</v>
      </c>
      <c r="F316" s="215" t="s">
        <v>2842</v>
      </c>
      <c r="G316" s="213"/>
      <c r="H316" s="216">
        <v>3.9449999999999998</v>
      </c>
      <c r="I316" s="217"/>
      <c r="J316" s="213"/>
      <c r="K316" s="213"/>
      <c r="L316" s="218"/>
      <c r="M316" s="219"/>
      <c r="N316" s="220"/>
      <c r="O316" s="220"/>
      <c r="P316" s="220"/>
      <c r="Q316" s="220"/>
      <c r="R316" s="220"/>
      <c r="S316" s="220"/>
      <c r="T316" s="221"/>
      <c r="AT316" s="222" t="s">
        <v>233</v>
      </c>
      <c r="AU316" s="222" t="s">
        <v>83</v>
      </c>
      <c r="AV316" s="13" t="s">
        <v>83</v>
      </c>
      <c r="AW316" s="13" t="s">
        <v>35</v>
      </c>
      <c r="AX316" s="13" t="s">
        <v>74</v>
      </c>
      <c r="AY316" s="222" t="s">
        <v>213</v>
      </c>
    </row>
    <row r="317" spans="1:65" s="13" customFormat="1">
      <c r="B317" s="212"/>
      <c r="C317" s="213"/>
      <c r="D317" s="208" t="s">
        <v>233</v>
      </c>
      <c r="E317" s="214" t="s">
        <v>19</v>
      </c>
      <c r="F317" s="215" t="s">
        <v>2843</v>
      </c>
      <c r="G317" s="213"/>
      <c r="H317" s="216">
        <v>8.99</v>
      </c>
      <c r="I317" s="217"/>
      <c r="J317" s="213"/>
      <c r="K317" s="213"/>
      <c r="L317" s="218"/>
      <c r="M317" s="219"/>
      <c r="N317" s="220"/>
      <c r="O317" s="220"/>
      <c r="P317" s="220"/>
      <c r="Q317" s="220"/>
      <c r="R317" s="220"/>
      <c r="S317" s="220"/>
      <c r="T317" s="221"/>
      <c r="AT317" s="222" t="s">
        <v>233</v>
      </c>
      <c r="AU317" s="222" t="s">
        <v>83</v>
      </c>
      <c r="AV317" s="13" t="s">
        <v>83</v>
      </c>
      <c r="AW317" s="13" t="s">
        <v>35</v>
      </c>
      <c r="AX317" s="13" t="s">
        <v>74</v>
      </c>
      <c r="AY317" s="222" t="s">
        <v>213</v>
      </c>
    </row>
    <row r="318" spans="1:65" s="13" customFormat="1">
      <c r="B318" s="212"/>
      <c r="C318" s="213"/>
      <c r="D318" s="208" t="s">
        <v>233</v>
      </c>
      <c r="E318" s="214" t="s">
        <v>19</v>
      </c>
      <c r="F318" s="215" t="s">
        <v>2844</v>
      </c>
      <c r="G318" s="213"/>
      <c r="H318" s="216">
        <v>2.88</v>
      </c>
      <c r="I318" s="217"/>
      <c r="J318" s="213"/>
      <c r="K318" s="213"/>
      <c r="L318" s="218"/>
      <c r="M318" s="219"/>
      <c r="N318" s="220"/>
      <c r="O318" s="220"/>
      <c r="P318" s="220"/>
      <c r="Q318" s="220"/>
      <c r="R318" s="220"/>
      <c r="S318" s="220"/>
      <c r="T318" s="221"/>
      <c r="AT318" s="222" t="s">
        <v>233</v>
      </c>
      <c r="AU318" s="222" t="s">
        <v>83</v>
      </c>
      <c r="AV318" s="13" t="s">
        <v>83</v>
      </c>
      <c r="AW318" s="13" t="s">
        <v>35</v>
      </c>
      <c r="AX318" s="13" t="s">
        <v>74</v>
      </c>
      <c r="AY318" s="222" t="s">
        <v>213</v>
      </c>
    </row>
    <row r="319" spans="1:65" s="13" customFormat="1">
      <c r="B319" s="212"/>
      <c r="C319" s="213"/>
      <c r="D319" s="208" t="s">
        <v>233</v>
      </c>
      <c r="E319" s="214" t="s">
        <v>19</v>
      </c>
      <c r="F319" s="215" t="s">
        <v>2845</v>
      </c>
      <c r="G319" s="213"/>
      <c r="H319" s="216">
        <v>2.76</v>
      </c>
      <c r="I319" s="217"/>
      <c r="J319" s="213"/>
      <c r="K319" s="213"/>
      <c r="L319" s="218"/>
      <c r="M319" s="219"/>
      <c r="N319" s="220"/>
      <c r="O319" s="220"/>
      <c r="P319" s="220"/>
      <c r="Q319" s="220"/>
      <c r="R319" s="220"/>
      <c r="S319" s="220"/>
      <c r="T319" s="221"/>
      <c r="AT319" s="222" t="s">
        <v>233</v>
      </c>
      <c r="AU319" s="222" t="s">
        <v>83</v>
      </c>
      <c r="AV319" s="13" t="s">
        <v>83</v>
      </c>
      <c r="AW319" s="13" t="s">
        <v>35</v>
      </c>
      <c r="AX319" s="13" t="s">
        <v>74</v>
      </c>
      <c r="AY319" s="222" t="s">
        <v>213</v>
      </c>
    </row>
    <row r="320" spans="1:65" s="14" customFormat="1">
      <c r="B320" s="223"/>
      <c r="C320" s="224"/>
      <c r="D320" s="208" t="s">
        <v>233</v>
      </c>
      <c r="E320" s="225" t="s">
        <v>2641</v>
      </c>
      <c r="F320" s="226" t="s">
        <v>234</v>
      </c>
      <c r="G320" s="224"/>
      <c r="H320" s="227">
        <v>18.574999999999999</v>
      </c>
      <c r="I320" s="228"/>
      <c r="J320" s="224"/>
      <c r="K320" s="224"/>
      <c r="L320" s="229"/>
      <c r="M320" s="230"/>
      <c r="N320" s="231"/>
      <c r="O320" s="231"/>
      <c r="P320" s="231"/>
      <c r="Q320" s="231"/>
      <c r="R320" s="231"/>
      <c r="S320" s="231"/>
      <c r="T320" s="232"/>
      <c r="AT320" s="233" t="s">
        <v>233</v>
      </c>
      <c r="AU320" s="233" t="s">
        <v>83</v>
      </c>
      <c r="AV320" s="14" t="s">
        <v>220</v>
      </c>
      <c r="AW320" s="14" t="s">
        <v>35</v>
      </c>
      <c r="AX320" s="14" t="s">
        <v>81</v>
      </c>
      <c r="AY320" s="233" t="s">
        <v>213</v>
      </c>
    </row>
    <row r="321" spans="1:65" s="2" customFormat="1" ht="16.5" customHeight="1">
      <c r="A321" s="36"/>
      <c r="B321" s="37"/>
      <c r="C321" s="195" t="s">
        <v>393</v>
      </c>
      <c r="D321" s="195" t="s">
        <v>215</v>
      </c>
      <c r="E321" s="196" t="s">
        <v>2846</v>
      </c>
      <c r="F321" s="197" t="s">
        <v>2847</v>
      </c>
      <c r="G321" s="198" t="s">
        <v>218</v>
      </c>
      <c r="H321" s="199">
        <v>1</v>
      </c>
      <c r="I321" s="200"/>
      <c r="J321" s="201">
        <f>ROUND(I321*H321,2)</f>
        <v>0</v>
      </c>
      <c r="K321" s="197" t="s">
        <v>19</v>
      </c>
      <c r="L321" s="41"/>
      <c r="M321" s="202" t="s">
        <v>19</v>
      </c>
      <c r="N321" s="203" t="s">
        <v>45</v>
      </c>
      <c r="O321" s="66"/>
      <c r="P321" s="204">
        <f>O321*H321</f>
        <v>0</v>
      </c>
      <c r="Q321" s="204">
        <v>0</v>
      </c>
      <c r="R321" s="204">
        <f>Q321*H321</f>
        <v>0</v>
      </c>
      <c r="S321" s="204">
        <v>0</v>
      </c>
      <c r="T321" s="205">
        <f>S321*H321</f>
        <v>0</v>
      </c>
      <c r="U321" s="36"/>
      <c r="V321" s="36"/>
      <c r="W321" s="36"/>
      <c r="X321" s="36"/>
      <c r="Y321" s="36"/>
      <c r="Z321" s="36"/>
      <c r="AA321" s="36"/>
      <c r="AB321" s="36"/>
      <c r="AC321" s="36"/>
      <c r="AD321" s="36"/>
      <c r="AE321" s="36"/>
      <c r="AR321" s="206" t="s">
        <v>220</v>
      </c>
      <c r="AT321" s="206" t="s">
        <v>215</v>
      </c>
      <c r="AU321" s="206" t="s">
        <v>83</v>
      </c>
      <c r="AY321" s="19" t="s">
        <v>213</v>
      </c>
      <c r="BE321" s="207">
        <f>IF(N321="základní",J321,0)</f>
        <v>0</v>
      </c>
      <c r="BF321" s="207">
        <f>IF(N321="snížená",J321,0)</f>
        <v>0</v>
      </c>
      <c r="BG321" s="207">
        <f>IF(N321="zákl. přenesená",J321,0)</f>
        <v>0</v>
      </c>
      <c r="BH321" s="207">
        <f>IF(N321="sníž. přenesená",J321,0)</f>
        <v>0</v>
      </c>
      <c r="BI321" s="207">
        <f>IF(N321="nulová",J321,0)</f>
        <v>0</v>
      </c>
      <c r="BJ321" s="19" t="s">
        <v>81</v>
      </c>
      <c r="BK321" s="207">
        <f>ROUND(I321*H321,2)</f>
        <v>0</v>
      </c>
      <c r="BL321" s="19" t="s">
        <v>220</v>
      </c>
      <c r="BM321" s="206" t="s">
        <v>2848</v>
      </c>
    </row>
    <row r="322" spans="1:65" s="2" customFormat="1" ht="16.5" customHeight="1">
      <c r="A322" s="36"/>
      <c r="B322" s="37"/>
      <c r="C322" s="195" t="s">
        <v>397</v>
      </c>
      <c r="D322" s="195" t="s">
        <v>215</v>
      </c>
      <c r="E322" s="196" t="s">
        <v>2849</v>
      </c>
      <c r="F322" s="197" t="s">
        <v>2850</v>
      </c>
      <c r="G322" s="198" t="s">
        <v>152</v>
      </c>
      <c r="H322" s="199">
        <v>65.37</v>
      </c>
      <c r="I322" s="200"/>
      <c r="J322" s="201">
        <f>ROUND(I322*H322,2)</f>
        <v>0</v>
      </c>
      <c r="K322" s="197" t="s">
        <v>19</v>
      </c>
      <c r="L322" s="41"/>
      <c r="M322" s="202" t="s">
        <v>19</v>
      </c>
      <c r="N322" s="203" t="s">
        <v>45</v>
      </c>
      <c r="O322" s="66"/>
      <c r="P322" s="204">
        <f>O322*H322</f>
        <v>0</v>
      </c>
      <c r="Q322" s="204">
        <v>0</v>
      </c>
      <c r="R322" s="204">
        <f>Q322*H322</f>
        <v>0</v>
      </c>
      <c r="S322" s="204">
        <v>0.112</v>
      </c>
      <c r="T322" s="205">
        <f>S322*H322</f>
        <v>7.3214400000000008</v>
      </c>
      <c r="U322" s="36"/>
      <c r="V322" s="36"/>
      <c r="W322" s="36"/>
      <c r="X322" s="36"/>
      <c r="Y322" s="36"/>
      <c r="Z322" s="36"/>
      <c r="AA322" s="36"/>
      <c r="AB322" s="36"/>
      <c r="AC322" s="36"/>
      <c r="AD322" s="36"/>
      <c r="AE322" s="36"/>
      <c r="AR322" s="206" t="s">
        <v>220</v>
      </c>
      <c r="AT322" s="206" t="s">
        <v>215</v>
      </c>
      <c r="AU322" s="206" t="s">
        <v>83</v>
      </c>
      <c r="AY322" s="19" t="s">
        <v>213</v>
      </c>
      <c r="BE322" s="207">
        <f>IF(N322="základní",J322,0)</f>
        <v>0</v>
      </c>
      <c r="BF322" s="207">
        <f>IF(N322="snížená",J322,0)</f>
        <v>0</v>
      </c>
      <c r="BG322" s="207">
        <f>IF(N322="zákl. přenesená",J322,0)</f>
        <v>0</v>
      </c>
      <c r="BH322" s="207">
        <f>IF(N322="sníž. přenesená",J322,0)</f>
        <v>0</v>
      </c>
      <c r="BI322" s="207">
        <f>IF(N322="nulová",J322,0)</f>
        <v>0</v>
      </c>
      <c r="BJ322" s="19" t="s">
        <v>81</v>
      </c>
      <c r="BK322" s="207">
        <f>ROUND(I322*H322,2)</f>
        <v>0</v>
      </c>
      <c r="BL322" s="19" t="s">
        <v>220</v>
      </c>
      <c r="BM322" s="206" t="s">
        <v>2851</v>
      </c>
    </row>
    <row r="323" spans="1:65" s="15" customFormat="1">
      <c r="B323" s="234"/>
      <c r="C323" s="235"/>
      <c r="D323" s="208" t="s">
        <v>233</v>
      </c>
      <c r="E323" s="236" t="s">
        <v>19</v>
      </c>
      <c r="F323" s="237" t="s">
        <v>2852</v>
      </c>
      <c r="G323" s="235"/>
      <c r="H323" s="236" t="s">
        <v>19</v>
      </c>
      <c r="I323" s="238"/>
      <c r="J323" s="235"/>
      <c r="K323" s="235"/>
      <c r="L323" s="239"/>
      <c r="M323" s="240"/>
      <c r="N323" s="241"/>
      <c r="O323" s="241"/>
      <c r="P323" s="241"/>
      <c r="Q323" s="241"/>
      <c r="R323" s="241"/>
      <c r="S323" s="241"/>
      <c r="T323" s="242"/>
      <c r="AT323" s="243" t="s">
        <v>233</v>
      </c>
      <c r="AU323" s="243" t="s">
        <v>83</v>
      </c>
      <c r="AV323" s="15" t="s">
        <v>81</v>
      </c>
      <c r="AW323" s="15" t="s">
        <v>35</v>
      </c>
      <c r="AX323" s="15" t="s">
        <v>74</v>
      </c>
      <c r="AY323" s="243" t="s">
        <v>213</v>
      </c>
    </row>
    <row r="324" spans="1:65" s="13" customFormat="1">
      <c r="B324" s="212"/>
      <c r="C324" s="213"/>
      <c r="D324" s="208" t="s">
        <v>233</v>
      </c>
      <c r="E324" s="214" t="s">
        <v>19</v>
      </c>
      <c r="F324" s="215" t="s">
        <v>2853</v>
      </c>
      <c r="G324" s="213"/>
      <c r="H324" s="216">
        <v>65.37</v>
      </c>
      <c r="I324" s="217"/>
      <c r="J324" s="213"/>
      <c r="K324" s="213"/>
      <c r="L324" s="218"/>
      <c r="M324" s="219"/>
      <c r="N324" s="220"/>
      <c r="O324" s="220"/>
      <c r="P324" s="220"/>
      <c r="Q324" s="220"/>
      <c r="R324" s="220"/>
      <c r="S324" s="220"/>
      <c r="T324" s="221"/>
      <c r="AT324" s="222" t="s">
        <v>233</v>
      </c>
      <c r="AU324" s="222" t="s">
        <v>83</v>
      </c>
      <c r="AV324" s="13" t="s">
        <v>83</v>
      </c>
      <c r="AW324" s="13" t="s">
        <v>35</v>
      </c>
      <c r="AX324" s="13" t="s">
        <v>81</v>
      </c>
      <c r="AY324" s="222" t="s">
        <v>213</v>
      </c>
    </row>
    <row r="325" spans="1:65" s="2" customFormat="1" ht="16.5" customHeight="1">
      <c r="A325" s="36"/>
      <c r="B325" s="37"/>
      <c r="C325" s="195" t="s">
        <v>402</v>
      </c>
      <c r="D325" s="195" t="s">
        <v>215</v>
      </c>
      <c r="E325" s="196" t="s">
        <v>2854</v>
      </c>
      <c r="F325" s="197" t="s">
        <v>2855</v>
      </c>
      <c r="G325" s="198" t="s">
        <v>218</v>
      </c>
      <c r="H325" s="199">
        <v>3</v>
      </c>
      <c r="I325" s="200"/>
      <c r="J325" s="201">
        <f>ROUND(I325*H325,2)</f>
        <v>0</v>
      </c>
      <c r="K325" s="197" t="s">
        <v>2365</v>
      </c>
      <c r="L325" s="41"/>
      <c r="M325" s="202" t="s">
        <v>19</v>
      </c>
      <c r="N325" s="203" t="s">
        <v>45</v>
      </c>
      <c r="O325" s="66"/>
      <c r="P325" s="204">
        <f>O325*H325</f>
        <v>0</v>
      </c>
      <c r="Q325" s="204">
        <v>0</v>
      </c>
      <c r="R325" s="204">
        <f>Q325*H325</f>
        <v>0</v>
      </c>
      <c r="S325" s="204">
        <v>6.0000000000000001E-3</v>
      </c>
      <c r="T325" s="205">
        <f>S325*H325</f>
        <v>1.8000000000000002E-2</v>
      </c>
      <c r="U325" s="36"/>
      <c r="V325" s="36"/>
      <c r="W325" s="36"/>
      <c r="X325" s="36"/>
      <c r="Y325" s="36"/>
      <c r="Z325" s="36"/>
      <c r="AA325" s="36"/>
      <c r="AB325" s="36"/>
      <c r="AC325" s="36"/>
      <c r="AD325" s="36"/>
      <c r="AE325" s="36"/>
      <c r="AR325" s="206" t="s">
        <v>220</v>
      </c>
      <c r="AT325" s="206" t="s">
        <v>215</v>
      </c>
      <c r="AU325" s="206" t="s">
        <v>83</v>
      </c>
      <c r="AY325" s="19" t="s">
        <v>213</v>
      </c>
      <c r="BE325" s="207">
        <f>IF(N325="základní",J325,0)</f>
        <v>0</v>
      </c>
      <c r="BF325" s="207">
        <f>IF(N325="snížená",J325,0)</f>
        <v>0</v>
      </c>
      <c r="BG325" s="207">
        <f>IF(N325="zákl. přenesená",J325,0)</f>
        <v>0</v>
      </c>
      <c r="BH325" s="207">
        <f>IF(N325="sníž. přenesená",J325,0)</f>
        <v>0</v>
      </c>
      <c r="BI325" s="207">
        <f>IF(N325="nulová",J325,0)</f>
        <v>0</v>
      </c>
      <c r="BJ325" s="19" t="s">
        <v>81</v>
      </c>
      <c r="BK325" s="207">
        <f>ROUND(I325*H325,2)</f>
        <v>0</v>
      </c>
      <c r="BL325" s="19" t="s">
        <v>220</v>
      </c>
      <c r="BM325" s="206" t="s">
        <v>2856</v>
      </c>
    </row>
    <row r="326" spans="1:65" s="2" customFormat="1" ht="21.75" customHeight="1">
      <c r="A326" s="36"/>
      <c r="B326" s="37"/>
      <c r="C326" s="195" t="s">
        <v>407</v>
      </c>
      <c r="D326" s="195" t="s">
        <v>215</v>
      </c>
      <c r="E326" s="196" t="s">
        <v>2857</v>
      </c>
      <c r="F326" s="197" t="s">
        <v>2858</v>
      </c>
      <c r="G326" s="198" t="s">
        <v>218</v>
      </c>
      <c r="H326" s="199">
        <v>2</v>
      </c>
      <c r="I326" s="200"/>
      <c r="J326" s="201">
        <f>ROUND(I326*H326,2)</f>
        <v>0</v>
      </c>
      <c r="K326" s="197" t="s">
        <v>2365</v>
      </c>
      <c r="L326" s="41"/>
      <c r="M326" s="202" t="s">
        <v>19</v>
      </c>
      <c r="N326" s="203" t="s">
        <v>45</v>
      </c>
      <c r="O326" s="66"/>
      <c r="P326" s="204">
        <f>O326*H326</f>
        <v>0</v>
      </c>
      <c r="Q326" s="204">
        <v>0</v>
      </c>
      <c r="R326" s="204">
        <f>Q326*H326</f>
        <v>0</v>
      </c>
      <c r="S326" s="204">
        <v>7.0000000000000001E-3</v>
      </c>
      <c r="T326" s="205">
        <f>S326*H326</f>
        <v>1.4E-2</v>
      </c>
      <c r="U326" s="36"/>
      <c r="V326" s="36"/>
      <c r="W326" s="36"/>
      <c r="X326" s="36"/>
      <c r="Y326" s="36"/>
      <c r="Z326" s="36"/>
      <c r="AA326" s="36"/>
      <c r="AB326" s="36"/>
      <c r="AC326" s="36"/>
      <c r="AD326" s="36"/>
      <c r="AE326" s="36"/>
      <c r="AR326" s="206" t="s">
        <v>220</v>
      </c>
      <c r="AT326" s="206" t="s">
        <v>215</v>
      </c>
      <c r="AU326" s="206" t="s">
        <v>83</v>
      </c>
      <c r="AY326" s="19" t="s">
        <v>213</v>
      </c>
      <c r="BE326" s="207">
        <f>IF(N326="základní",J326,0)</f>
        <v>0</v>
      </c>
      <c r="BF326" s="207">
        <f>IF(N326="snížená",J326,0)</f>
        <v>0</v>
      </c>
      <c r="BG326" s="207">
        <f>IF(N326="zákl. přenesená",J326,0)</f>
        <v>0</v>
      </c>
      <c r="BH326" s="207">
        <f>IF(N326="sníž. přenesená",J326,0)</f>
        <v>0</v>
      </c>
      <c r="BI326" s="207">
        <f>IF(N326="nulová",J326,0)</f>
        <v>0</v>
      </c>
      <c r="BJ326" s="19" t="s">
        <v>81</v>
      </c>
      <c r="BK326" s="207">
        <f>ROUND(I326*H326,2)</f>
        <v>0</v>
      </c>
      <c r="BL326" s="19" t="s">
        <v>220</v>
      </c>
      <c r="BM326" s="206" t="s">
        <v>2859</v>
      </c>
    </row>
    <row r="327" spans="1:65" s="2" customFormat="1" ht="16.5" customHeight="1">
      <c r="A327" s="36"/>
      <c r="B327" s="37"/>
      <c r="C327" s="195" t="s">
        <v>414</v>
      </c>
      <c r="D327" s="195" t="s">
        <v>215</v>
      </c>
      <c r="E327" s="196" t="s">
        <v>2517</v>
      </c>
      <c r="F327" s="197" t="s">
        <v>2518</v>
      </c>
      <c r="G327" s="198" t="s">
        <v>253</v>
      </c>
      <c r="H327" s="199">
        <v>0.22500000000000001</v>
      </c>
      <c r="I327" s="200"/>
      <c r="J327" s="201">
        <f>ROUND(I327*H327,2)</f>
        <v>0</v>
      </c>
      <c r="K327" s="197" t="s">
        <v>2365</v>
      </c>
      <c r="L327" s="41"/>
      <c r="M327" s="202" t="s">
        <v>19</v>
      </c>
      <c r="N327" s="203" t="s">
        <v>45</v>
      </c>
      <c r="O327" s="66"/>
      <c r="P327" s="204">
        <f>O327*H327</f>
        <v>0</v>
      </c>
      <c r="Q327" s="204">
        <v>0</v>
      </c>
      <c r="R327" s="204">
        <f>Q327*H327</f>
        <v>0</v>
      </c>
      <c r="S327" s="204">
        <v>0.49399999999999999</v>
      </c>
      <c r="T327" s="205">
        <f>S327*H327</f>
        <v>0.11115</v>
      </c>
      <c r="U327" s="36"/>
      <c r="V327" s="36"/>
      <c r="W327" s="36"/>
      <c r="X327" s="36"/>
      <c r="Y327" s="36"/>
      <c r="Z327" s="36"/>
      <c r="AA327" s="36"/>
      <c r="AB327" s="36"/>
      <c r="AC327" s="36"/>
      <c r="AD327" s="36"/>
      <c r="AE327" s="36"/>
      <c r="AR327" s="206" t="s">
        <v>220</v>
      </c>
      <c r="AT327" s="206" t="s">
        <v>215</v>
      </c>
      <c r="AU327" s="206" t="s">
        <v>83</v>
      </c>
      <c r="AY327" s="19" t="s">
        <v>213</v>
      </c>
      <c r="BE327" s="207">
        <f>IF(N327="základní",J327,0)</f>
        <v>0</v>
      </c>
      <c r="BF327" s="207">
        <f>IF(N327="snížená",J327,0)</f>
        <v>0</v>
      </c>
      <c r="BG327" s="207">
        <f>IF(N327="zákl. přenesená",J327,0)</f>
        <v>0</v>
      </c>
      <c r="BH327" s="207">
        <f>IF(N327="sníž. přenesená",J327,0)</f>
        <v>0</v>
      </c>
      <c r="BI327" s="207">
        <f>IF(N327="nulová",J327,0)</f>
        <v>0</v>
      </c>
      <c r="BJ327" s="19" t="s">
        <v>81</v>
      </c>
      <c r="BK327" s="207">
        <f>ROUND(I327*H327,2)</f>
        <v>0</v>
      </c>
      <c r="BL327" s="19" t="s">
        <v>220</v>
      </c>
      <c r="BM327" s="206" t="s">
        <v>2860</v>
      </c>
    </row>
    <row r="328" spans="1:65" s="13" customFormat="1">
      <c r="B328" s="212"/>
      <c r="C328" s="213"/>
      <c r="D328" s="208" t="s">
        <v>233</v>
      </c>
      <c r="E328" s="214" t="s">
        <v>19</v>
      </c>
      <c r="F328" s="215" t="s">
        <v>2861</v>
      </c>
      <c r="G328" s="213"/>
      <c r="H328" s="216">
        <v>0.22500000000000001</v>
      </c>
      <c r="I328" s="217"/>
      <c r="J328" s="213"/>
      <c r="K328" s="213"/>
      <c r="L328" s="218"/>
      <c r="M328" s="219"/>
      <c r="N328" s="220"/>
      <c r="O328" s="220"/>
      <c r="P328" s="220"/>
      <c r="Q328" s="220"/>
      <c r="R328" s="220"/>
      <c r="S328" s="220"/>
      <c r="T328" s="221"/>
      <c r="AT328" s="222" t="s">
        <v>233</v>
      </c>
      <c r="AU328" s="222" t="s">
        <v>83</v>
      </c>
      <c r="AV328" s="13" t="s">
        <v>83</v>
      </c>
      <c r="AW328" s="13" t="s">
        <v>35</v>
      </c>
      <c r="AX328" s="13" t="s">
        <v>81</v>
      </c>
      <c r="AY328" s="222" t="s">
        <v>213</v>
      </c>
    </row>
    <row r="329" spans="1:65" s="2" customFormat="1" ht="16.5" customHeight="1">
      <c r="A329" s="36"/>
      <c r="B329" s="37"/>
      <c r="C329" s="195" t="s">
        <v>419</v>
      </c>
      <c r="D329" s="195" t="s">
        <v>215</v>
      </c>
      <c r="E329" s="196" t="s">
        <v>2521</v>
      </c>
      <c r="F329" s="197" t="s">
        <v>2522</v>
      </c>
      <c r="G329" s="198" t="s">
        <v>156</v>
      </c>
      <c r="H329" s="199">
        <v>52.857999999999997</v>
      </c>
      <c r="I329" s="200"/>
      <c r="J329" s="201">
        <f>ROUND(I329*H329,2)</f>
        <v>0</v>
      </c>
      <c r="K329" s="197" t="s">
        <v>19</v>
      </c>
      <c r="L329" s="41"/>
      <c r="M329" s="202" t="s">
        <v>19</v>
      </c>
      <c r="N329" s="203" t="s">
        <v>45</v>
      </c>
      <c r="O329" s="66"/>
      <c r="P329" s="204">
        <f>O329*H329</f>
        <v>0</v>
      </c>
      <c r="Q329" s="204">
        <v>0</v>
      </c>
      <c r="R329" s="204">
        <f>Q329*H329</f>
        <v>0</v>
      </c>
      <c r="S329" s="204">
        <v>0</v>
      </c>
      <c r="T329" s="205">
        <f>S329*H329</f>
        <v>0</v>
      </c>
      <c r="U329" s="36"/>
      <c r="V329" s="36"/>
      <c r="W329" s="36"/>
      <c r="X329" s="36"/>
      <c r="Y329" s="36"/>
      <c r="Z329" s="36"/>
      <c r="AA329" s="36"/>
      <c r="AB329" s="36"/>
      <c r="AC329" s="36"/>
      <c r="AD329" s="36"/>
      <c r="AE329" s="36"/>
      <c r="AR329" s="206" t="s">
        <v>220</v>
      </c>
      <c r="AT329" s="206" t="s">
        <v>215</v>
      </c>
      <c r="AU329" s="206" t="s">
        <v>83</v>
      </c>
      <c r="AY329" s="19" t="s">
        <v>213</v>
      </c>
      <c r="BE329" s="207">
        <f>IF(N329="základní",J329,0)</f>
        <v>0</v>
      </c>
      <c r="BF329" s="207">
        <f>IF(N329="snížená",J329,0)</f>
        <v>0</v>
      </c>
      <c r="BG329" s="207">
        <f>IF(N329="zákl. přenesená",J329,0)</f>
        <v>0</v>
      </c>
      <c r="BH329" s="207">
        <f>IF(N329="sníž. přenesená",J329,0)</f>
        <v>0</v>
      </c>
      <c r="BI329" s="207">
        <f>IF(N329="nulová",J329,0)</f>
        <v>0</v>
      </c>
      <c r="BJ329" s="19" t="s">
        <v>81</v>
      </c>
      <c r="BK329" s="207">
        <f>ROUND(I329*H329,2)</f>
        <v>0</v>
      </c>
      <c r="BL329" s="19" t="s">
        <v>220</v>
      </c>
      <c r="BM329" s="206" t="s">
        <v>2862</v>
      </c>
    </row>
    <row r="330" spans="1:65" s="2" customFormat="1" ht="58.5">
      <c r="A330" s="36"/>
      <c r="B330" s="37"/>
      <c r="C330" s="38"/>
      <c r="D330" s="208" t="s">
        <v>222</v>
      </c>
      <c r="E330" s="38"/>
      <c r="F330" s="209" t="s">
        <v>2524</v>
      </c>
      <c r="G330" s="38"/>
      <c r="H330" s="38"/>
      <c r="I330" s="118"/>
      <c r="J330" s="38"/>
      <c r="K330" s="38"/>
      <c r="L330" s="41"/>
      <c r="M330" s="210"/>
      <c r="N330" s="211"/>
      <c r="O330" s="66"/>
      <c r="P330" s="66"/>
      <c r="Q330" s="66"/>
      <c r="R330" s="66"/>
      <c r="S330" s="66"/>
      <c r="T330" s="67"/>
      <c r="U330" s="36"/>
      <c r="V330" s="36"/>
      <c r="W330" s="36"/>
      <c r="X330" s="36"/>
      <c r="Y330" s="36"/>
      <c r="Z330" s="36"/>
      <c r="AA330" s="36"/>
      <c r="AB330" s="36"/>
      <c r="AC330" s="36"/>
      <c r="AD330" s="36"/>
      <c r="AE330" s="36"/>
      <c r="AT330" s="19" t="s">
        <v>222</v>
      </c>
      <c r="AU330" s="19" t="s">
        <v>83</v>
      </c>
    </row>
    <row r="331" spans="1:65" s="13" customFormat="1">
      <c r="B331" s="212"/>
      <c r="C331" s="213"/>
      <c r="D331" s="208" t="s">
        <v>233</v>
      </c>
      <c r="E331" s="214" t="s">
        <v>19</v>
      </c>
      <c r="F331" s="215" t="s">
        <v>2863</v>
      </c>
      <c r="G331" s="213"/>
      <c r="H331" s="216">
        <v>4.5510000000000002</v>
      </c>
      <c r="I331" s="217"/>
      <c r="J331" s="213"/>
      <c r="K331" s="213"/>
      <c r="L331" s="218"/>
      <c r="M331" s="219"/>
      <c r="N331" s="220"/>
      <c r="O331" s="220"/>
      <c r="P331" s="220"/>
      <c r="Q331" s="220"/>
      <c r="R331" s="220"/>
      <c r="S331" s="220"/>
      <c r="T331" s="221"/>
      <c r="AT331" s="222" t="s">
        <v>233</v>
      </c>
      <c r="AU331" s="222" t="s">
        <v>83</v>
      </c>
      <c r="AV331" s="13" t="s">
        <v>83</v>
      </c>
      <c r="AW331" s="13" t="s">
        <v>35</v>
      </c>
      <c r="AX331" s="13" t="s">
        <v>74</v>
      </c>
      <c r="AY331" s="222" t="s">
        <v>213</v>
      </c>
    </row>
    <row r="332" spans="1:65" s="13" customFormat="1">
      <c r="B332" s="212"/>
      <c r="C332" s="213"/>
      <c r="D332" s="208" t="s">
        <v>233</v>
      </c>
      <c r="E332" s="214" t="s">
        <v>19</v>
      </c>
      <c r="F332" s="215" t="s">
        <v>2864</v>
      </c>
      <c r="G332" s="213"/>
      <c r="H332" s="216">
        <v>9.9700000000000006</v>
      </c>
      <c r="I332" s="217"/>
      <c r="J332" s="213"/>
      <c r="K332" s="213"/>
      <c r="L332" s="218"/>
      <c r="M332" s="219"/>
      <c r="N332" s="220"/>
      <c r="O332" s="220"/>
      <c r="P332" s="220"/>
      <c r="Q332" s="220"/>
      <c r="R332" s="220"/>
      <c r="S332" s="220"/>
      <c r="T332" s="221"/>
      <c r="AT332" s="222" t="s">
        <v>233</v>
      </c>
      <c r="AU332" s="222" t="s">
        <v>83</v>
      </c>
      <c r="AV332" s="13" t="s">
        <v>83</v>
      </c>
      <c r="AW332" s="13" t="s">
        <v>35</v>
      </c>
      <c r="AX332" s="13" t="s">
        <v>74</v>
      </c>
      <c r="AY332" s="222" t="s">
        <v>213</v>
      </c>
    </row>
    <row r="333" spans="1:65" s="13" customFormat="1">
      <c r="B333" s="212"/>
      <c r="C333" s="213"/>
      <c r="D333" s="208" t="s">
        <v>233</v>
      </c>
      <c r="E333" s="214" t="s">
        <v>19</v>
      </c>
      <c r="F333" s="215" t="s">
        <v>2865</v>
      </c>
      <c r="G333" s="213"/>
      <c r="H333" s="216">
        <v>18.687999999999999</v>
      </c>
      <c r="I333" s="217"/>
      <c r="J333" s="213"/>
      <c r="K333" s="213"/>
      <c r="L333" s="218"/>
      <c r="M333" s="219"/>
      <c r="N333" s="220"/>
      <c r="O333" s="220"/>
      <c r="P333" s="220"/>
      <c r="Q333" s="220"/>
      <c r="R333" s="220"/>
      <c r="S333" s="220"/>
      <c r="T333" s="221"/>
      <c r="AT333" s="222" t="s">
        <v>233</v>
      </c>
      <c r="AU333" s="222" t="s">
        <v>83</v>
      </c>
      <c r="AV333" s="13" t="s">
        <v>83</v>
      </c>
      <c r="AW333" s="13" t="s">
        <v>35</v>
      </c>
      <c r="AX333" s="13" t="s">
        <v>74</v>
      </c>
      <c r="AY333" s="222" t="s">
        <v>213</v>
      </c>
    </row>
    <row r="334" spans="1:65" s="13" customFormat="1">
      <c r="B334" s="212"/>
      <c r="C334" s="213"/>
      <c r="D334" s="208" t="s">
        <v>233</v>
      </c>
      <c r="E334" s="214" t="s">
        <v>19</v>
      </c>
      <c r="F334" s="215" t="s">
        <v>2866</v>
      </c>
      <c r="G334" s="213"/>
      <c r="H334" s="216">
        <v>19.649000000000001</v>
      </c>
      <c r="I334" s="217"/>
      <c r="J334" s="213"/>
      <c r="K334" s="213"/>
      <c r="L334" s="218"/>
      <c r="M334" s="219"/>
      <c r="N334" s="220"/>
      <c r="O334" s="220"/>
      <c r="P334" s="220"/>
      <c r="Q334" s="220"/>
      <c r="R334" s="220"/>
      <c r="S334" s="220"/>
      <c r="T334" s="221"/>
      <c r="AT334" s="222" t="s">
        <v>233</v>
      </c>
      <c r="AU334" s="222" t="s">
        <v>83</v>
      </c>
      <c r="AV334" s="13" t="s">
        <v>83</v>
      </c>
      <c r="AW334" s="13" t="s">
        <v>35</v>
      </c>
      <c r="AX334" s="13" t="s">
        <v>74</v>
      </c>
      <c r="AY334" s="222" t="s">
        <v>213</v>
      </c>
    </row>
    <row r="335" spans="1:65" s="14" customFormat="1">
      <c r="B335" s="223"/>
      <c r="C335" s="224"/>
      <c r="D335" s="208" t="s">
        <v>233</v>
      </c>
      <c r="E335" s="225" t="s">
        <v>19</v>
      </c>
      <c r="F335" s="226" t="s">
        <v>234</v>
      </c>
      <c r="G335" s="224"/>
      <c r="H335" s="227">
        <v>52.857999999999997</v>
      </c>
      <c r="I335" s="228"/>
      <c r="J335" s="224"/>
      <c r="K335" s="224"/>
      <c r="L335" s="229"/>
      <c r="M335" s="230"/>
      <c r="N335" s="231"/>
      <c r="O335" s="231"/>
      <c r="P335" s="231"/>
      <c r="Q335" s="231"/>
      <c r="R335" s="231"/>
      <c r="S335" s="231"/>
      <c r="T335" s="232"/>
      <c r="AT335" s="233" t="s">
        <v>233</v>
      </c>
      <c r="AU335" s="233" t="s">
        <v>83</v>
      </c>
      <c r="AV335" s="14" t="s">
        <v>220</v>
      </c>
      <c r="AW335" s="14" t="s">
        <v>35</v>
      </c>
      <c r="AX335" s="14" t="s">
        <v>81</v>
      </c>
      <c r="AY335" s="233" t="s">
        <v>213</v>
      </c>
    </row>
    <row r="336" spans="1:65" s="2" customFormat="1" ht="33" customHeight="1">
      <c r="A336" s="36"/>
      <c r="B336" s="37"/>
      <c r="C336" s="195" t="s">
        <v>425</v>
      </c>
      <c r="D336" s="195" t="s">
        <v>215</v>
      </c>
      <c r="E336" s="196" t="s">
        <v>2867</v>
      </c>
      <c r="F336" s="197" t="s">
        <v>2868</v>
      </c>
      <c r="G336" s="198" t="s">
        <v>156</v>
      </c>
      <c r="H336" s="199">
        <v>19.663</v>
      </c>
      <c r="I336" s="200"/>
      <c r="J336" s="201">
        <f>ROUND(I336*H336,2)</f>
        <v>0</v>
      </c>
      <c r="K336" s="197" t="s">
        <v>2365</v>
      </c>
      <c r="L336" s="41"/>
      <c r="M336" s="202" t="s">
        <v>19</v>
      </c>
      <c r="N336" s="203" t="s">
        <v>45</v>
      </c>
      <c r="O336" s="66"/>
      <c r="P336" s="204">
        <f>O336*H336</f>
        <v>0</v>
      </c>
      <c r="Q336" s="204">
        <v>0</v>
      </c>
      <c r="R336" s="204">
        <f>Q336*H336</f>
        <v>0</v>
      </c>
      <c r="S336" s="204">
        <v>0</v>
      </c>
      <c r="T336" s="205">
        <f>S336*H336</f>
        <v>0</v>
      </c>
      <c r="U336" s="36"/>
      <c r="V336" s="36"/>
      <c r="W336" s="36"/>
      <c r="X336" s="36"/>
      <c r="Y336" s="36"/>
      <c r="Z336" s="36"/>
      <c r="AA336" s="36"/>
      <c r="AB336" s="36"/>
      <c r="AC336" s="36"/>
      <c r="AD336" s="36"/>
      <c r="AE336" s="36"/>
      <c r="AR336" s="206" t="s">
        <v>220</v>
      </c>
      <c r="AT336" s="206" t="s">
        <v>215</v>
      </c>
      <c r="AU336" s="206" t="s">
        <v>83</v>
      </c>
      <c r="AY336" s="19" t="s">
        <v>213</v>
      </c>
      <c r="BE336" s="207">
        <f>IF(N336="základní",J336,0)</f>
        <v>0</v>
      </c>
      <c r="BF336" s="207">
        <f>IF(N336="snížená",J336,0)</f>
        <v>0</v>
      </c>
      <c r="BG336" s="207">
        <f>IF(N336="zákl. přenesená",J336,0)</f>
        <v>0</v>
      </c>
      <c r="BH336" s="207">
        <f>IF(N336="sníž. přenesená",J336,0)</f>
        <v>0</v>
      </c>
      <c r="BI336" s="207">
        <f>IF(N336="nulová",J336,0)</f>
        <v>0</v>
      </c>
      <c r="BJ336" s="19" t="s">
        <v>81</v>
      </c>
      <c r="BK336" s="207">
        <f>ROUND(I336*H336,2)</f>
        <v>0</v>
      </c>
      <c r="BL336" s="19" t="s">
        <v>220</v>
      </c>
      <c r="BM336" s="206" t="s">
        <v>2869</v>
      </c>
    </row>
    <row r="337" spans="1:65" s="2" customFormat="1" ht="39">
      <c r="A337" s="36"/>
      <c r="B337" s="37"/>
      <c r="C337" s="38"/>
      <c r="D337" s="208" t="s">
        <v>222</v>
      </c>
      <c r="E337" s="38"/>
      <c r="F337" s="209" t="s">
        <v>2870</v>
      </c>
      <c r="G337" s="38"/>
      <c r="H337" s="38"/>
      <c r="I337" s="118"/>
      <c r="J337" s="38"/>
      <c r="K337" s="38"/>
      <c r="L337" s="41"/>
      <c r="M337" s="210"/>
      <c r="N337" s="211"/>
      <c r="O337" s="66"/>
      <c r="P337" s="66"/>
      <c r="Q337" s="66"/>
      <c r="R337" s="66"/>
      <c r="S337" s="66"/>
      <c r="T337" s="67"/>
      <c r="U337" s="36"/>
      <c r="V337" s="36"/>
      <c r="W337" s="36"/>
      <c r="X337" s="36"/>
      <c r="Y337" s="36"/>
      <c r="Z337" s="36"/>
      <c r="AA337" s="36"/>
      <c r="AB337" s="36"/>
      <c r="AC337" s="36"/>
      <c r="AD337" s="36"/>
      <c r="AE337" s="36"/>
      <c r="AT337" s="19" t="s">
        <v>222</v>
      </c>
      <c r="AU337" s="19" t="s">
        <v>83</v>
      </c>
    </row>
    <row r="338" spans="1:65" s="13" customFormat="1">
      <c r="B338" s="212"/>
      <c r="C338" s="213"/>
      <c r="D338" s="208" t="s">
        <v>233</v>
      </c>
      <c r="E338" s="214" t="s">
        <v>19</v>
      </c>
      <c r="F338" s="215" t="s">
        <v>2871</v>
      </c>
      <c r="G338" s="213"/>
      <c r="H338" s="216">
        <v>19.663</v>
      </c>
      <c r="I338" s="217"/>
      <c r="J338" s="213"/>
      <c r="K338" s="213"/>
      <c r="L338" s="218"/>
      <c r="M338" s="219"/>
      <c r="N338" s="220"/>
      <c r="O338" s="220"/>
      <c r="P338" s="220"/>
      <c r="Q338" s="220"/>
      <c r="R338" s="220"/>
      <c r="S338" s="220"/>
      <c r="T338" s="221"/>
      <c r="AT338" s="222" t="s">
        <v>233</v>
      </c>
      <c r="AU338" s="222" t="s">
        <v>83</v>
      </c>
      <c r="AV338" s="13" t="s">
        <v>83</v>
      </c>
      <c r="AW338" s="13" t="s">
        <v>35</v>
      </c>
      <c r="AX338" s="13" t="s">
        <v>81</v>
      </c>
      <c r="AY338" s="222" t="s">
        <v>213</v>
      </c>
    </row>
    <row r="339" spans="1:65" s="2" customFormat="1" ht="16.5" customHeight="1">
      <c r="A339" s="36"/>
      <c r="B339" s="37"/>
      <c r="C339" s="195" t="s">
        <v>430</v>
      </c>
      <c r="D339" s="195" t="s">
        <v>215</v>
      </c>
      <c r="E339" s="196" t="s">
        <v>2872</v>
      </c>
      <c r="F339" s="197" t="s">
        <v>2873</v>
      </c>
      <c r="G339" s="198" t="s">
        <v>253</v>
      </c>
      <c r="H339" s="199">
        <v>12</v>
      </c>
      <c r="I339" s="200"/>
      <c r="J339" s="201">
        <f>ROUND(I339*H339,2)</f>
        <v>0</v>
      </c>
      <c r="K339" s="197" t="s">
        <v>2365</v>
      </c>
      <c r="L339" s="41"/>
      <c r="M339" s="202" t="s">
        <v>19</v>
      </c>
      <c r="N339" s="203" t="s">
        <v>45</v>
      </c>
      <c r="O339" s="66"/>
      <c r="P339" s="204">
        <f>O339*H339</f>
        <v>0</v>
      </c>
      <c r="Q339" s="204">
        <v>0</v>
      </c>
      <c r="R339" s="204">
        <f>Q339*H339</f>
        <v>0</v>
      </c>
      <c r="S339" s="204">
        <v>2.5</v>
      </c>
      <c r="T339" s="205">
        <f>S339*H339</f>
        <v>30</v>
      </c>
      <c r="U339" s="36"/>
      <c r="V339" s="36"/>
      <c r="W339" s="36"/>
      <c r="X339" s="36"/>
      <c r="Y339" s="36"/>
      <c r="Z339" s="36"/>
      <c r="AA339" s="36"/>
      <c r="AB339" s="36"/>
      <c r="AC339" s="36"/>
      <c r="AD339" s="36"/>
      <c r="AE339" s="36"/>
      <c r="AR339" s="206" t="s">
        <v>220</v>
      </c>
      <c r="AT339" s="206" t="s">
        <v>215</v>
      </c>
      <c r="AU339" s="206" t="s">
        <v>83</v>
      </c>
      <c r="AY339" s="19" t="s">
        <v>213</v>
      </c>
      <c r="BE339" s="207">
        <f>IF(N339="základní",J339,0)</f>
        <v>0</v>
      </c>
      <c r="BF339" s="207">
        <f>IF(N339="snížená",J339,0)</f>
        <v>0</v>
      </c>
      <c r="BG339" s="207">
        <f>IF(N339="zákl. přenesená",J339,0)</f>
        <v>0</v>
      </c>
      <c r="BH339" s="207">
        <f>IF(N339="sníž. přenesená",J339,0)</f>
        <v>0</v>
      </c>
      <c r="BI339" s="207">
        <f>IF(N339="nulová",J339,0)</f>
        <v>0</v>
      </c>
      <c r="BJ339" s="19" t="s">
        <v>81</v>
      </c>
      <c r="BK339" s="207">
        <f>ROUND(I339*H339,2)</f>
        <v>0</v>
      </c>
      <c r="BL339" s="19" t="s">
        <v>220</v>
      </c>
      <c r="BM339" s="206" t="s">
        <v>2874</v>
      </c>
    </row>
    <row r="340" spans="1:65" s="2" customFormat="1" ht="29.25">
      <c r="A340" s="36"/>
      <c r="B340" s="37"/>
      <c r="C340" s="38"/>
      <c r="D340" s="208" t="s">
        <v>222</v>
      </c>
      <c r="E340" s="38"/>
      <c r="F340" s="209" t="s">
        <v>2875</v>
      </c>
      <c r="G340" s="38"/>
      <c r="H340" s="38"/>
      <c r="I340" s="118"/>
      <c r="J340" s="38"/>
      <c r="K340" s="38"/>
      <c r="L340" s="41"/>
      <c r="M340" s="210"/>
      <c r="N340" s="211"/>
      <c r="O340" s="66"/>
      <c r="P340" s="66"/>
      <c r="Q340" s="66"/>
      <c r="R340" s="66"/>
      <c r="S340" s="66"/>
      <c r="T340" s="67"/>
      <c r="U340" s="36"/>
      <c r="V340" s="36"/>
      <c r="W340" s="36"/>
      <c r="X340" s="36"/>
      <c r="Y340" s="36"/>
      <c r="Z340" s="36"/>
      <c r="AA340" s="36"/>
      <c r="AB340" s="36"/>
      <c r="AC340" s="36"/>
      <c r="AD340" s="36"/>
      <c r="AE340" s="36"/>
      <c r="AT340" s="19" t="s">
        <v>222</v>
      </c>
      <c r="AU340" s="19" t="s">
        <v>83</v>
      </c>
    </row>
    <row r="341" spans="1:65" s="15" customFormat="1">
      <c r="B341" s="234"/>
      <c r="C341" s="235"/>
      <c r="D341" s="208" t="s">
        <v>233</v>
      </c>
      <c r="E341" s="236" t="s">
        <v>19</v>
      </c>
      <c r="F341" s="237" t="s">
        <v>2876</v>
      </c>
      <c r="G341" s="235"/>
      <c r="H341" s="236" t="s">
        <v>19</v>
      </c>
      <c r="I341" s="238"/>
      <c r="J341" s="235"/>
      <c r="K341" s="235"/>
      <c r="L341" s="239"/>
      <c r="M341" s="240"/>
      <c r="N341" s="241"/>
      <c r="O341" s="241"/>
      <c r="P341" s="241"/>
      <c r="Q341" s="241"/>
      <c r="R341" s="241"/>
      <c r="S341" s="241"/>
      <c r="T341" s="242"/>
      <c r="AT341" s="243" t="s">
        <v>233</v>
      </c>
      <c r="AU341" s="243" t="s">
        <v>83</v>
      </c>
      <c r="AV341" s="15" t="s">
        <v>81</v>
      </c>
      <c r="AW341" s="15" t="s">
        <v>35</v>
      </c>
      <c r="AX341" s="15" t="s">
        <v>74</v>
      </c>
      <c r="AY341" s="243" t="s">
        <v>213</v>
      </c>
    </row>
    <row r="342" spans="1:65" s="13" customFormat="1">
      <c r="B342" s="212"/>
      <c r="C342" s="213"/>
      <c r="D342" s="208" t="s">
        <v>233</v>
      </c>
      <c r="E342" s="214" t="s">
        <v>19</v>
      </c>
      <c r="F342" s="215" t="s">
        <v>2877</v>
      </c>
      <c r="G342" s="213"/>
      <c r="H342" s="216">
        <v>12</v>
      </c>
      <c r="I342" s="217"/>
      <c r="J342" s="213"/>
      <c r="K342" s="213"/>
      <c r="L342" s="218"/>
      <c r="M342" s="219"/>
      <c r="N342" s="220"/>
      <c r="O342" s="220"/>
      <c r="P342" s="220"/>
      <c r="Q342" s="220"/>
      <c r="R342" s="220"/>
      <c r="S342" s="220"/>
      <c r="T342" s="221"/>
      <c r="AT342" s="222" t="s">
        <v>233</v>
      </c>
      <c r="AU342" s="222" t="s">
        <v>83</v>
      </c>
      <c r="AV342" s="13" t="s">
        <v>83</v>
      </c>
      <c r="AW342" s="13" t="s">
        <v>35</v>
      </c>
      <c r="AX342" s="13" t="s">
        <v>74</v>
      </c>
      <c r="AY342" s="222" t="s">
        <v>213</v>
      </c>
    </row>
    <row r="343" spans="1:65" s="16" customFormat="1">
      <c r="B343" s="262"/>
      <c r="C343" s="263"/>
      <c r="D343" s="208" t="s">
        <v>233</v>
      </c>
      <c r="E343" s="264" t="s">
        <v>2613</v>
      </c>
      <c r="F343" s="265" t="s">
        <v>2376</v>
      </c>
      <c r="G343" s="263"/>
      <c r="H343" s="266">
        <v>12</v>
      </c>
      <c r="I343" s="267"/>
      <c r="J343" s="263"/>
      <c r="K343" s="263"/>
      <c r="L343" s="268"/>
      <c r="M343" s="269"/>
      <c r="N343" s="270"/>
      <c r="O343" s="270"/>
      <c r="P343" s="270"/>
      <c r="Q343" s="270"/>
      <c r="R343" s="270"/>
      <c r="S343" s="270"/>
      <c r="T343" s="271"/>
      <c r="AT343" s="272" t="s">
        <v>233</v>
      </c>
      <c r="AU343" s="272" t="s">
        <v>83</v>
      </c>
      <c r="AV343" s="16" t="s">
        <v>228</v>
      </c>
      <c r="AW343" s="16" t="s">
        <v>35</v>
      </c>
      <c r="AX343" s="16" t="s">
        <v>74</v>
      </c>
      <c r="AY343" s="272" t="s">
        <v>213</v>
      </c>
    </row>
    <row r="344" spans="1:65" s="14" customFormat="1">
      <c r="B344" s="223"/>
      <c r="C344" s="224"/>
      <c r="D344" s="208" t="s">
        <v>233</v>
      </c>
      <c r="E344" s="225" t="s">
        <v>19</v>
      </c>
      <c r="F344" s="226" t="s">
        <v>234</v>
      </c>
      <c r="G344" s="224"/>
      <c r="H344" s="227">
        <v>12</v>
      </c>
      <c r="I344" s="228"/>
      <c r="J344" s="224"/>
      <c r="K344" s="224"/>
      <c r="L344" s="229"/>
      <c r="M344" s="230"/>
      <c r="N344" s="231"/>
      <c r="O344" s="231"/>
      <c r="P344" s="231"/>
      <c r="Q344" s="231"/>
      <c r="R344" s="231"/>
      <c r="S344" s="231"/>
      <c r="T344" s="232"/>
      <c r="AT344" s="233" t="s">
        <v>233</v>
      </c>
      <c r="AU344" s="233" t="s">
        <v>83</v>
      </c>
      <c r="AV344" s="14" t="s">
        <v>220</v>
      </c>
      <c r="AW344" s="14" t="s">
        <v>35</v>
      </c>
      <c r="AX344" s="14" t="s">
        <v>81</v>
      </c>
      <c r="AY344" s="233" t="s">
        <v>213</v>
      </c>
    </row>
    <row r="345" spans="1:65" s="2" customFormat="1" ht="16.5" customHeight="1">
      <c r="A345" s="36"/>
      <c r="B345" s="37"/>
      <c r="C345" s="195" t="s">
        <v>435</v>
      </c>
      <c r="D345" s="195" t="s">
        <v>215</v>
      </c>
      <c r="E345" s="196" t="s">
        <v>2878</v>
      </c>
      <c r="F345" s="197" t="s">
        <v>2879</v>
      </c>
      <c r="G345" s="198" t="s">
        <v>253</v>
      </c>
      <c r="H345" s="199">
        <v>7.9</v>
      </c>
      <c r="I345" s="200"/>
      <c r="J345" s="201">
        <f>ROUND(I345*H345,2)</f>
        <v>0</v>
      </c>
      <c r="K345" s="197" t="s">
        <v>2365</v>
      </c>
      <c r="L345" s="41"/>
      <c r="M345" s="202" t="s">
        <v>19</v>
      </c>
      <c r="N345" s="203" t="s">
        <v>45</v>
      </c>
      <c r="O345" s="66"/>
      <c r="P345" s="204">
        <f>O345*H345</f>
        <v>0</v>
      </c>
      <c r="Q345" s="204">
        <v>0</v>
      </c>
      <c r="R345" s="204">
        <f>Q345*H345</f>
        <v>0</v>
      </c>
      <c r="S345" s="204">
        <v>1.95</v>
      </c>
      <c r="T345" s="205">
        <f>S345*H345</f>
        <v>15.405000000000001</v>
      </c>
      <c r="U345" s="36"/>
      <c r="V345" s="36"/>
      <c r="W345" s="36"/>
      <c r="X345" s="36"/>
      <c r="Y345" s="36"/>
      <c r="Z345" s="36"/>
      <c r="AA345" s="36"/>
      <c r="AB345" s="36"/>
      <c r="AC345" s="36"/>
      <c r="AD345" s="36"/>
      <c r="AE345" s="36"/>
      <c r="AR345" s="206" t="s">
        <v>220</v>
      </c>
      <c r="AT345" s="206" t="s">
        <v>215</v>
      </c>
      <c r="AU345" s="206" t="s">
        <v>83</v>
      </c>
      <c r="AY345" s="19" t="s">
        <v>213</v>
      </c>
      <c r="BE345" s="207">
        <f>IF(N345="základní",J345,0)</f>
        <v>0</v>
      </c>
      <c r="BF345" s="207">
        <f>IF(N345="snížená",J345,0)</f>
        <v>0</v>
      </c>
      <c r="BG345" s="207">
        <f>IF(N345="zákl. přenesená",J345,0)</f>
        <v>0</v>
      </c>
      <c r="BH345" s="207">
        <f>IF(N345="sníž. přenesená",J345,0)</f>
        <v>0</v>
      </c>
      <c r="BI345" s="207">
        <f>IF(N345="nulová",J345,0)</f>
        <v>0</v>
      </c>
      <c r="BJ345" s="19" t="s">
        <v>81</v>
      </c>
      <c r="BK345" s="207">
        <f>ROUND(I345*H345,2)</f>
        <v>0</v>
      </c>
      <c r="BL345" s="19" t="s">
        <v>220</v>
      </c>
      <c r="BM345" s="206" t="s">
        <v>2880</v>
      </c>
    </row>
    <row r="346" spans="1:65" s="2" customFormat="1" ht="29.25">
      <c r="A346" s="36"/>
      <c r="B346" s="37"/>
      <c r="C346" s="38"/>
      <c r="D346" s="208" t="s">
        <v>222</v>
      </c>
      <c r="E346" s="38"/>
      <c r="F346" s="209" t="s">
        <v>2875</v>
      </c>
      <c r="G346" s="38"/>
      <c r="H346" s="38"/>
      <c r="I346" s="118"/>
      <c r="J346" s="38"/>
      <c r="K346" s="38"/>
      <c r="L346" s="41"/>
      <c r="M346" s="210"/>
      <c r="N346" s="211"/>
      <c r="O346" s="66"/>
      <c r="P346" s="66"/>
      <c r="Q346" s="66"/>
      <c r="R346" s="66"/>
      <c r="S346" s="66"/>
      <c r="T346" s="67"/>
      <c r="U346" s="36"/>
      <c r="V346" s="36"/>
      <c r="W346" s="36"/>
      <c r="X346" s="36"/>
      <c r="Y346" s="36"/>
      <c r="Z346" s="36"/>
      <c r="AA346" s="36"/>
      <c r="AB346" s="36"/>
      <c r="AC346" s="36"/>
      <c r="AD346" s="36"/>
      <c r="AE346" s="36"/>
      <c r="AT346" s="19" t="s">
        <v>222</v>
      </c>
      <c r="AU346" s="19" t="s">
        <v>83</v>
      </c>
    </row>
    <row r="347" spans="1:65" s="15" customFormat="1">
      <c r="B347" s="234"/>
      <c r="C347" s="235"/>
      <c r="D347" s="208" t="s">
        <v>233</v>
      </c>
      <c r="E347" s="236" t="s">
        <v>19</v>
      </c>
      <c r="F347" s="237" t="s">
        <v>2876</v>
      </c>
      <c r="G347" s="235"/>
      <c r="H347" s="236" t="s">
        <v>19</v>
      </c>
      <c r="I347" s="238"/>
      <c r="J347" s="235"/>
      <c r="K347" s="235"/>
      <c r="L347" s="239"/>
      <c r="M347" s="240"/>
      <c r="N347" s="241"/>
      <c r="O347" s="241"/>
      <c r="P347" s="241"/>
      <c r="Q347" s="241"/>
      <c r="R347" s="241"/>
      <c r="S347" s="241"/>
      <c r="T347" s="242"/>
      <c r="AT347" s="243" t="s">
        <v>233</v>
      </c>
      <c r="AU347" s="243" t="s">
        <v>83</v>
      </c>
      <c r="AV347" s="15" t="s">
        <v>81</v>
      </c>
      <c r="AW347" s="15" t="s">
        <v>35</v>
      </c>
      <c r="AX347" s="15" t="s">
        <v>74</v>
      </c>
      <c r="AY347" s="243" t="s">
        <v>213</v>
      </c>
    </row>
    <row r="348" spans="1:65" s="13" customFormat="1">
      <c r="B348" s="212"/>
      <c r="C348" s="213"/>
      <c r="D348" s="208" t="s">
        <v>233</v>
      </c>
      <c r="E348" s="214" t="s">
        <v>19</v>
      </c>
      <c r="F348" s="215" t="s">
        <v>2881</v>
      </c>
      <c r="G348" s="213"/>
      <c r="H348" s="216">
        <v>7.9</v>
      </c>
      <c r="I348" s="217"/>
      <c r="J348" s="213"/>
      <c r="K348" s="213"/>
      <c r="L348" s="218"/>
      <c r="M348" s="219"/>
      <c r="N348" s="220"/>
      <c r="O348" s="220"/>
      <c r="P348" s="220"/>
      <c r="Q348" s="220"/>
      <c r="R348" s="220"/>
      <c r="S348" s="220"/>
      <c r="T348" s="221"/>
      <c r="AT348" s="222" t="s">
        <v>233</v>
      </c>
      <c r="AU348" s="222" t="s">
        <v>83</v>
      </c>
      <c r="AV348" s="13" t="s">
        <v>83</v>
      </c>
      <c r="AW348" s="13" t="s">
        <v>35</v>
      </c>
      <c r="AX348" s="13" t="s">
        <v>74</v>
      </c>
      <c r="AY348" s="222" t="s">
        <v>213</v>
      </c>
    </row>
    <row r="349" spans="1:65" s="16" customFormat="1">
      <c r="B349" s="262"/>
      <c r="C349" s="263"/>
      <c r="D349" s="208" t="s">
        <v>233</v>
      </c>
      <c r="E349" s="264" t="s">
        <v>2614</v>
      </c>
      <c r="F349" s="265" t="s">
        <v>2376</v>
      </c>
      <c r="G349" s="263"/>
      <c r="H349" s="266">
        <v>7.9</v>
      </c>
      <c r="I349" s="267"/>
      <c r="J349" s="263"/>
      <c r="K349" s="263"/>
      <c r="L349" s="268"/>
      <c r="M349" s="269"/>
      <c r="N349" s="270"/>
      <c r="O349" s="270"/>
      <c r="P349" s="270"/>
      <c r="Q349" s="270"/>
      <c r="R349" s="270"/>
      <c r="S349" s="270"/>
      <c r="T349" s="271"/>
      <c r="AT349" s="272" t="s">
        <v>233</v>
      </c>
      <c r="AU349" s="272" t="s">
        <v>83</v>
      </c>
      <c r="AV349" s="16" t="s">
        <v>228</v>
      </c>
      <c r="AW349" s="16" t="s">
        <v>35</v>
      </c>
      <c r="AX349" s="16" t="s">
        <v>74</v>
      </c>
      <c r="AY349" s="272" t="s">
        <v>213</v>
      </c>
    </row>
    <row r="350" spans="1:65" s="14" customFormat="1">
      <c r="B350" s="223"/>
      <c r="C350" s="224"/>
      <c r="D350" s="208" t="s">
        <v>233</v>
      </c>
      <c r="E350" s="225" t="s">
        <v>19</v>
      </c>
      <c r="F350" s="226" t="s">
        <v>234</v>
      </c>
      <c r="G350" s="224"/>
      <c r="H350" s="227">
        <v>7.9</v>
      </c>
      <c r="I350" s="228"/>
      <c r="J350" s="224"/>
      <c r="K350" s="224"/>
      <c r="L350" s="229"/>
      <c r="M350" s="230"/>
      <c r="N350" s="231"/>
      <c r="O350" s="231"/>
      <c r="P350" s="231"/>
      <c r="Q350" s="231"/>
      <c r="R350" s="231"/>
      <c r="S350" s="231"/>
      <c r="T350" s="232"/>
      <c r="AT350" s="233" t="s">
        <v>233</v>
      </c>
      <c r="AU350" s="233" t="s">
        <v>83</v>
      </c>
      <c r="AV350" s="14" t="s">
        <v>220</v>
      </c>
      <c r="AW350" s="14" t="s">
        <v>35</v>
      </c>
      <c r="AX350" s="14" t="s">
        <v>81</v>
      </c>
      <c r="AY350" s="233" t="s">
        <v>213</v>
      </c>
    </row>
    <row r="351" spans="1:65" s="12" customFormat="1" ht="22.9" customHeight="1">
      <c r="B351" s="179"/>
      <c r="C351" s="180"/>
      <c r="D351" s="181" t="s">
        <v>73</v>
      </c>
      <c r="E351" s="193" t="s">
        <v>451</v>
      </c>
      <c r="F351" s="193" t="s">
        <v>452</v>
      </c>
      <c r="G351" s="180"/>
      <c r="H351" s="180"/>
      <c r="I351" s="183"/>
      <c r="J351" s="194">
        <f>BK351</f>
        <v>0</v>
      </c>
      <c r="K351" s="180"/>
      <c r="L351" s="185"/>
      <c r="M351" s="186"/>
      <c r="N351" s="187"/>
      <c r="O351" s="187"/>
      <c r="P351" s="188">
        <f>SUM(P352:P379)</f>
        <v>0</v>
      </c>
      <c r="Q351" s="187"/>
      <c r="R351" s="188">
        <f>SUM(R352:R379)</f>
        <v>0</v>
      </c>
      <c r="S351" s="187"/>
      <c r="T351" s="189">
        <f>SUM(T352:T379)</f>
        <v>0</v>
      </c>
      <c r="AR351" s="190" t="s">
        <v>81</v>
      </c>
      <c r="AT351" s="191" t="s">
        <v>73</v>
      </c>
      <c r="AU351" s="191" t="s">
        <v>81</v>
      </c>
      <c r="AY351" s="190" t="s">
        <v>213</v>
      </c>
      <c r="BK351" s="192">
        <f>SUM(BK352:BK379)</f>
        <v>0</v>
      </c>
    </row>
    <row r="352" spans="1:65" s="2" customFormat="1" ht="16.5" customHeight="1">
      <c r="A352" s="36"/>
      <c r="B352" s="37"/>
      <c r="C352" s="195" t="s">
        <v>442</v>
      </c>
      <c r="D352" s="195" t="s">
        <v>215</v>
      </c>
      <c r="E352" s="196" t="s">
        <v>2527</v>
      </c>
      <c r="F352" s="197" t="s">
        <v>2528</v>
      </c>
      <c r="G352" s="198" t="s">
        <v>166</v>
      </c>
      <c r="H352" s="199">
        <v>9.0890000000000004</v>
      </c>
      <c r="I352" s="200"/>
      <c r="J352" s="201">
        <f>ROUND(I352*H352,2)</f>
        <v>0</v>
      </c>
      <c r="K352" s="197" t="s">
        <v>2365</v>
      </c>
      <c r="L352" s="41"/>
      <c r="M352" s="202" t="s">
        <v>19</v>
      </c>
      <c r="N352" s="203" t="s">
        <v>45</v>
      </c>
      <c r="O352" s="66"/>
      <c r="P352" s="204">
        <f>O352*H352</f>
        <v>0</v>
      </c>
      <c r="Q352" s="204">
        <v>0</v>
      </c>
      <c r="R352" s="204">
        <f>Q352*H352</f>
        <v>0</v>
      </c>
      <c r="S352" s="204">
        <v>0</v>
      </c>
      <c r="T352" s="205">
        <f>S352*H352</f>
        <v>0</v>
      </c>
      <c r="U352" s="36"/>
      <c r="V352" s="36"/>
      <c r="W352" s="36"/>
      <c r="X352" s="36"/>
      <c r="Y352" s="36"/>
      <c r="Z352" s="36"/>
      <c r="AA352" s="36"/>
      <c r="AB352" s="36"/>
      <c r="AC352" s="36"/>
      <c r="AD352" s="36"/>
      <c r="AE352" s="36"/>
      <c r="AR352" s="206" t="s">
        <v>220</v>
      </c>
      <c r="AT352" s="206" t="s">
        <v>215</v>
      </c>
      <c r="AU352" s="206" t="s">
        <v>83</v>
      </c>
      <c r="AY352" s="19" t="s">
        <v>213</v>
      </c>
      <c r="BE352" s="207">
        <f>IF(N352="základní",J352,0)</f>
        <v>0</v>
      </c>
      <c r="BF352" s="207">
        <f>IF(N352="snížená",J352,0)</f>
        <v>0</v>
      </c>
      <c r="BG352" s="207">
        <f>IF(N352="zákl. přenesená",J352,0)</f>
        <v>0</v>
      </c>
      <c r="BH352" s="207">
        <f>IF(N352="sníž. přenesená",J352,0)</f>
        <v>0</v>
      </c>
      <c r="BI352" s="207">
        <f>IF(N352="nulová",J352,0)</f>
        <v>0</v>
      </c>
      <c r="BJ352" s="19" t="s">
        <v>81</v>
      </c>
      <c r="BK352" s="207">
        <f>ROUND(I352*H352,2)</f>
        <v>0</v>
      </c>
      <c r="BL352" s="19" t="s">
        <v>220</v>
      </c>
      <c r="BM352" s="206" t="s">
        <v>2882</v>
      </c>
    </row>
    <row r="353" spans="1:65" s="2" customFormat="1" ht="58.5">
      <c r="A353" s="36"/>
      <c r="B353" s="37"/>
      <c r="C353" s="38"/>
      <c r="D353" s="208" t="s">
        <v>222</v>
      </c>
      <c r="E353" s="38"/>
      <c r="F353" s="209" t="s">
        <v>2530</v>
      </c>
      <c r="G353" s="38"/>
      <c r="H353" s="38"/>
      <c r="I353" s="118"/>
      <c r="J353" s="38"/>
      <c r="K353" s="38"/>
      <c r="L353" s="41"/>
      <c r="M353" s="210"/>
      <c r="N353" s="211"/>
      <c r="O353" s="66"/>
      <c r="P353" s="66"/>
      <c r="Q353" s="66"/>
      <c r="R353" s="66"/>
      <c r="S353" s="66"/>
      <c r="T353" s="67"/>
      <c r="U353" s="36"/>
      <c r="V353" s="36"/>
      <c r="W353" s="36"/>
      <c r="X353" s="36"/>
      <c r="Y353" s="36"/>
      <c r="Z353" s="36"/>
      <c r="AA353" s="36"/>
      <c r="AB353" s="36"/>
      <c r="AC353" s="36"/>
      <c r="AD353" s="36"/>
      <c r="AE353" s="36"/>
      <c r="AT353" s="19" t="s">
        <v>222</v>
      </c>
      <c r="AU353" s="19" t="s">
        <v>83</v>
      </c>
    </row>
    <row r="354" spans="1:65" s="13" customFormat="1">
      <c r="B354" s="212"/>
      <c r="C354" s="213"/>
      <c r="D354" s="208" t="s">
        <v>233</v>
      </c>
      <c r="E354" s="214" t="s">
        <v>19</v>
      </c>
      <c r="F354" s="215" t="s">
        <v>2531</v>
      </c>
      <c r="G354" s="213"/>
      <c r="H354" s="216">
        <v>9.0890000000000004</v>
      </c>
      <c r="I354" s="217"/>
      <c r="J354" s="213"/>
      <c r="K354" s="213"/>
      <c r="L354" s="218"/>
      <c r="M354" s="219"/>
      <c r="N354" s="220"/>
      <c r="O354" s="220"/>
      <c r="P354" s="220"/>
      <c r="Q354" s="220"/>
      <c r="R354" s="220"/>
      <c r="S354" s="220"/>
      <c r="T354" s="221"/>
      <c r="AT354" s="222" t="s">
        <v>233</v>
      </c>
      <c r="AU354" s="222" t="s">
        <v>83</v>
      </c>
      <c r="AV354" s="13" t="s">
        <v>83</v>
      </c>
      <c r="AW354" s="13" t="s">
        <v>35</v>
      </c>
      <c r="AX354" s="13" t="s">
        <v>74</v>
      </c>
      <c r="AY354" s="222" t="s">
        <v>213</v>
      </c>
    </row>
    <row r="355" spans="1:65" s="14" customFormat="1">
      <c r="B355" s="223"/>
      <c r="C355" s="224"/>
      <c r="D355" s="208" t="s">
        <v>233</v>
      </c>
      <c r="E355" s="225" t="s">
        <v>2343</v>
      </c>
      <c r="F355" s="226" t="s">
        <v>234</v>
      </c>
      <c r="G355" s="224"/>
      <c r="H355" s="227">
        <v>9.0890000000000004</v>
      </c>
      <c r="I355" s="228"/>
      <c r="J355" s="224"/>
      <c r="K355" s="224"/>
      <c r="L355" s="229"/>
      <c r="M355" s="230"/>
      <c r="N355" s="231"/>
      <c r="O355" s="231"/>
      <c r="P355" s="231"/>
      <c r="Q355" s="231"/>
      <c r="R355" s="231"/>
      <c r="S355" s="231"/>
      <c r="T355" s="232"/>
      <c r="AT355" s="233" t="s">
        <v>233</v>
      </c>
      <c r="AU355" s="233" t="s">
        <v>83</v>
      </c>
      <c r="AV355" s="14" t="s">
        <v>220</v>
      </c>
      <c r="AW355" s="14" t="s">
        <v>35</v>
      </c>
      <c r="AX355" s="14" t="s">
        <v>81</v>
      </c>
      <c r="AY355" s="233" t="s">
        <v>213</v>
      </c>
    </row>
    <row r="356" spans="1:65" s="2" customFormat="1" ht="21.75" customHeight="1">
      <c r="A356" s="36"/>
      <c r="B356" s="37"/>
      <c r="C356" s="195" t="s">
        <v>446</v>
      </c>
      <c r="D356" s="195" t="s">
        <v>215</v>
      </c>
      <c r="E356" s="196" t="s">
        <v>2532</v>
      </c>
      <c r="F356" s="197" t="s">
        <v>2533</v>
      </c>
      <c r="G356" s="198" t="s">
        <v>166</v>
      </c>
      <c r="H356" s="199">
        <v>172.691</v>
      </c>
      <c r="I356" s="200"/>
      <c r="J356" s="201">
        <f>ROUND(I356*H356,2)</f>
        <v>0</v>
      </c>
      <c r="K356" s="197" t="s">
        <v>2365</v>
      </c>
      <c r="L356" s="41"/>
      <c r="M356" s="202" t="s">
        <v>19</v>
      </c>
      <c r="N356" s="203" t="s">
        <v>45</v>
      </c>
      <c r="O356" s="66"/>
      <c r="P356" s="204">
        <f>O356*H356</f>
        <v>0</v>
      </c>
      <c r="Q356" s="204">
        <v>0</v>
      </c>
      <c r="R356" s="204">
        <f>Q356*H356</f>
        <v>0</v>
      </c>
      <c r="S356" s="204">
        <v>0</v>
      </c>
      <c r="T356" s="205">
        <f>S356*H356</f>
        <v>0</v>
      </c>
      <c r="U356" s="36"/>
      <c r="V356" s="36"/>
      <c r="W356" s="36"/>
      <c r="X356" s="36"/>
      <c r="Y356" s="36"/>
      <c r="Z356" s="36"/>
      <c r="AA356" s="36"/>
      <c r="AB356" s="36"/>
      <c r="AC356" s="36"/>
      <c r="AD356" s="36"/>
      <c r="AE356" s="36"/>
      <c r="AR356" s="206" t="s">
        <v>220</v>
      </c>
      <c r="AT356" s="206" t="s">
        <v>215</v>
      </c>
      <c r="AU356" s="206" t="s">
        <v>83</v>
      </c>
      <c r="AY356" s="19" t="s">
        <v>213</v>
      </c>
      <c r="BE356" s="207">
        <f>IF(N356="základní",J356,0)</f>
        <v>0</v>
      </c>
      <c r="BF356" s="207">
        <f>IF(N356="snížená",J356,0)</f>
        <v>0</v>
      </c>
      <c r="BG356" s="207">
        <f>IF(N356="zákl. přenesená",J356,0)</f>
        <v>0</v>
      </c>
      <c r="BH356" s="207">
        <f>IF(N356="sníž. přenesená",J356,0)</f>
        <v>0</v>
      </c>
      <c r="BI356" s="207">
        <f>IF(N356="nulová",J356,0)</f>
        <v>0</v>
      </c>
      <c r="BJ356" s="19" t="s">
        <v>81</v>
      </c>
      <c r="BK356" s="207">
        <f>ROUND(I356*H356,2)</f>
        <v>0</v>
      </c>
      <c r="BL356" s="19" t="s">
        <v>220</v>
      </c>
      <c r="BM356" s="206" t="s">
        <v>2883</v>
      </c>
    </row>
    <row r="357" spans="1:65" s="2" customFormat="1" ht="58.5">
      <c r="A357" s="36"/>
      <c r="B357" s="37"/>
      <c r="C357" s="38"/>
      <c r="D357" s="208" t="s">
        <v>222</v>
      </c>
      <c r="E357" s="38"/>
      <c r="F357" s="209" t="s">
        <v>2530</v>
      </c>
      <c r="G357" s="38"/>
      <c r="H357" s="38"/>
      <c r="I357" s="118"/>
      <c r="J357" s="38"/>
      <c r="K357" s="38"/>
      <c r="L357" s="41"/>
      <c r="M357" s="210"/>
      <c r="N357" s="211"/>
      <c r="O357" s="66"/>
      <c r="P357" s="66"/>
      <c r="Q357" s="66"/>
      <c r="R357" s="66"/>
      <c r="S357" s="66"/>
      <c r="T357" s="67"/>
      <c r="U357" s="36"/>
      <c r="V357" s="36"/>
      <c r="W357" s="36"/>
      <c r="X357" s="36"/>
      <c r="Y357" s="36"/>
      <c r="Z357" s="36"/>
      <c r="AA357" s="36"/>
      <c r="AB357" s="36"/>
      <c r="AC357" s="36"/>
      <c r="AD357" s="36"/>
      <c r="AE357" s="36"/>
      <c r="AT357" s="19" t="s">
        <v>222</v>
      </c>
      <c r="AU357" s="19" t="s">
        <v>83</v>
      </c>
    </row>
    <row r="358" spans="1:65" s="13" customFormat="1">
      <c r="B358" s="212"/>
      <c r="C358" s="213"/>
      <c r="D358" s="208" t="s">
        <v>233</v>
      </c>
      <c r="E358" s="214" t="s">
        <v>19</v>
      </c>
      <c r="F358" s="215" t="s">
        <v>2535</v>
      </c>
      <c r="G358" s="213"/>
      <c r="H358" s="216">
        <v>172.691</v>
      </c>
      <c r="I358" s="217"/>
      <c r="J358" s="213"/>
      <c r="K358" s="213"/>
      <c r="L358" s="218"/>
      <c r="M358" s="219"/>
      <c r="N358" s="220"/>
      <c r="O358" s="220"/>
      <c r="P358" s="220"/>
      <c r="Q358" s="220"/>
      <c r="R358" s="220"/>
      <c r="S358" s="220"/>
      <c r="T358" s="221"/>
      <c r="AT358" s="222" t="s">
        <v>233</v>
      </c>
      <c r="AU358" s="222" t="s">
        <v>83</v>
      </c>
      <c r="AV358" s="13" t="s">
        <v>83</v>
      </c>
      <c r="AW358" s="13" t="s">
        <v>35</v>
      </c>
      <c r="AX358" s="13" t="s">
        <v>81</v>
      </c>
      <c r="AY358" s="222" t="s">
        <v>213</v>
      </c>
    </row>
    <row r="359" spans="1:65" s="2" customFormat="1" ht="21.75" customHeight="1">
      <c r="A359" s="36"/>
      <c r="B359" s="37"/>
      <c r="C359" s="195" t="s">
        <v>453</v>
      </c>
      <c r="D359" s="195" t="s">
        <v>215</v>
      </c>
      <c r="E359" s="196" t="s">
        <v>2536</v>
      </c>
      <c r="F359" s="197" t="s">
        <v>2537</v>
      </c>
      <c r="G359" s="198" t="s">
        <v>166</v>
      </c>
      <c r="H359" s="199">
        <v>8.9459999999999997</v>
      </c>
      <c r="I359" s="200"/>
      <c r="J359" s="201">
        <f>ROUND(I359*H359,2)</f>
        <v>0</v>
      </c>
      <c r="K359" s="197" t="s">
        <v>2365</v>
      </c>
      <c r="L359" s="41"/>
      <c r="M359" s="202" t="s">
        <v>19</v>
      </c>
      <c r="N359" s="203" t="s">
        <v>45</v>
      </c>
      <c r="O359" s="66"/>
      <c r="P359" s="204">
        <f>O359*H359</f>
        <v>0</v>
      </c>
      <c r="Q359" s="204">
        <v>0</v>
      </c>
      <c r="R359" s="204">
        <f>Q359*H359</f>
        <v>0</v>
      </c>
      <c r="S359" s="204">
        <v>0</v>
      </c>
      <c r="T359" s="205">
        <f>S359*H359</f>
        <v>0</v>
      </c>
      <c r="U359" s="36"/>
      <c r="V359" s="36"/>
      <c r="W359" s="36"/>
      <c r="X359" s="36"/>
      <c r="Y359" s="36"/>
      <c r="Z359" s="36"/>
      <c r="AA359" s="36"/>
      <c r="AB359" s="36"/>
      <c r="AC359" s="36"/>
      <c r="AD359" s="36"/>
      <c r="AE359" s="36"/>
      <c r="AR359" s="206" t="s">
        <v>220</v>
      </c>
      <c r="AT359" s="206" t="s">
        <v>215</v>
      </c>
      <c r="AU359" s="206" t="s">
        <v>83</v>
      </c>
      <c r="AY359" s="19" t="s">
        <v>213</v>
      </c>
      <c r="BE359" s="207">
        <f>IF(N359="základní",J359,0)</f>
        <v>0</v>
      </c>
      <c r="BF359" s="207">
        <f>IF(N359="snížená",J359,0)</f>
        <v>0</v>
      </c>
      <c r="BG359" s="207">
        <f>IF(N359="zákl. přenesená",J359,0)</f>
        <v>0</v>
      </c>
      <c r="BH359" s="207">
        <f>IF(N359="sníž. přenesená",J359,0)</f>
        <v>0</v>
      </c>
      <c r="BI359" s="207">
        <f>IF(N359="nulová",J359,0)</f>
        <v>0</v>
      </c>
      <c r="BJ359" s="19" t="s">
        <v>81</v>
      </c>
      <c r="BK359" s="207">
        <f>ROUND(I359*H359,2)</f>
        <v>0</v>
      </c>
      <c r="BL359" s="19" t="s">
        <v>220</v>
      </c>
      <c r="BM359" s="206" t="s">
        <v>2884</v>
      </c>
    </row>
    <row r="360" spans="1:65" s="2" customFormat="1" ht="58.5">
      <c r="A360" s="36"/>
      <c r="B360" s="37"/>
      <c r="C360" s="38"/>
      <c r="D360" s="208" t="s">
        <v>222</v>
      </c>
      <c r="E360" s="38"/>
      <c r="F360" s="209" t="s">
        <v>2539</v>
      </c>
      <c r="G360" s="38"/>
      <c r="H360" s="38"/>
      <c r="I360" s="118"/>
      <c r="J360" s="38"/>
      <c r="K360" s="38"/>
      <c r="L360" s="41"/>
      <c r="M360" s="210"/>
      <c r="N360" s="211"/>
      <c r="O360" s="66"/>
      <c r="P360" s="66"/>
      <c r="Q360" s="66"/>
      <c r="R360" s="66"/>
      <c r="S360" s="66"/>
      <c r="T360" s="67"/>
      <c r="U360" s="36"/>
      <c r="V360" s="36"/>
      <c r="W360" s="36"/>
      <c r="X360" s="36"/>
      <c r="Y360" s="36"/>
      <c r="Z360" s="36"/>
      <c r="AA360" s="36"/>
      <c r="AB360" s="36"/>
      <c r="AC360" s="36"/>
      <c r="AD360" s="36"/>
      <c r="AE360" s="36"/>
      <c r="AT360" s="19" t="s">
        <v>222</v>
      </c>
      <c r="AU360" s="19" t="s">
        <v>83</v>
      </c>
    </row>
    <row r="361" spans="1:65" s="13" customFormat="1">
      <c r="B361" s="212"/>
      <c r="C361" s="213"/>
      <c r="D361" s="208" t="s">
        <v>233</v>
      </c>
      <c r="E361" s="214" t="s">
        <v>19</v>
      </c>
      <c r="F361" s="215" t="s">
        <v>2646</v>
      </c>
      <c r="G361" s="213"/>
      <c r="H361" s="216">
        <v>8.9459999999999997</v>
      </c>
      <c r="I361" s="217"/>
      <c r="J361" s="213"/>
      <c r="K361" s="213"/>
      <c r="L361" s="218"/>
      <c r="M361" s="219"/>
      <c r="N361" s="220"/>
      <c r="O361" s="220"/>
      <c r="P361" s="220"/>
      <c r="Q361" s="220"/>
      <c r="R361" s="220"/>
      <c r="S361" s="220"/>
      <c r="T361" s="221"/>
      <c r="AT361" s="222" t="s">
        <v>233</v>
      </c>
      <c r="AU361" s="222" t="s">
        <v>83</v>
      </c>
      <c r="AV361" s="13" t="s">
        <v>83</v>
      </c>
      <c r="AW361" s="13" t="s">
        <v>35</v>
      </c>
      <c r="AX361" s="13" t="s">
        <v>74</v>
      </c>
      <c r="AY361" s="222" t="s">
        <v>213</v>
      </c>
    </row>
    <row r="362" spans="1:65" s="14" customFormat="1">
      <c r="B362" s="223"/>
      <c r="C362" s="224"/>
      <c r="D362" s="208" t="s">
        <v>233</v>
      </c>
      <c r="E362" s="225" t="s">
        <v>2345</v>
      </c>
      <c r="F362" s="226" t="s">
        <v>234</v>
      </c>
      <c r="G362" s="224"/>
      <c r="H362" s="227">
        <v>8.9459999999999997</v>
      </c>
      <c r="I362" s="228"/>
      <c r="J362" s="224"/>
      <c r="K362" s="224"/>
      <c r="L362" s="229"/>
      <c r="M362" s="230"/>
      <c r="N362" s="231"/>
      <c r="O362" s="231"/>
      <c r="P362" s="231"/>
      <c r="Q362" s="231"/>
      <c r="R362" s="231"/>
      <c r="S362" s="231"/>
      <c r="T362" s="232"/>
      <c r="AT362" s="233" t="s">
        <v>233</v>
      </c>
      <c r="AU362" s="233" t="s">
        <v>83</v>
      </c>
      <c r="AV362" s="14" t="s">
        <v>220</v>
      </c>
      <c r="AW362" s="14" t="s">
        <v>35</v>
      </c>
      <c r="AX362" s="14" t="s">
        <v>81</v>
      </c>
      <c r="AY362" s="233" t="s">
        <v>213</v>
      </c>
    </row>
    <row r="363" spans="1:65" s="2" customFormat="1" ht="16.5" customHeight="1">
      <c r="A363" s="36"/>
      <c r="B363" s="37"/>
      <c r="C363" s="195" t="s">
        <v>458</v>
      </c>
      <c r="D363" s="195" t="s">
        <v>215</v>
      </c>
      <c r="E363" s="196" t="s">
        <v>2540</v>
      </c>
      <c r="F363" s="197" t="s">
        <v>2541</v>
      </c>
      <c r="G363" s="198" t="s">
        <v>166</v>
      </c>
      <c r="H363" s="199">
        <v>0.111</v>
      </c>
      <c r="I363" s="200"/>
      <c r="J363" s="201">
        <f>ROUND(I363*H363,2)</f>
        <v>0</v>
      </c>
      <c r="K363" s="197" t="s">
        <v>19</v>
      </c>
      <c r="L363" s="41"/>
      <c r="M363" s="202" t="s">
        <v>19</v>
      </c>
      <c r="N363" s="203" t="s">
        <v>45</v>
      </c>
      <c r="O363" s="66"/>
      <c r="P363" s="204">
        <f>O363*H363</f>
        <v>0</v>
      </c>
      <c r="Q363" s="204">
        <v>0</v>
      </c>
      <c r="R363" s="204">
        <f>Q363*H363</f>
        <v>0</v>
      </c>
      <c r="S363" s="204">
        <v>0</v>
      </c>
      <c r="T363" s="205">
        <f>S363*H363</f>
        <v>0</v>
      </c>
      <c r="U363" s="36"/>
      <c r="V363" s="36"/>
      <c r="W363" s="36"/>
      <c r="X363" s="36"/>
      <c r="Y363" s="36"/>
      <c r="Z363" s="36"/>
      <c r="AA363" s="36"/>
      <c r="AB363" s="36"/>
      <c r="AC363" s="36"/>
      <c r="AD363" s="36"/>
      <c r="AE363" s="36"/>
      <c r="AR363" s="206" t="s">
        <v>220</v>
      </c>
      <c r="AT363" s="206" t="s">
        <v>215</v>
      </c>
      <c r="AU363" s="206" t="s">
        <v>83</v>
      </c>
      <c r="AY363" s="19" t="s">
        <v>213</v>
      </c>
      <c r="BE363" s="207">
        <f>IF(N363="základní",J363,0)</f>
        <v>0</v>
      </c>
      <c r="BF363" s="207">
        <f>IF(N363="snížená",J363,0)</f>
        <v>0</v>
      </c>
      <c r="BG363" s="207">
        <f>IF(N363="zákl. přenesená",J363,0)</f>
        <v>0</v>
      </c>
      <c r="BH363" s="207">
        <f>IF(N363="sníž. přenesená",J363,0)</f>
        <v>0</v>
      </c>
      <c r="BI363" s="207">
        <f>IF(N363="nulová",J363,0)</f>
        <v>0</v>
      </c>
      <c r="BJ363" s="19" t="s">
        <v>81</v>
      </c>
      <c r="BK363" s="207">
        <f>ROUND(I363*H363,2)</f>
        <v>0</v>
      </c>
      <c r="BL363" s="19" t="s">
        <v>220</v>
      </c>
      <c r="BM363" s="206" t="s">
        <v>2885</v>
      </c>
    </row>
    <row r="364" spans="1:65" s="2" customFormat="1" ht="58.5">
      <c r="A364" s="36"/>
      <c r="B364" s="37"/>
      <c r="C364" s="38"/>
      <c r="D364" s="208" t="s">
        <v>222</v>
      </c>
      <c r="E364" s="38"/>
      <c r="F364" s="209" t="s">
        <v>2539</v>
      </c>
      <c r="G364" s="38"/>
      <c r="H364" s="38"/>
      <c r="I364" s="118"/>
      <c r="J364" s="38"/>
      <c r="K364" s="38"/>
      <c r="L364" s="41"/>
      <c r="M364" s="210"/>
      <c r="N364" s="211"/>
      <c r="O364" s="66"/>
      <c r="P364" s="66"/>
      <c r="Q364" s="66"/>
      <c r="R364" s="66"/>
      <c r="S364" s="66"/>
      <c r="T364" s="67"/>
      <c r="U364" s="36"/>
      <c r="V364" s="36"/>
      <c r="W364" s="36"/>
      <c r="X364" s="36"/>
      <c r="Y364" s="36"/>
      <c r="Z364" s="36"/>
      <c r="AA364" s="36"/>
      <c r="AB364" s="36"/>
      <c r="AC364" s="36"/>
      <c r="AD364" s="36"/>
      <c r="AE364" s="36"/>
      <c r="AT364" s="19" t="s">
        <v>222</v>
      </c>
      <c r="AU364" s="19" t="s">
        <v>83</v>
      </c>
    </row>
    <row r="365" spans="1:65" s="13" customFormat="1">
      <c r="B365" s="212"/>
      <c r="C365" s="213"/>
      <c r="D365" s="208" t="s">
        <v>233</v>
      </c>
      <c r="E365" s="214" t="s">
        <v>19</v>
      </c>
      <c r="F365" s="215" t="s">
        <v>2886</v>
      </c>
      <c r="G365" s="213"/>
      <c r="H365" s="216">
        <v>0.111</v>
      </c>
      <c r="I365" s="217"/>
      <c r="J365" s="213"/>
      <c r="K365" s="213"/>
      <c r="L365" s="218"/>
      <c r="M365" s="219"/>
      <c r="N365" s="220"/>
      <c r="O365" s="220"/>
      <c r="P365" s="220"/>
      <c r="Q365" s="220"/>
      <c r="R365" s="220"/>
      <c r="S365" s="220"/>
      <c r="T365" s="221"/>
      <c r="AT365" s="222" t="s">
        <v>233</v>
      </c>
      <c r="AU365" s="222" t="s">
        <v>83</v>
      </c>
      <c r="AV365" s="13" t="s">
        <v>83</v>
      </c>
      <c r="AW365" s="13" t="s">
        <v>35</v>
      </c>
      <c r="AX365" s="13" t="s">
        <v>74</v>
      </c>
      <c r="AY365" s="222" t="s">
        <v>213</v>
      </c>
    </row>
    <row r="366" spans="1:65" s="14" customFormat="1">
      <c r="B366" s="223"/>
      <c r="C366" s="224"/>
      <c r="D366" s="208" t="s">
        <v>233</v>
      </c>
      <c r="E366" s="225" t="s">
        <v>2350</v>
      </c>
      <c r="F366" s="226" t="s">
        <v>234</v>
      </c>
      <c r="G366" s="224"/>
      <c r="H366" s="227">
        <v>0.111</v>
      </c>
      <c r="I366" s="228"/>
      <c r="J366" s="224"/>
      <c r="K366" s="224"/>
      <c r="L366" s="229"/>
      <c r="M366" s="230"/>
      <c r="N366" s="231"/>
      <c r="O366" s="231"/>
      <c r="P366" s="231"/>
      <c r="Q366" s="231"/>
      <c r="R366" s="231"/>
      <c r="S366" s="231"/>
      <c r="T366" s="232"/>
      <c r="AT366" s="233" t="s">
        <v>233</v>
      </c>
      <c r="AU366" s="233" t="s">
        <v>83</v>
      </c>
      <c r="AV366" s="14" t="s">
        <v>220</v>
      </c>
      <c r="AW366" s="14" t="s">
        <v>35</v>
      </c>
      <c r="AX366" s="14" t="s">
        <v>81</v>
      </c>
      <c r="AY366" s="233" t="s">
        <v>213</v>
      </c>
    </row>
    <row r="367" spans="1:65" s="2" customFormat="1" ht="21.75" customHeight="1">
      <c r="A367" s="36"/>
      <c r="B367" s="37"/>
      <c r="C367" s="195" t="s">
        <v>463</v>
      </c>
      <c r="D367" s="195" t="s">
        <v>215</v>
      </c>
      <c r="E367" s="196" t="s">
        <v>2544</v>
      </c>
      <c r="F367" s="197" t="s">
        <v>2545</v>
      </c>
      <c r="G367" s="198" t="s">
        <v>166</v>
      </c>
      <c r="H367" s="199">
        <v>3.2000000000000001E-2</v>
      </c>
      <c r="I367" s="200"/>
      <c r="J367" s="201">
        <f>ROUND(I367*H367,2)</f>
        <v>0</v>
      </c>
      <c r="K367" s="197" t="s">
        <v>2365</v>
      </c>
      <c r="L367" s="41"/>
      <c r="M367" s="202" t="s">
        <v>19</v>
      </c>
      <c r="N367" s="203" t="s">
        <v>45</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220</v>
      </c>
      <c r="AT367" s="206" t="s">
        <v>215</v>
      </c>
      <c r="AU367" s="206" t="s">
        <v>83</v>
      </c>
      <c r="AY367" s="19" t="s">
        <v>213</v>
      </c>
      <c r="BE367" s="207">
        <f>IF(N367="základní",J367,0)</f>
        <v>0</v>
      </c>
      <c r="BF367" s="207">
        <f>IF(N367="snížená",J367,0)</f>
        <v>0</v>
      </c>
      <c r="BG367" s="207">
        <f>IF(N367="zákl. přenesená",J367,0)</f>
        <v>0</v>
      </c>
      <c r="BH367" s="207">
        <f>IF(N367="sníž. přenesená",J367,0)</f>
        <v>0</v>
      </c>
      <c r="BI367" s="207">
        <f>IF(N367="nulová",J367,0)</f>
        <v>0</v>
      </c>
      <c r="BJ367" s="19" t="s">
        <v>81</v>
      </c>
      <c r="BK367" s="207">
        <f>ROUND(I367*H367,2)</f>
        <v>0</v>
      </c>
      <c r="BL367" s="19" t="s">
        <v>220</v>
      </c>
      <c r="BM367" s="206" t="s">
        <v>2887</v>
      </c>
    </row>
    <row r="368" spans="1:65" s="2" customFormat="1" ht="58.5">
      <c r="A368" s="36"/>
      <c r="B368" s="37"/>
      <c r="C368" s="38"/>
      <c r="D368" s="208" t="s">
        <v>222</v>
      </c>
      <c r="E368" s="38"/>
      <c r="F368" s="209" t="s">
        <v>2539</v>
      </c>
      <c r="G368" s="38"/>
      <c r="H368" s="38"/>
      <c r="I368" s="118"/>
      <c r="J368" s="38"/>
      <c r="K368" s="38"/>
      <c r="L368" s="41"/>
      <c r="M368" s="210"/>
      <c r="N368" s="211"/>
      <c r="O368" s="66"/>
      <c r="P368" s="66"/>
      <c r="Q368" s="66"/>
      <c r="R368" s="66"/>
      <c r="S368" s="66"/>
      <c r="T368" s="67"/>
      <c r="U368" s="36"/>
      <c r="V368" s="36"/>
      <c r="W368" s="36"/>
      <c r="X368" s="36"/>
      <c r="Y368" s="36"/>
      <c r="Z368" s="36"/>
      <c r="AA368" s="36"/>
      <c r="AB368" s="36"/>
      <c r="AC368" s="36"/>
      <c r="AD368" s="36"/>
      <c r="AE368" s="36"/>
      <c r="AT368" s="19" t="s">
        <v>222</v>
      </c>
      <c r="AU368" s="19" t="s">
        <v>83</v>
      </c>
    </row>
    <row r="369" spans="1:65" s="13" customFormat="1">
      <c r="B369" s="212"/>
      <c r="C369" s="213"/>
      <c r="D369" s="208" t="s">
        <v>233</v>
      </c>
      <c r="E369" s="214" t="s">
        <v>19</v>
      </c>
      <c r="F369" s="215" t="s">
        <v>2647</v>
      </c>
      <c r="G369" s="213"/>
      <c r="H369" s="216">
        <v>3.2000000000000001E-2</v>
      </c>
      <c r="I369" s="217"/>
      <c r="J369" s="213"/>
      <c r="K369" s="213"/>
      <c r="L369" s="218"/>
      <c r="M369" s="219"/>
      <c r="N369" s="220"/>
      <c r="O369" s="220"/>
      <c r="P369" s="220"/>
      <c r="Q369" s="220"/>
      <c r="R369" s="220"/>
      <c r="S369" s="220"/>
      <c r="T369" s="221"/>
      <c r="AT369" s="222" t="s">
        <v>233</v>
      </c>
      <c r="AU369" s="222" t="s">
        <v>83</v>
      </c>
      <c r="AV369" s="13" t="s">
        <v>83</v>
      </c>
      <c r="AW369" s="13" t="s">
        <v>35</v>
      </c>
      <c r="AX369" s="13" t="s">
        <v>74</v>
      </c>
      <c r="AY369" s="222" t="s">
        <v>213</v>
      </c>
    </row>
    <row r="370" spans="1:65" s="14" customFormat="1">
      <c r="B370" s="223"/>
      <c r="C370" s="224"/>
      <c r="D370" s="208" t="s">
        <v>233</v>
      </c>
      <c r="E370" s="225" t="s">
        <v>2347</v>
      </c>
      <c r="F370" s="226" t="s">
        <v>234</v>
      </c>
      <c r="G370" s="224"/>
      <c r="H370" s="227">
        <v>3.2000000000000001E-2</v>
      </c>
      <c r="I370" s="228"/>
      <c r="J370" s="224"/>
      <c r="K370" s="224"/>
      <c r="L370" s="229"/>
      <c r="M370" s="230"/>
      <c r="N370" s="231"/>
      <c r="O370" s="231"/>
      <c r="P370" s="231"/>
      <c r="Q370" s="231"/>
      <c r="R370" s="231"/>
      <c r="S370" s="231"/>
      <c r="T370" s="232"/>
      <c r="AT370" s="233" t="s">
        <v>233</v>
      </c>
      <c r="AU370" s="233" t="s">
        <v>83</v>
      </c>
      <c r="AV370" s="14" t="s">
        <v>220</v>
      </c>
      <c r="AW370" s="14" t="s">
        <v>35</v>
      </c>
      <c r="AX370" s="14" t="s">
        <v>81</v>
      </c>
      <c r="AY370" s="233" t="s">
        <v>213</v>
      </c>
    </row>
    <row r="371" spans="1:65" s="2" customFormat="1" ht="21.75" customHeight="1">
      <c r="A371" s="36"/>
      <c r="B371" s="37"/>
      <c r="C371" s="195" t="s">
        <v>468</v>
      </c>
      <c r="D371" s="195" t="s">
        <v>215</v>
      </c>
      <c r="E371" s="196" t="s">
        <v>2548</v>
      </c>
      <c r="F371" s="197" t="s">
        <v>2549</v>
      </c>
      <c r="G371" s="198" t="s">
        <v>166</v>
      </c>
      <c r="H371" s="199">
        <v>55.51</v>
      </c>
      <c r="I371" s="200"/>
      <c r="J371" s="201">
        <f>ROUND(I371*H371,2)</f>
        <v>0</v>
      </c>
      <c r="K371" s="197" t="s">
        <v>2365</v>
      </c>
      <c r="L371" s="41"/>
      <c r="M371" s="202" t="s">
        <v>19</v>
      </c>
      <c r="N371" s="203" t="s">
        <v>45</v>
      </c>
      <c r="O371" s="66"/>
      <c r="P371" s="204">
        <f>O371*H371</f>
        <v>0</v>
      </c>
      <c r="Q371" s="204">
        <v>0</v>
      </c>
      <c r="R371" s="204">
        <f>Q371*H371</f>
        <v>0</v>
      </c>
      <c r="S371" s="204">
        <v>0</v>
      </c>
      <c r="T371" s="205">
        <f>S371*H371</f>
        <v>0</v>
      </c>
      <c r="U371" s="36"/>
      <c r="V371" s="36"/>
      <c r="W371" s="36"/>
      <c r="X371" s="36"/>
      <c r="Y371" s="36"/>
      <c r="Z371" s="36"/>
      <c r="AA371" s="36"/>
      <c r="AB371" s="36"/>
      <c r="AC371" s="36"/>
      <c r="AD371" s="36"/>
      <c r="AE371" s="36"/>
      <c r="AR371" s="206" t="s">
        <v>220</v>
      </c>
      <c r="AT371" s="206" t="s">
        <v>215</v>
      </c>
      <c r="AU371" s="206" t="s">
        <v>83</v>
      </c>
      <c r="AY371" s="19" t="s">
        <v>213</v>
      </c>
      <c r="BE371" s="207">
        <f>IF(N371="základní",J371,0)</f>
        <v>0</v>
      </c>
      <c r="BF371" s="207">
        <f>IF(N371="snížená",J371,0)</f>
        <v>0</v>
      </c>
      <c r="BG371" s="207">
        <f>IF(N371="zákl. přenesená",J371,0)</f>
        <v>0</v>
      </c>
      <c r="BH371" s="207">
        <f>IF(N371="sníž. přenesená",J371,0)</f>
        <v>0</v>
      </c>
      <c r="BI371" s="207">
        <f>IF(N371="nulová",J371,0)</f>
        <v>0</v>
      </c>
      <c r="BJ371" s="19" t="s">
        <v>81</v>
      </c>
      <c r="BK371" s="207">
        <f>ROUND(I371*H371,2)</f>
        <v>0</v>
      </c>
      <c r="BL371" s="19" t="s">
        <v>220</v>
      </c>
      <c r="BM371" s="206" t="s">
        <v>2888</v>
      </c>
    </row>
    <row r="372" spans="1:65" s="2" customFormat="1" ht="68.25">
      <c r="A372" s="36"/>
      <c r="B372" s="37"/>
      <c r="C372" s="38"/>
      <c r="D372" s="208" t="s">
        <v>222</v>
      </c>
      <c r="E372" s="38"/>
      <c r="F372" s="209" t="s">
        <v>2551</v>
      </c>
      <c r="G372" s="38"/>
      <c r="H372" s="38"/>
      <c r="I372" s="118"/>
      <c r="J372" s="38"/>
      <c r="K372" s="38"/>
      <c r="L372" s="41"/>
      <c r="M372" s="210"/>
      <c r="N372" s="211"/>
      <c r="O372" s="66"/>
      <c r="P372" s="66"/>
      <c r="Q372" s="66"/>
      <c r="R372" s="66"/>
      <c r="S372" s="66"/>
      <c r="T372" s="67"/>
      <c r="U372" s="36"/>
      <c r="V372" s="36"/>
      <c r="W372" s="36"/>
      <c r="X372" s="36"/>
      <c r="Y372" s="36"/>
      <c r="Z372" s="36"/>
      <c r="AA372" s="36"/>
      <c r="AB372" s="36"/>
      <c r="AC372" s="36"/>
      <c r="AD372" s="36"/>
      <c r="AE372" s="36"/>
      <c r="AT372" s="19" t="s">
        <v>222</v>
      </c>
      <c r="AU372" s="19" t="s">
        <v>83</v>
      </c>
    </row>
    <row r="373" spans="1:65" s="15" customFormat="1">
      <c r="B373" s="234"/>
      <c r="C373" s="235"/>
      <c r="D373" s="208" t="s">
        <v>233</v>
      </c>
      <c r="E373" s="236" t="s">
        <v>19</v>
      </c>
      <c r="F373" s="237" t="s">
        <v>2552</v>
      </c>
      <c r="G373" s="235"/>
      <c r="H373" s="236" t="s">
        <v>19</v>
      </c>
      <c r="I373" s="238"/>
      <c r="J373" s="235"/>
      <c r="K373" s="235"/>
      <c r="L373" s="239"/>
      <c r="M373" s="240"/>
      <c r="N373" s="241"/>
      <c r="O373" s="241"/>
      <c r="P373" s="241"/>
      <c r="Q373" s="241"/>
      <c r="R373" s="241"/>
      <c r="S373" s="241"/>
      <c r="T373" s="242"/>
      <c r="AT373" s="243" t="s">
        <v>233</v>
      </c>
      <c r="AU373" s="243" t="s">
        <v>83</v>
      </c>
      <c r="AV373" s="15" t="s">
        <v>81</v>
      </c>
      <c r="AW373" s="15" t="s">
        <v>35</v>
      </c>
      <c r="AX373" s="15" t="s">
        <v>74</v>
      </c>
      <c r="AY373" s="243" t="s">
        <v>213</v>
      </c>
    </row>
    <row r="374" spans="1:65" s="15" customFormat="1">
      <c r="B374" s="234"/>
      <c r="C374" s="235"/>
      <c r="D374" s="208" t="s">
        <v>233</v>
      </c>
      <c r="E374" s="236" t="s">
        <v>19</v>
      </c>
      <c r="F374" s="237" t="s">
        <v>2553</v>
      </c>
      <c r="G374" s="235"/>
      <c r="H374" s="236" t="s">
        <v>19</v>
      </c>
      <c r="I374" s="238"/>
      <c r="J374" s="235"/>
      <c r="K374" s="235"/>
      <c r="L374" s="239"/>
      <c r="M374" s="240"/>
      <c r="N374" s="241"/>
      <c r="O374" s="241"/>
      <c r="P374" s="241"/>
      <c r="Q374" s="241"/>
      <c r="R374" s="241"/>
      <c r="S374" s="241"/>
      <c r="T374" s="242"/>
      <c r="AT374" s="243" t="s">
        <v>233</v>
      </c>
      <c r="AU374" s="243" t="s">
        <v>83</v>
      </c>
      <c r="AV374" s="15" t="s">
        <v>81</v>
      </c>
      <c r="AW374" s="15" t="s">
        <v>35</v>
      </c>
      <c r="AX374" s="15" t="s">
        <v>74</v>
      </c>
      <c r="AY374" s="243" t="s">
        <v>213</v>
      </c>
    </row>
    <row r="375" spans="1:65" s="15" customFormat="1">
      <c r="B375" s="234"/>
      <c r="C375" s="235"/>
      <c r="D375" s="208" t="s">
        <v>233</v>
      </c>
      <c r="E375" s="236" t="s">
        <v>19</v>
      </c>
      <c r="F375" s="237" t="s">
        <v>2889</v>
      </c>
      <c r="G375" s="235"/>
      <c r="H375" s="236" t="s">
        <v>19</v>
      </c>
      <c r="I375" s="238"/>
      <c r="J375" s="235"/>
      <c r="K375" s="235"/>
      <c r="L375" s="239"/>
      <c r="M375" s="240"/>
      <c r="N375" s="241"/>
      <c r="O375" s="241"/>
      <c r="P375" s="241"/>
      <c r="Q375" s="241"/>
      <c r="R375" s="241"/>
      <c r="S375" s="241"/>
      <c r="T375" s="242"/>
      <c r="AT375" s="243" t="s">
        <v>233</v>
      </c>
      <c r="AU375" s="243" t="s">
        <v>83</v>
      </c>
      <c r="AV375" s="15" t="s">
        <v>81</v>
      </c>
      <c r="AW375" s="15" t="s">
        <v>35</v>
      </c>
      <c r="AX375" s="15" t="s">
        <v>74</v>
      </c>
      <c r="AY375" s="243" t="s">
        <v>213</v>
      </c>
    </row>
    <row r="376" spans="1:65" s="13" customFormat="1">
      <c r="B376" s="212"/>
      <c r="C376" s="213"/>
      <c r="D376" s="208" t="s">
        <v>233</v>
      </c>
      <c r="E376" s="214" t="s">
        <v>19</v>
      </c>
      <c r="F376" s="215" t="s">
        <v>2890</v>
      </c>
      <c r="G376" s="213"/>
      <c r="H376" s="216">
        <v>10.5</v>
      </c>
      <c r="I376" s="217"/>
      <c r="J376" s="213"/>
      <c r="K376" s="213"/>
      <c r="L376" s="218"/>
      <c r="M376" s="219"/>
      <c r="N376" s="220"/>
      <c r="O376" s="220"/>
      <c r="P376" s="220"/>
      <c r="Q376" s="220"/>
      <c r="R376" s="220"/>
      <c r="S376" s="220"/>
      <c r="T376" s="221"/>
      <c r="AT376" s="222" t="s">
        <v>233</v>
      </c>
      <c r="AU376" s="222" t="s">
        <v>83</v>
      </c>
      <c r="AV376" s="13" t="s">
        <v>83</v>
      </c>
      <c r="AW376" s="13" t="s">
        <v>35</v>
      </c>
      <c r="AX376" s="13" t="s">
        <v>74</v>
      </c>
      <c r="AY376" s="222" t="s">
        <v>213</v>
      </c>
    </row>
    <row r="377" spans="1:65" s="15" customFormat="1">
      <c r="B377" s="234"/>
      <c r="C377" s="235"/>
      <c r="D377" s="208" t="s">
        <v>233</v>
      </c>
      <c r="E377" s="236" t="s">
        <v>19</v>
      </c>
      <c r="F377" s="237" t="s">
        <v>2891</v>
      </c>
      <c r="G377" s="235"/>
      <c r="H377" s="236" t="s">
        <v>19</v>
      </c>
      <c r="I377" s="238"/>
      <c r="J377" s="235"/>
      <c r="K377" s="235"/>
      <c r="L377" s="239"/>
      <c r="M377" s="240"/>
      <c r="N377" s="241"/>
      <c r="O377" s="241"/>
      <c r="P377" s="241"/>
      <c r="Q377" s="241"/>
      <c r="R377" s="241"/>
      <c r="S377" s="241"/>
      <c r="T377" s="242"/>
      <c r="AT377" s="243" t="s">
        <v>233</v>
      </c>
      <c r="AU377" s="243" t="s">
        <v>83</v>
      </c>
      <c r="AV377" s="15" t="s">
        <v>81</v>
      </c>
      <c r="AW377" s="15" t="s">
        <v>35</v>
      </c>
      <c r="AX377" s="15" t="s">
        <v>74</v>
      </c>
      <c r="AY377" s="243" t="s">
        <v>213</v>
      </c>
    </row>
    <row r="378" spans="1:65" s="13" customFormat="1">
      <c r="B378" s="212"/>
      <c r="C378" s="213"/>
      <c r="D378" s="208" t="s">
        <v>233</v>
      </c>
      <c r="E378" s="214" t="s">
        <v>19</v>
      </c>
      <c r="F378" s="215" t="s">
        <v>2892</v>
      </c>
      <c r="G378" s="213"/>
      <c r="H378" s="216">
        <v>45.01</v>
      </c>
      <c r="I378" s="217"/>
      <c r="J378" s="213"/>
      <c r="K378" s="213"/>
      <c r="L378" s="218"/>
      <c r="M378" s="219"/>
      <c r="N378" s="220"/>
      <c r="O378" s="220"/>
      <c r="P378" s="220"/>
      <c r="Q378" s="220"/>
      <c r="R378" s="220"/>
      <c r="S378" s="220"/>
      <c r="T378" s="221"/>
      <c r="AT378" s="222" t="s">
        <v>233</v>
      </c>
      <c r="AU378" s="222" t="s">
        <v>83</v>
      </c>
      <c r="AV378" s="13" t="s">
        <v>83</v>
      </c>
      <c r="AW378" s="13" t="s">
        <v>35</v>
      </c>
      <c r="AX378" s="13" t="s">
        <v>74</v>
      </c>
      <c r="AY378" s="222" t="s">
        <v>213</v>
      </c>
    </row>
    <row r="379" spans="1:65" s="14" customFormat="1">
      <c r="B379" s="223"/>
      <c r="C379" s="224"/>
      <c r="D379" s="208" t="s">
        <v>233</v>
      </c>
      <c r="E379" s="225" t="s">
        <v>2555</v>
      </c>
      <c r="F379" s="226" t="s">
        <v>234</v>
      </c>
      <c r="G379" s="224"/>
      <c r="H379" s="227">
        <v>55.51</v>
      </c>
      <c r="I379" s="228"/>
      <c r="J379" s="224"/>
      <c r="K379" s="224"/>
      <c r="L379" s="229"/>
      <c r="M379" s="230"/>
      <c r="N379" s="231"/>
      <c r="O379" s="231"/>
      <c r="P379" s="231"/>
      <c r="Q379" s="231"/>
      <c r="R379" s="231"/>
      <c r="S379" s="231"/>
      <c r="T379" s="232"/>
      <c r="AT379" s="233" t="s">
        <v>233</v>
      </c>
      <c r="AU379" s="233" t="s">
        <v>83</v>
      </c>
      <c r="AV379" s="14" t="s">
        <v>220</v>
      </c>
      <c r="AW379" s="14" t="s">
        <v>35</v>
      </c>
      <c r="AX379" s="14" t="s">
        <v>81</v>
      </c>
      <c r="AY379" s="233" t="s">
        <v>213</v>
      </c>
    </row>
    <row r="380" spans="1:65" s="12" customFormat="1" ht="22.9" customHeight="1">
      <c r="B380" s="179"/>
      <c r="C380" s="180"/>
      <c r="D380" s="181" t="s">
        <v>73</v>
      </c>
      <c r="E380" s="193" t="s">
        <v>490</v>
      </c>
      <c r="F380" s="193" t="s">
        <v>491</v>
      </c>
      <c r="G380" s="180"/>
      <c r="H380" s="180"/>
      <c r="I380" s="183"/>
      <c r="J380" s="194">
        <f>BK380</f>
        <v>0</v>
      </c>
      <c r="K380" s="180"/>
      <c r="L380" s="185"/>
      <c r="M380" s="186"/>
      <c r="N380" s="187"/>
      <c r="O380" s="187"/>
      <c r="P380" s="188">
        <f>P381</f>
        <v>0</v>
      </c>
      <c r="Q380" s="187"/>
      <c r="R380" s="188">
        <f>R381</f>
        <v>0</v>
      </c>
      <c r="S380" s="187"/>
      <c r="T380" s="189">
        <f>T381</f>
        <v>0</v>
      </c>
      <c r="AR380" s="190" t="s">
        <v>81</v>
      </c>
      <c r="AT380" s="191" t="s">
        <v>73</v>
      </c>
      <c r="AU380" s="191" t="s">
        <v>81</v>
      </c>
      <c r="AY380" s="190" t="s">
        <v>213</v>
      </c>
      <c r="BK380" s="192">
        <f>BK381</f>
        <v>0</v>
      </c>
    </row>
    <row r="381" spans="1:65" s="2" customFormat="1" ht="21.75" customHeight="1">
      <c r="A381" s="36"/>
      <c r="B381" s="37"/>
      <c r="C381" s="195" t="s">
        <v>473</v>
      </c>
      <c r="D381" s="195" t="s">
        <v>215</v>
      </c>
      <c r="E381" s="196" t="s">
        <v>2556</v>
      </c>
      <c r="F381" s="197" t="s">
        <v>2557</v>
      </c>
      <c r="G381" s="198" t="s">
        <v>166</v>
      </c>
      <c r="H381" s="199">
        <v>61.298000000000002</v>
      </c>
      <c r="I381" s="200"/>
      <c r="J381" s="201">
        <f>ROUND(I381*H381,2)</f>
        <v>0</v>
      </c>
      <c r="K381" s="197" t="s">
        <v>2365</v>
      </c>
      <c r="L381" s="41"/>
      <c r="M381" s="202" t="s">
        <v>19</v>
      </c>
      <c r="N381" s="203" t="s">
        <v>45</v>
      </c>
      <c r="O381" s="66"/>
      <c r="P381" s="204">
        <f>O381*H381</f>
        <v>0</v>
      </c>
      <c r="Q381" s="204">
        <v>0</v>
      </c>
      <c r="R381" s="204">
        <f>Q381*H381</f>
        <v>0</v>
      </c>
      <c r="S381" s="204">
        <v>0</v>
      </c>
      <c r="T381" s="205">
        <f>S381*H381</f>
        <v>0</v>
      </c>
      <c r="U381" s="36"/>
      <c r="V381" s="36"/>
      <c r="W381" s="36"/>
      <c r="X381" s="36"/>
      <c r="Y381" s="36"/>
      <c r="Z381" s="36"/>
      <c r="AA381" s="36"/>
      <c r="AB381" s="36"/>
      <c r="AC381" s="36"/>
      <c r="AD381" s="36"/>
      <c r="AE381" s="36"/>
      <c r="AR381" s="206" t="s">
        <v>220</v>
      </c>
      <c r="AT381" s="206" t="s">
        <v>215</v>
      </c>
      <c r="AU381" s="206" t="s">
        <v>83</v>
      </c>
      <c r="AY381" s="19" t="s">
        <v>213</v>
      </c>
      <c r="BE381" s="207">
        <f>IF(N381="základní",J381,0)</f>
        <v>0</v>
      </c>
      <c r="BF381" s="207">
        <f>IF(N381="snížená",J381,0)</f>
        <v>0</v>
      </c>
      <c r="BG381" s="207">
        <f>IF(N381="zákl. přenesená",J381,0)</f>
        <v>0</v>
      </c>
      <c r="BH381" s="207">
        <f>IF(N381="sníž. přenesená",J381,0)</f>
        <v>0</v>
      </c>
      <c r="BI381" s="207">
        <f>IF(N381="nulová",J381,0)</f>
        <v>0</v>
      </c>
      <c r="BJ381" s="19" t="s">
        <v>81</v>
      </c>
      <c r="BK381" s="207">
        <f>ROUND(I381*H381,2)</f>
        <v>0</v>
      </c>
      <c r="BL381" s="19" t="s">
        <v>220</v>
      </c>
      <c r="BM381" s="206" t="s">
        <v>2893</v>
      </c>
    </row>
    <row r="382" spans="1:65" s="12" customFormat="1" ht="25.9" customHeight="1">
      <c r="B382" s="179"/>
      <c r="C382" s="180"/>
      <c r="D382" s="181" t="s">
        <v>73</v>
      </c>
      <c r="E382" s="182" t="s">
        <v>2559</v>
      </c>
      <c r="F382" s="182" t="s">
        <v>2560</v>
      </c>
      <c r="G382" s="180"/>
      <c r="H382" s="180"/>
      <c r="I382" s="183"/>
      <c r="J382" s="184">
        <f>BK382</f>
        <v>0</v>
      </c>
      <c r="K382" s="180"/>
      <c r="L382" s="185"/>
      <c r="M382" s="186"/>
      <c r="N382" s="187"/>
      <c r="O382" s="187"/>
      <c r="P382" s="188">
        <f>P383+P388</f>
        <v>0</v>
      </c>
      <c r="Q382" s="187"/>
      <c r="R382" s="188">
        <f>R383+R388</f>
        <v>0.23019140000000002</v>
      </c>
      <c r="S382" s="187"/>
      <c r="T382" s="189">
        <f>T383+T388</f>
        <v>0</v>
      </c>
      <c r="AR382" s="190" t="s">
        <v>83</v>
      </c>
      <c r="AT382" s="191" t="s">
        <v>73</v>
      </c>
      <c r="AU382" s="191" t="s">
        <v>74</v>
      </c>
      <c r="AY382" s="190" t="s">
        <v>213</v>
      </c>
      <c r="BK382" s="192">
        <f>BK383+BK388</f>
        <v>0</v>
      </c>
    </row>
    <row r="383" spans="1:65" s="12" customFormat="1" ht="22.9" customHeight="1">
      <c r="B383" s="179"/>
      <c r="C383" s="180"/>
      <c r="D383" s="181" t="s">
        <v>73</v>
      </c>
      <c r="E383" s="193" t="s">
        <v>2894</v>
      </c>
      <c r="F383" s="193" t="s">
        <v>2895</v>
      </c>
      <c r="G383" s="180"/>
      <c r="H383" s="180"/>
      <c r="I383" s="183"/>
      <c r="J383" s="194">
        <f>BK383</f>
        <v>0</v>
      </c>
      <c r="K383" s="180"/>
      <c r="L383" s="185"/>
      <c r="M383" s="186"/>
      <c r="N383" s="187"/>
      <c r="O383" s="187"/>
      <c r="P383" s="188">
        <f>SUM(P384:P387)</f>
        <v>0</v>
      </c>
      <c r="Q383" s="187"/>
      <c r="R383" s="188">
        <f>SUM(R384:R387)</f>
        <v>7.0000000000000007E-2</v>
      </c>
      <c r="S383" s="187"/>
      <c r="T383" s="189">
        <f>SUM(T384:T387)</f>
        <v>0</v>
      </c>
      <c r="AR383" s="190" t="s">
        <v>83</v>
      </c>
      <c r="AT383" s="191" t="s">
        <v>73</v>
      </c>
      <c r="AU383" s="191" t="s">
        <v>81</v>
      </c>
      <c r="AY383" s="190" t="s">
        <v>213</v>
      </c>
      <c r="BK383" s="192">
        <f>SUM(BK384:BK387)</f>
        <v>0</v>
      </c>
    </row>
    <row r="384" spans="1:65" s="2" customFormat="1" ht="16.5" customHeight="1">
      <c r="A384" s="36"/>
      <c r="B384" s="37"/>
      <c r="C384" s="195" t="s">
        <v>477</v>
      </c>
      <c r="D384" s="195" t="s">
        <v>215</v>
      </c>
      <c r="E384" s="196" t="s">
        <v>2896</v>
      </c>
      <c r="F384" s="197" t="s">
        <v>2897</v>
      </c>
      <c r="G384" s="198" t="s">
        <v>218</v>
      </c>
      <c r="H384" s="199">
        <v>1</v>
      </c>
      <c r="I384" s="200"/>
      <c r="J384" s="201">
        <f>ROUND(I384*H384,2)</f>
        <v>0</v>
      </c>
      <c r="K384" s="197" t="s">
        <v>19</v>
      </c>
      <c r="L384" s="41"/>
      <c r="M384" s="202" t="s">
        <v>19</v>
      </c>
      <c r="N384" s="203" t="s">
        <v>45</v>
      </c>
      <c r="O384" s="66"/>
      <c r="P384" s="204">
        <f>O384*H384</f>
        <v>0</v>
      </c>
      <c r="Q384" s="204">
        <v>7.0000000000000007E-2</v>
      </c>
      <c r="R384" s="204">
        <f>Q384*H384</f>
        <v>7.0000000000000007E-2</v>
      </c>
      <c r="S384" s="204">
        <v>0</v>
      </c>
      <c r="T384" s="205">
        <f>S384*H384</f>
        <v>0</v>
      </c>
      <c r="U384" s="36"/>
      <c r="V384" s="36"/>
      <c r="W384" s="36"/>
      <c r="X384" s="36"/>
      <c r="Y384" s="36"/>
      <c r="Z384" s="36"/>
      <c r="AA384" s="36"/>
      <c r="AB384" s="36"/>
      <c r="AC384" s="36"/>
      <c r="AD384" s="36"/>
      <c r="AE384" s="36"/>
      <c r="AR384" s="206" t="s">
        <v>293</v>
      </c>
      <c r="AT384" s="206" t="s">
        <v>215</v>
      </c>
      <c r="AU384" s="206" t="s">
        <v>83</v>
      </c>
      <c r="AY384" s="19" t="s">
        <v>213</v>
      </c>
      <c r="BE384" s="207">
        <f>IF(N384="základní",J384,0)</f>
        <v>0</v>
      </c>
      <c r="BF384" s="207">
        <f>IF(N384="snížená",J384,0)</f>
        <v>0</v>
      </c>
      <c r="BG384" s="207">
        <f>IF(N384="zákl. přenesená",J384,0)</f>
        <v>0</v>
      </c>
      <c r="BH384" s="207">
        <f>IF(N384="sníž. přenesená",J384,0)</f>
        <v>0</v>
      </c>
      <c r="BI384" s="207">
        <f>IF(N384="nulová",J384,0)</f>
        <v>0</v>
      </c>
      <c r="BJ384" s="19" t="s">
        <v>81</v>
      </c>
      <c r="BK384" s="207">
        <f>ROUND(I384*H384,2)</f>
        <v>0</v>
      </c>
      <c r="BL384" s="19" t="s">
        <v>293</v>
      </c>
      <c r="BM384" s="206" t="s">
        <v>2898</v>
      </c>
    </row>
    <row r="385" spans="1:65" s="2" customFormat="1" ht="68.25">
      <c r="A385" s="36"/>
      <c r="B385" s="37"/>
      <c r="C385" s="38"/>
      <c r="D385" s="208" t="s">
        <v>320</v>
      </c>
      <c r="E385" s="38"/>
      <c r="F385" s="209" t="s">
        <v>2899</v>
      </c>
      <c r="G385" s="38"/>
      <c r="H385" s="38"/>
      <c r="I385" s="118"/>
      <c r="J385" s="38"/>
      <c r="K385" s="38"/>
      <c r="L385" s="41"/>
      <c r="M385" s="210"/>
      <c r="N385" s="211"/>
      <c r="O385" s="66"/>
      <c r="P385" s="66"/>
      <c r="Q385" s="66"/>
      <c r="R385" s="66"/>
      <c r="S385" s="66"/>
      <c r="T385" s="67"/>
      <c r="U385" s="36"/>
      <c r="V385" s="36"/>
      <c r="W385" s="36"/>
      <c r="X385" s="36"/>
      <c r="Y385" s="36"/>
      <c r="Z385" s="36"/>
      <c r="AA385" s="36"/>
      <c r="AB385" s="36"/>
      <c r="AC385" s="36"/>
      <c r="AD385" s="36"/>
      <c r="AE385" s="36"/>
      <c r="AT385" s="19" t="s">
        <v>320</v>
      </c>
      <c r="AU385" s="19" t="s">
        <v>83</v>
      </c>
    </row>
    <row r="386" spans="1:65" s="2" customFormat="1" ht="21.75" customHeight="1">
      <c r="A386" s="36"/>
      <c r="B386" s="37"/>
      <c r="C386" s="195" t="s">
        <v>485</v>
      </c>
      <c r="D386" s="195" t="s">
        <v>215</v>
      </c>
      <c r="E386" s="196" t="s">
        <v>2900</v>
      </c>
      <c r="F386" s="197" t="s">
        <v>2901</v>
      </c>
      <c r="G386" s="198" t="s">
        <v>166</v>
      </c>
      <c r="H386" s="199">
        <v>7.0000000000000007E-2</v>
      </c>
      <c r="I386" s="200"/>
      <c r="J386" s="201">
        <f>ROUND(I386*H386,2)</f>
        <v>0</v>
      </c>
      <c r="K386" s="197" t="s">
        <v>2365</v>
      </c>
      <c r="L386" s="41"/>
      <c r="M386" s="202" t="s">
        <v>19</v>
      </c>
      <c r="N386" s="203" t="s">
        <v>45</v>
      </c>
      <c r="O386" s="66"/>
      <c r="P386" s="204">
        <f>O386*H386</f>
        <v>0</v>
      </c>
      <c r="Q386" s="204">
        <v>0</v>
      </c>
      <c r="R386" s="204">
        <f>Q386*H386</f>
        <v>0</v>
      </c>
      <c r="S386" s="204">
        <v>0</v>
      </c>
      <c r="T386" s="205">
        <f>S386*H386</f>
        <v>0</v>
      </c>
      <c r="U386" s="36"/>
      <c r="V386" s="36"/>
      <c r="W386" s="36"/>
      <c r="X386" s="36"/>
      <c r="Y386" s="36"/>
      <c r="Z386" s="36"/>
      <c r="AA386" s="36"/>
      <c r="AB386" s="36"/>
      <c r="AC386" s="36"/>
      <c r="AD386" s="36"/>
      <c r="AE386" s="36"/>
      <c r="AR386" s="206" t="s">
        <v>293</v>
      </c>
      <c r="AT386" s="206" t="s">
        <v>215</v>
      </c>
      <c r="AU386" s="206" t="s">
        <v>83</v>
      </c>
      <c r="AY386" s="19" t="s">
        <v>213</v>
      </c>
      <c r="BE386" s="207">
        <f>IF(N386="základní",J386,0)</f>
        <v>0</v>
      </c>
      <c r="BF386" s="207">
        <f>IF(N386="snížená",J386,0)</f>
        <v>0</v>
      </c>
      <c r="BG386" s="207">
        <f>IF(N386="zákl. přenesená",J386,0)</f>
        <v>0</v>
      </c>
      <c r="BH386" s="207">
        <f>IF(N386="sníž. přenesená",J386,0)</f>
        <v>0</v>
      </c>
      <c r="BI386" s="207">
        <f>IF(N386="nulová",J386,0)</f>
        <v>0</v>
      </c>
      <c r="BJ386" s="19" t="s">
        <v>81</v>
      </c>
      <c r="BK386" s="207">
        <f>ROUND(I386*H386,2)</f>
        <v>0</v>
      </c>
      <c r="BL386" s="19" t="s">
        <v>293</v>
      </c>
      <c r="BM386" s="206" t="s">
        <v>2902</v>
      </c>
    </row>
    <row r="387" spans="1:65" s="2" customFormat="1" ht="78">
      <c r="A387" s="36"/>
      <c r="B387" s="37"/>
      <c r="C387" s="38"/>
      <c r="D387" s="208" t="s">
        <v>222</v>
      </c>
      <c r="E387" s="38"/>
      <c r="F387" s="209" t="s">
        <v>2903</v>
      </c>
      <c r="G387" s="38"/>
      <c r="H387" s="38"/>
      <c r="I387" s="118"/>
      <c r="J387" s="38"/>
      <c r="K387" s="38"/>
      <c r="L387" s="41"/>
      <c r="M387" s="210"/>
      <c r="N387" s="211"/>
      <c r="O387" s="66"/>
      <c r="P387" s="66"/>
      <c r="Q387" s="66"/>
      <c r="R387" s="66"/>
      <c r="S387" s="66"/>
      <c r="T387" s="67"/>
      <c r="U387" s="36"/>
      <c r="V387" s="36"/>
      <c r="W387" s="36"/>
      <c r="X387" s="36"/>
      <c r="Y387" s="36"/>
      <c r="Z387" s="36"/>
      <c r="AA387" s="36"/>
      <c r="AB387" s="36"/>
      <c r="AC387" s="36"/>
      <c r="AD387" s="36"/>
      <c r="AE387" s="36"/>
      <c r="AT387" s="19" t="s">
        <v>222</v>
      </c>
      <c r="AU387" s="19" t="s">
        <v>83</v>
      </c>
    </row>
    <row r="388" spans="1:65" s="12" customFormat="1" ht="22.9" customHeight="1">
      <c r="B388" s="179"/>
      <c r="C388" s="180"/>
      <c r="D388" s="181" t="s">
        <v>73</v>
      </c>
      <c r="E388" s="193" t="s">
        <v>2561</v>
      </c>
      <c r="F388" s="193" t="s">
        <v>2562</v>
      </c>
      <c r="G388" s="180"/>
      <c r="H388" s="180"/>
      <c r="I388" s="183"/>
      <c r="J388" s="194">
        <f>BK388</f>
        <v>0</v>
      </c>
      <c r="K388" s="180"/>
      <c r="L388" s="185"/>
      <c r="M388" s="186"/>
      <c r="N388" s="187"/>
      <c r="O388" s="187"/>
      <c r="P388" s="188">
        <f>SUM(P389:P397)</f>
        <v>0</v>
      </c>
      <c r="Q388" s="187"/>
      <c r="R388" s="188">
        <f>SUM(R389:R397)</f>
        <v>0.16019140000000001</v>
      </c>
      <c r="S388" s="187"/>
      <c r="T388" s="189">
        <f>SUM(T389:T397)</f>
        <v>0</v>
      </c>
      <c r="AR388" s="190" t="s">
        <v>83</v>
      </c>
      <c r="AT388" s="191" t="s">
        <v>73</v>
      </c>
      <c r="AU388" s="191" t="s">
        <v>81</v>
      </c>
      <c r="AY388" s="190" t="s">
        <v>213</v>
      </c>
      <c r="BK388" s="192">
        <f>SUM(BK389:BK397)</f>
        <v>0</v>
      </c>
    </row>
    <row r="389" spans="1:65" s="2" customFormat="1" ht="16.5" customHeight="1">
      <c r="A389" s="36"/>
      <c r="B389" s="37"/>
      <c r="C389" s="195" t="s">
        <v>492</v>
      </c>
      <c r="D389" s="195" t="s">
        <v>215</v>
      </c>
      <c r="E389" s="196" t="s">
        <v>2904</v>
      </c>
      <c r="F389" s="197" t="s">
        <v>2905</v>
      </c>
      <c r="G389" s="198" t="s">
        <v>152</v>
      </c>
      <c r="H389" s="199">
        <v>8.81</v>
      </c>
      <c r="I389" s="200"/>
      <c r="J389" s="201">
        <f>ROUND(I389*H389,2)</f>
        <v>0</v>
      </c>
      <c r="K389" s="197" t="s">
        <v>19</v>
      </c>
      <c r="L389" s="41"/>
      <c r="M389" s="202" t="s">
        <v>19</v>
      </c>
      <c r="N389" s="203" t="s">
        <v>45</v>
      </c>
      <c r="O389" s="66"/>
      <c r="P389" s="204">
        <f>O389*H389</f>
        <v>0</v>
      </c>
      <c r="Q389" s="204">
        <v>3.14E-3</v>
      </c>
      <c r="R389" s="204">
        <f>Q389*H389</f>
        <v>2.7663400000000001E-2</v>
      </c>
      <c r="S389" s="204">
        <v>0</v>
      </c>
      <c r="T389" s="205">
        <f>S389*H389</f>
        <v>0</v>
      </c>
      <c r="U389" s="36"/>
      <c r="V389" s="36"/>
      <c r="W389" s="36"/>
      <c r="X389" s="36"/>
      <c r="Y389" s="36"/>
      <c r="Z389" s="36"/>
      <c r="AA389" s="36"/>
      <c r="AB389" s="36"/>
      <c r="AC389" s="36"/>
      <c r="AD389" s="36"/>
      <c r="AE389" s="36"/>
      <c r="AR389" s="206" t="s">
        <v>293</v>
      </c>
      <c r="AT389" s="206" t="s">
        <v>215</v>
      </c>
      <c r="AU389" s="206" t="s">
        <v>83</v>
      </c>
      <c r="AY389" s="19" t="s">
        <v>213</v>
      </c>
      <c r="BE389" s="207">
        <f>IF(N389="základní",J389,0)</f>
        <v>0</v>
      </c>
      <c r="BF389" s="207">
        <f>IF(N389="snížená",J389,0)</f>
        <v>0</v>
      </c>
      <c r="BG389" s="207">
        <f>IF(N389="zákl. přenesená",J389,0)</f>
        <v>0</v>
      </c>
      <c r="BH389" s="207">
        <f>IF(N389="sníž. přenesená",J389,0)</f>
        <v>0</v>
      </c>
      <c r="BI389" s="207">
        <f>IF(N389="nulová",J389,0)</f>
        <v>0</v>
      </c>
      <c r="BJ389" s="19" t="s">
        <v>81</v>
      </c>
      <c r="BK389" s="207">
        <f>ROUND(I389*H389,2)</f>
        <v>0</v>
      </c>
      <c r="BL389" s="19" t="s">
        <v>293</v>
      </c>
      <c r="BM389" s="206" t="s">
        <v>2906</v>
      </c>
    </row>
    <row r="390" spans="1:65" s="2" customFormat="1" ht="19.5">
      <c r="A390" s="36"/>
      <c r="B390" s="37"/>
      <c r="C390" s="38"/>
      <c r="D390" s="208" t="s">
        <v>320</v>
      </c>
      <c r="E390" s="38"/>
      <c r="F390" s="209" t="s">
        <v>2508</v>
      </c>
      <c r="G390" s="38"/>
      <c r="H390" s="38"/>
      <c r="I390" s="118"/>
      <c r="J390" s="38"/>
      <c r="K390" s="38"/>
      <c r="L390" s="41"/>
      <c r="M390" s="210"/>
      <c r="N390" s="211"/>
      <c r="O390" s="66"/>
      <c r="P390" s="66"/>
      <c r="Q390" s="66"/>
      <c r="R390" s="66"/>
      <c r="S390" s="66"/>
      <c r="T390" s="67"/>
      <c r="U390" s="36"/>
      <c r="V390" s="36"/>
      <c r="W390" s="36"/>
      <c r="X390" s="36"/>
      <c r="Y390" s="36"/>
      <c r="Z390" s="36"/>
      <c r="AA390" s="36"/>
      <c r="AB390" s="36"/>
      <c r="AC390" s="36"/>
      <c r="AD390" s="36"/>
      <c r="AE390" s="36"/>
      <c r="AT390" s="19" t="s">
        <v>320</v>
      </c>
      <c r="AU390" s="19" t="s">
        <v>83</v>
      </c>
    </row>
    <row r="391" spans="1:65" s="15" customFormat="1">
      <c r="B391" s="234"/>
      <c r="C391" s="235"/>
      <c r="D391" s="208" t="s">
        <v>233</v>
      </c>
      <c r="E391" s="236" t="s">
        <v>19</v>
      </c>
      <c r="F391" s="237" t="s">
        <v>2907</v>
      </c>
      <c r="G391" s="235"/>
      <c r="H391" s="236" t="s">
        <v>19</v>
      </c>
      <c r="I391" s="238"/>
      <c r="J391" s="235"/>
      <c r="K391" s="235"/>
      <c r="L391" s="239"/>
      <c r="M391" s="240"/>
      <c r="N391" s="241"/>
      <c r="O391" s="241"/>
      <c r="P391" s="241"/>
      <c r="Q391" s="241"/>
      <c r="R391" s="241"/>
      <c r="S391" s="241"/>
      <c r="T391" s="242"/>
      <c r="AT391" s="243" t="s">
        <v>233</v>
      </c>
      <c r="AU391" s="243" t="s">
        <v>83</v>
      </c>
      <c r="AV391" s="15" t="s">
        <v>81</v>
      </c>
      <c r="AW391" s="15" t="s">
        <v>35</v>
      </c>
      <c r="AX391" s="15" t="s">
        <v>74</v>
      </c>
      <c r="AY391" s="243" t="s">
        <v>213</v>
      </c>
    </row>
    <row r="392" spans="1:65" s="13" customFormat="1">
      <c r="B392" s="212"/>
      <c r="C392" s="213"/>
      <c r="D392" s="208" t="s">
        <v>233</v>
      </c>
      <c r="E392" s="214" t="s">
        <v>19</v>
      </c>
      <c r="F392" s="215" t="s">
        <v>2908</v>
      </c>
      <c r="G392" s="213"/>
      <c r="H392" s="216">
        <v>8.81</v>
      </c>
      <c r="I392" s="217"/>
      <c r="J392" s="213"/>
      <c r="K392" s="213"/>
      <c r="L392" s="218"/>
      <c r="M392" s="219"/>
      <c r="N392" s="220"/>
      <c r="O392" s="220"/>
      <c r="P392" s="220"/>
      <c r="Q392" s="220"/>
      <c r="R392" s="220"/>
      <c r="S392" s="220"/>
      <c r="T392" s="221"/>
      <c r="AT392" s="222" t="s">
        <v>233</v>
      </c>
      <c r="AU392" s="222" t="s">
        <v>83</v>
      </c>
      <c r="AV392" s="13" t="s">
        <v>83</v>
      </c>
      <c r="AW392" s="13" t="s">
        <v>35</v>
      </c>
      <c r="AX392" s="13" t="s">
        <v>81</v>
      </c>
      <c r="AY392" s="222" t="s">
        <v>213</v>
      </c>
    </row>
    <row r="393" spans="1:65" s="2" customFormat="1" ht="16.5" customHeight="1">
      <c r="A393" s="36"/>
      <c r="B393" s="37"/>
      <c r="C393" s="195" t="s">
        <v>497</v>
      </c>
      <c r="D393" s="195" t="s">
        <v>215</v>
      </c>
      <c r="E393" s="196" t="s">
        <v>2573</v>
      </c>
      <c r="F393" s="197" t="s">
        <v>2909</v>
      </c>
      <c r="G393" s="198" t="s">
        <v>343</v>
      </c>
      <c r="H393" s="199">
        <v>132.52799999999999</v>
      </c>
      <c r="I393" s="200"/>
      <c r="J393" s="201">
        <f>ROUND(I393*H393,2)</f>
        <v>0</v>
      </c>
      <c r="K393" s="197" t="s">
        <v>19</v>
      </c>
      <c r="L393" s="41"/>
      <c r="M393" s="202" t="s">
        <v>19</v>
      </c>
      <c r="N393" s="203" t="s">
        <v>45</v>
      </c>
      <c r="O393" s="66"/>
      <c r="P393" s="204">
        <f>O393*H393</f>
        <v>0</v>
      </c>
      <c r="Q393" s="204">
        <v>1E-3</v>
      </c>
      <c r="R393" s="204">
        <f>Q393*H393</f>
        <v>0.13252800000000001</v>
      </c>
      <c r="S393" s="204">
        <v>0</v>
      </c>
      <c r="T393" s="205">
        <f>S393*H393</f>
        <v>0</v>
      </c>
      <c r="U393" s="36"/>
      <c r="V393" s="36"/>
      <c r="W393" s="36"/>
      <c r="X393" s="36"/>
      <c r="Y393" s="36"/>
      <c r="Z393" s="36"/>
      <c r="AA393" s="36"/>
      <c r="AB393" s="36"/>
      <c r="AC393" s="36"/>
      <c r="AD393" s="36"/>
      <c r="AE393" s="36"/>
      <c r="AR393" s="206" t="s">
        <v>293</v>
      </c>
      <c r="AT393" s="206" t="s">
        <v>215</v>
      </c>
      <c r="AU393" s="206" t="s">
        <v>83</v>
      </c>
      <c r="AY393" s="19" t="s">
        <v>213</v>
      </c>
      <c r="BE393" s="207">
        <f>IF(N393="základní",J393,0)</f>
        <v>0</v>
      </c>
      <c r="BF393" s="207">
        <f>IF(N393="snížená",J393,0)</f>
        <v>0</v>
      </c>
      <c r="BG393" s="207">
        <f>IF(N393="zákl. přenesená",J393,0)</f>
        <v>0</v>
      </c>
      <c r="BH393" s="207">
        <f>IF(N393="sníž. přenesená",J393,0)</f>
        <v>0</v>
      </c>
      <c r="BI393" s="207">
        <f>IF(N393="nulová",J393,0)</f>
        <v>0</v>
      </c>
      <c r="BJ393" s="19" t="s">
        <v>81</v>
      </c>
      <c r="BK393" s="207">
        <f>ROUND(I393*H393,2)</f>
        <v>0</v>
      </c>
      <c r="BL393" s="19" t="s">
        <v>293</v>
      </c>
      <c r="BM393" s="206" t="s">
        <v>2910</v>
      </c>
    </row>
    <row r="394" spans="1:65" s="2" customFormat="1" ht="19.5">
      <c r="A394" s="36"/>
      <c r="B394" s="37"/>
      <c r="C394" s="38"/>
      <c r="D394" s="208" t="s">
        <v>320</v>
      </c>
      <c r="E394" s="38"/>
      <c r="F394" s="209" t="s">
        <v>2508</v>
      </c>
      <c r="G394" s="38"/>
      <c r="H394" s="38"/>
      <c r="I394" s="118"/>
      <c r="J394" s="38"/>
      <c r="K394" s="38"/>
      <c r="L394" s="41"/>
      <c r="M394" s="210"/>
      <c r="N394" s="211"/>
      <c r="O394" s="66"/>
      <c r="P394" s="66"/>
      <c r="Q394" s="66"/>
      <c r="R394" s="66"/>
      <c r="S394" s="66"/>
      <c r="T394" s="67"/>
      <c r="U394" s="36"/>
      <c r="V394" s="36"/>
      <c r="W394" s="36"/>
      <c r="X394" s="36"/>
      <c r="Y394" s="36"/>
      <c r="Z394" s="36"/>
      <c r="AA394" s="36"/>
      <c r="AB394" s="36"/>
      <c r="AC394" s="36"/>
      <c r="AD394" s="36"/>
      <c r="AE394" s="36"/>
      <c r="AT394" s="19" t="s">
        <v>320</v>
      </c>
      <c r="AU394" s="19" t="s">
        <v>83</v>
      </c>
    </row>
    <row r="395" spans="1:65" s="13" customFormat="1">
      <c r="B395" s="212"/>
      <c r="C395" s="213"/>
      <c r="D395" s="208" t="s">
        <v>233</v>
      </c>
      <c r="E395" s="214" t="s">
        <v>19</v>
      </c>
      <c r="F395" s="215" t="s">
        <v>2911</v>
      </c>
      <c r="G395" s="213"/>
      <c r="H395" s="216">
        <v>132.52799999999999</v>
      </c>
      <c r="I395" s="217"/>
      <c r="J395" s="213"/>
      <c r="K395" s="213"/>
      <c r="L395" s="218"/>
      <c r="M395" s="219"/>
      <c r="N395" s="220"/>
      <c r="O395" s="220"/>
      <c r="P395" s="220"/>
      <c r="Q395" s="220"/>
      <c r="R395" s="220"/>
      <c r="S395" s="220"/>
      <c r="T395" s="221"/>
      <c r="AT395" s="222" t="s">
        <v>233</v>
      </c>
      <c r="AU395" s="222" t="s">
        <v>83</v>
      </c>
      <c r="AV395" s="13" t="s">
        <v>83</v>
      </c>
      <c r="AW395" s="13" t="s">
        <v>35</v>
      </c>
      <c r="AX395" s="13" t="s">
        <v>81</v>
      </c>
      <c r="AY395" s="222" t="s">
        <v>213</v>
      </c>
    </row>
    <row r="396" spans="1:65" s="2" customFormat="1" ht="21.75" customHeight="1">
      <c r="A396" s="36"/>
      <c r="B396" s="37"/>
      <c r="C396" s="195" t="s">
        <v>867</v>
      </c>
      <c r="D396" s="195" t="s">
        <v>215</v>
      </c>
      <c r="E396" s="196" t="s">
        <v>2581</v>
      </c>
      <c r="F396" s="197" t="s">
        <v>2582</v>
      </c>
      <c r="G396" s="198" t="s">
        <v>166</v>
      </c>
      <c r="H396" s="199">
        <v>0.16</v>
      </c>
      <c r="I396" s="200"/>
      <c r="J396" s="201">
        <f>ROUND(I396*H396,2)</f>
        <v>0</v>
      </c>
      <c r="K396" s="197" t="s">
        <v>2365</v>
      </c>
      <c r="L396" s="41"/>
      <c r="M396" s="202" t="s">
        <v>19</v>
      </c>
      <c r="N396" s="203" t="s">
        <v>45</v>
      </c>
      <c r="O396" s="66"/>
      <c r="P396" s="204">
        <f>O396*H396</f>
        <v>0</v>
      </c>
      <c r="Q396" s="204">
        <v>0</v>
      </c>
      <c r="R396" s="204">
        <f>Q396*H396</f>
        <v>0</v>
      </c>
      <c r="S396" s="204">
        <v>0</v>
      </c>
      <c r="T396" s="205">
        <f>S396*H396</f>
        <v>0</v>
      </c>
      <c r="U396" s="36"/>
      <c r="V396" s="36"/>
      <c r="W396" s="36"/>
      <c r="X396" s="36"/>
      <c r="Y396" s="36"/>
      <c r="Z396" s="36"/>
      <c r="AA396" s="36"/>
      <c r="AB396" s="36"/>
      <c r="AC396" s="36"/>
      <c r="AD396" s="36"/>
      <c r="AE396" s="36"/>
      <c r="AR396" s="206" t="s">
        <v>293</v>
      </c>
      <c r="AT396" s="206" t="s">
        <v>215</v>
      </c>
      <c r="AU396" s="206" t="s">
        <v>83</v>
      </c>
      <c r="AY396" s="19" t="s">
        <v>213</v>
      </c>
      <c r="BE396" s="207">
        <f>IF(N396="základní",J396,0)</f>
        <v>0</v>
      </c>
      <c r="BF396" s="207">
        <f>IF(N396="snížená",J396,0)</f>
        <v>0</v>
      </c>
      <c r="BG396" s="207">
        <f>IF(N396="zákl. přenesená",J396,0)</f>
        <v>0</v>
      </c>
      <c r="BH396" s="207">
        <f>IF(N396="sníž. přenesená",J396,0)</f>
        <v>0</v>
      </c>
      <c r="BI396" s="207">
        <f>IF(N396="nulová",J396,0)</f>
        <v>0</v>
      </c>
      <c r="BJ396" s="19" t="s">
        <v>81</v>
      </c>
      <c r="BK396" s="207">
        <f>ROUND(I396*H396,2)</f>
        <v>0</v>
      </c>
      <c r="BL396" s="19" t="s">
        <v>293</v>
      </c>
      <c r="BM396" s="206" t="s">
        <v>2912</v>
      </c>
    </row>
    <row r="397" spans="1:65" s="2" customFormat="1" ht="78">
      <c r="A397" s="36"/>
      <c r="B397" s="37"/>
      <c r="C397" s="38"/>
      <c r="D397" s="208" t="s">
        <v>222</v>
      </c>
      <c r="E397" s="38"/>
      <c r="F397" s="209" t="s">
        <v>2584</v>
      </c>
      <c r="G397" s="38"/>
      <c r="H397" s="38"/>
      <c r="I397" s="118"/>
      <c r="J397" s="38"/>
      <c r="K397" s="38"/>
      <c r="L397" s="41"/>
      <c r="M397" s="210"/>
      <c r="N397" s="211"/>
      <c r="O397" s="66"/>
      <c r="P397" s="66"/>
      <c r="Q397" s="66"/>
      <c r="R397" s="66"/>
      <c r="S397" s="66"/>
      <c r="T397" s="67"/>
      <c r="U397" s="36"/>
      <c r="V397" s="36"/>
      <c r="W397" s="36"/>
      <c r="X397" s="36"/>
      <c r="Y397" s="36"/>
      <c r="Z397" s="36"/>
      <c r="AA397" s="36"/>
      <c r="AB397" s="36"/>
      <c r="AC397" s="36"/>
      <c r="AD397" s="36"/>
      <c r="AE397" s="36"/>
      <c r="AT397" s="19" t="s">
        <v>222</v>
      </c>
      <c r="AU397" s="19" t="s">
        <v>83</v>
      </c>
    </row>
    <row r="398" spans="1:65" s="12" customFormat="1" ht="25.9" customHeight="1">
      <c r="B398" s="179"/>
      <c r="C398" s="180"/>
      <c r="D398" s="181" t="s">
        <v>73</v>
      </c>
      <c r="E398" s="182" t="s">
        <v>122</v>
      </c>
      <c r="F398" s="182" t="s">
        <v>123</v>
      </c>
      <c r="G398" s="180"/>
      <c r="H398" s="180"/>
      <c r="I398" s="183"/>
      <c r="J398" s="184">
        <f>BK398</f>
        <v>0</v>
      </c>
      <c r="K398" s="180"/>
      <c r="L398" s="185"/>
      <c r="M398" s="186"/>
      <c r="N398" s="187"/>
      <c r="O398" s="187"/>
      <c r="P398" s="188">
        <f>P399+P401+P407+P409+P411</f>
        <v>0</v>
      </c>
      <c r="Q398" s="187"/>
      <c r="R398" s="188">
        <f>R399+R401+R407+R409+R411</f>
        <v>0</v>
      </c>
      <c r="S398" s="187"/>
      <c r="T398" s="189">
        <f>T399+T401+T407+T409+T411</f>
        <v>0</v>
      </c>
      <c r="AR398" s="190" t="s">
        <v>238</v>
      </c>
      <c r="AT398" s="191" t="s">
        <v>73</v>
      </c>
      <c r="AU398" s="191" t="s">
        <v>74</v>
      </c>
      <c r="AY398" s="190" t="s">
        <v>213</v>
      </c>
      <c r="BK398" s="192">
        <f>BK399+BK401+BK407+BK409+BK411</f>
        <v>0</v>
      </c>
    </row>
    <row r="399" spans="1:65" s="12" customFormat="1" ht="22.9" customHeight="1">
      <c r="B399" s="179"/>
      <c r="C399" s="180"/>
      <c r="D399" s="181" t="s">
        <v>73</v>
      </c>
      <c r="E399" s="193" t="s">
        <v>2109</v>
      </c>
      <c r="F399" s="193" t="s">
        <v>2110</v>
      </c>
      <c r="G399" s="180"/>
      <c r="H399" s="180"/>
      <c r="I399" s="183"/>
      <c r="J399" s="194">
        <f>BK399</f>
        <v>0</v>
      </c>
      <c r="K399" s="180"/>
      <c r="L399" s="185"/>
      <c r="M399" s="186"/>
      <c r="N399" s="187"/>
      <c r="O399" s="187"/>
      <c r="P399" s="188">
        <f>P400</f>
        <v>0</v>
      </c>
      <c r="Q399" s="187"/>
      <c r="R399" s="188">
        <f>R400</f>
        <v>0</v>
      </c>
      <c r="S399" s="187"/>
      <c r="T399" s="189">
        <f>T400</f>
        <v>0</v>
      </c>
      <c r="AR399" s="190" t="s">
        <v>238</v>
      </c>
      <c r="AT399" s="191" t="s">
        <v>73</v>
      </c>
      <c r="AU399" s="191" t="s">
        <v>81</v>
      </c>
      <c r="AY399" s="190" t="s">
        <v>213</v>
      </c>
      <c r="BK399" s="192">
        <f>BK400</f>
        <v>0</v>
      </c>
    </row>
    <row r="400" spans="1:65" s="2" customFormat="1" ht="16.5" customHeight="1">
      <c r="A400" s="36"/>
      <c r="B400" s="37"/>
      <c r="C400" s="195" t="s">
        <v>874</v>
      </c>
      <c r="D400" s="195" t="s">
        <v>215</v>
      </c>
      <c r="E400" s="196" t="s">
        <v>2303</v>
      </c>
      <c r="F400" s="197" t="s">
        <v>2585</v>
      </c>
      <c r="G400" s="198" t="s">
        <v>2586</v>
      </c>
      <c r="H400" s="199">
        <v>1</v>
      </c>
      <c r="I400" s="200"/>
      <c r="J400" s="201">
        <f>ROUND(I400*H400,2)</f>
        <v>0</v>
      </c>
      <c r="K400" s="197" t="s">
        <v>2365</v>
      </c>
      <c r="L400" s="41"/>
      <c r="M400" s="202" t="s">
        <v>19</v>
      </c>
      <c r="N400" s="203" t="s">
        <v>45</v>
      </c>
      <c r="O400" s="66"/>
      <c r="P400" s="204">
        <f>O400*H400</f>
        <v>0</v>
      </c>
      <c r="Q400" s="204">
        <v>0</v>
      </c>
      <c r="R400" s="204">
        <f>Q400*H400</f>
        <v>0</v>
      </c>
      <c r="S400" s="204">
        <v>0</v>
      </c>
      <c r="T400" s="205">
        <f>S400*H400</f>
        <v>0</v>
      </c>
      <c r="U400" s="36"/>
      <c r="V400" s="36"/>
      <c r="W400" s="36"/>
      <c r="X400" s="36"/>
      <c r="Y400" s="36"/>
      <c r="Z400" s="36"/>
      <c r="AA400" s="36"/>
      <c r="AB400" s="36"/>
      <c r="AC400" s="36"/>
      <c r="AD400" s="36"/>
      <c r="AE400" s="36"/>
      <c r="AR400" s="206" t="s">
        <v>2113</v>
      </c>
      <c r="AT400" s="206" t="s">
        <v>215</v>
      </c>
      <c r="AU400" s="206" t="s">
        <v>83</v>
      </c>
      <c r="AY400" s="19" t="s">
        <v>213</v>
      </c>
      <c r="BE400" s="207">
        <f>IF(N400="základní",J400,0)</f>
        <v>0</v>
      </c>
      <c r="BF400" s="207">
        <f>IF(N400="snížená",J400,0)</f>
        <v>0</v>
      </c>
      <c r="BG400" s="207">
        <f>IF(N400="zákl. přenesená",J400,0)</f>
        <v>0</v>
      </c>
      <c r="BH400" s="207">
        <f>IF(N400="sníž. přenesená",J400,0)</f>
        <v>0</v>
      </c>
      <c r="BI400" s="207">
        <f>IF(N400="nulová",J400,0)</f>
        <v>0</v>
      </c>
      <c r="BJ400" s="19" t="s">
        <v>81</v>
      </c>
      <c r="BK400" s="207">
        <f>ROUND(I400*H400,2)</f>
        <v>0</v>
      </c>
      <c r="BL400" s="19" t="s">
        <v>2113</v>
      </c>
      <c r="BM400" s="206" t="s">
        <v>2913</v>
      </c>
    </row>
    <row r="401" spans="1:65" s="12" customFormat="1" ht="22.9" customHeight="1">
      <c r="B401" s="179"/>
      <c r="C401" s="180"/>
      <c r="D401" s="181" t="s">
        <v>73</v>
      </c>
      <c r="E401" s="193" t="s">
        <v>2306</v>
      </c>
      <c r="F401" s="193" t="s">
        <v>2294</v>
      </c>
      <c r="G401" s="180"/>
      <c r="H401" s="180"/>
      <c r="I401" s="183"/>
      <c r="J401" s="194">
        <f>BK401</f>
        <v>0</v>
      </c>
      <c r="K401" s="180"/>
      <c r="L401" s="185"/>
      <c r="M401" s="186"/>
      <c r="N401" s="187"/>
      <c r="O401" s="187"/>
      <c r="P401" s="188">
        <f>SUM(P402:P406)</f>
        <v>0</v>
      </c>
      <c r="Q401" s="187"/>
      <c r="R401" s="188">
        <f>SUM(R402:R406)</f>
        <v>0</v>
      </c>
      <c r="S401" s="187"/>
      <c r="T401" s="189">
        <f>SUM(T402:T406)</f>
        <v>0</v>
      </c>
      <c r="AR401" s="190" t="s">
        <v>238</v>
      </c>
      <c r="AT401" s="191" t="s">
        <v>73</v>
      </c>
      <c r="AU401" s="191" t="s">
        <v>81</v>
      </c>
      <c r="AY401" s="190" t="s">
        <v>213</v>
      </c>
      <c r="BK401" s="192">
        <f>SUM(BK402:BK406)</f>
        <v>0</v>
      </c>
    </row>
    <row r="402" spans="1:65" s="2" customFormat="1" ht="16.5" customHeight="1">
      <c r="A402" s="36"/>
      <c r="B402" s="37"/>
      <c r="C402" s="195" t="s">
        <v>881</v>
      </c>
      <c r="D402" s="195" t="s">
        <v>215</v>
      </c>
      <c r="E402" s="196" t="s">
        <v>2307</v>
      </c>
      <c r="F402" s="197" t="s">
        <v>2294</v>
      </c>
      <c r="G402" s="198" t="s">
        <v>2586</v>
      </c>
      <c r="H402" s="199">
        <v>1</v>
      </c>
      <c r="I402" s="200"/>
      <c r="J402" s="201">
        <f>ROUND(I402*H402,2)</f>
        <v>0</v>
      </c>
      <c r="K402" s="197" t="s">
        <v>2365</v>
      </c>
      <c r="L402" s="41"/>
      <c r="M402" s="202" t="s">
        <v>19</v>
      </c>
      <c r="N402" s="203" t="s">
        <v>45</v>
      </c>
      <c r="O402" s="66"/>
      <c r="P402" s="204">
        <f>O402*H402</f>
        <v>0</v>
      </c>
      <c r="Q402" s="204">
        <v>0</v>
      </c>
      <c r="R402" s="204">
        <f>Q402*H402</f>
        <v>0</v>
      </c>
      <c r="S402" s="204">
        <v>0</v>
      </c>
      <c r="T402" s="205">
        <f>S402*H402</f>
        <v>0</v>
      </c>
      <c r="U402" s="36"/>
      <c r="V402" s="36"/>
      <c r="W402" s="36"/>
      <c r="X402" s="36"/>
      <c r="Y402" s="36"/>
      <c r="Z402" s="36"/>
      <c r="AA402" s="36"/>
      <c r="AB402" s="36"/>
      <c r="AC402" s="36"/>
      <c r="AD402" s="36"/>
      <c r="AE402" s="36"/>
      <c r="AR402" s="206" t="s">
        <v>2113</v>
      </c>
      <c r="AT402" s="206" t="s">
        <v>215</v>
      </c>
      <c r="AU402" s="206" t="s">
        <v>83</v>
      </c>
      <c r="AY402" s="19" t="s">
        <v>213</v>
      </c>
      <c r="BE402" s="207">
        <f>IF(N402="základní",J402,0)</f>
        <v>0</v>
      </c>
      <c r="BF402" s="207">
        <f>IF(N402="snížená",J402,0)</f>
        <v>0</v>
      </c>
      <c r="BG402" s="207">
        <f>IF(N402="zákl. přenesená",J402,0)</f>
        <v>0</v>
      </c>
      <c r="BH402" s="207">
        <f>IF(N402="sníž. přenesená",J402,0)</f>
        <v>0</v>
      </c>
      <c r="BI402" s="207">
        <f>IF(N402="nulová",J402,0)</f>
        <v>0</v>
      </c>
      <c r="BJ402" s="19" t="s">
        <v>81</v>
      </c>
      <c r="BK402" s="207">
        <f>ROUND(I402*H402,2)</f>
        <v>0</v>
      </c>
      <c r="BL402" s="19" t="s">
        <v>2113</v>
      </c>
      <c r="BM402" s="206" t="s">
        <v>2914</v>
      </c>
    </row>
    <row r="403" spans="1:65" s="2" customFormat="1" ht="16.5" customHeight="1">
      <c r="A403" s="36"/>
      <c r="B403" s="37"/>
      <c r="C403" s="195" t="s">
        <v>886</v>
      </c>
      <c r="D403" s="195" t="s">
        <v>215</v>
      </c>
      <c r="E403" s="196" t="s">
        <v>2589</v>
      </c>
      <c r="F403" s="197" t="s">
        <v>2590</v>
      </c>
      <c r="G403" s="198" t="s">
        <v>2586</v>
      </c>
      <c r="H403" s="199">
        <v>1</v>
      </c>
      <c r="I403" s="200"/>
      <c r="J403" s="201">
        <f>ROUND(I403*H403,2)</f>
        <v>0</v>
      </c>
      <c r="K403" s="197" t="s">
        <v>19</v>
      </c>
      <c r="L403" s="41"/>
      <c r="M403" s="202" t="s">
        <v>19</v>
      </c>
      <c r="N403" s="203" t="s">
        <v>45</v>
      </c>
      <c r="O403" s="66"/>
      <c r="P403" s="204">
        <f>O403*H403</f>
        <v>0</v>
      </c>
      <c r="Q403" s="204">
        <v>0</v>
      </c>
      <c r="R403" s="204">
        <f>Q403*H403</f>
        <v>0</v>
      </c>
      <c r="S403" s="204">
        <v>0</v>
      </c>
      <c r="T403" s="205">
        <f>S403*H403</f>
        <v>0</v>
      </c>
      <c r="U403" s="36"/>
      <c r="V403" s="36"/>
      <c r="W403" s="36"/>
      <c r="X403" s="36"/>
      <c r="Y403" s="36"/>
      <c r="Z403" s="36"/>
      <c r="AA403" s="36"/>
      <c r="AB403" s="36"/>
      <c r="AC403" s="36"/>
      <c r="AD403" s="36"/>
      <c r="AE403" s="36"/>
      <c r="AR403" s="206" t="s">
        <v>2113</v>
      </c>
      <c r="AT403" s="206" t="s">
        <v>215</v>
      </c>
      <c r="AU403" s="206" t="s">
        <v>83</v>
      </c>
      <c r="AY403" s="19" t="s">
        <v>213</v>
      </c>
      <c r="BE403" s="207">
        <f>IF(N403="základní",J403,0)</f>
        <v>0</v>
      </c>
      <c r="BF403" s="207">
        <f>IF(N403="snížená",J403,0)</f>
        <v>0</v>
      </c>
      <c r="BG403" s="207">
        <f>IF(N403="zákl. přenesená",J403,0)</f>
        <v>0</v>
      </c>
      <c r="BH403" s="207">
        <f>IF(N403="sníž. přenesená",J403,0)</f>
        <v>0</v>
      </c>
      <c r="BI403" s="207">
        <f>IF(N403="nulová",J403,0)</f>
        <v>0</v>
      </c>
      <c r="BJ403" s="19" t="s">
        <v>81</v>
      </c>
      <c r="BK403" s="207">
        <f>ROUND(I403*H403,2)</f>
        <v>0</v>
      </c>
      <c r="BL403" s="19" t="s">
        <v>2113</v>
      </c>
      <c r="BM403" s="206" t="s">
        <v>2915</v>
      </c>
    </row>
    <row r="404" spans="1:65" s="2" customFormat="1" ht="16.5" customHeight="1">
      <c r="A404" s="36"/>
      <c r="B404" s="37"/>
      <c r="C404" s="195" t="s">
        <v>903</v>
      </c>
      <c r="D404" s="195" t="s">
        <v>215</v>
      </c>
      <c r="E404" s="196" t="s">
        <v>2592</v>
      </c>
      <c r="F404" s="197" t="s">
        <v>2593</v>
      </c>
      <c r="G404" s="198" t="s">
        <v>2586</v>
      </c>
      <c r="H404" s="199">
        <v>1</v>
      </c>
      <c r="I404" s="200"/>
      <c r="J404" s="201">
        <f>ROUND(I404*H404,2)</f>
        <v>0</v>
      </c>
      <c r="K404" s="197" t="s">
        <v>2365</v>
      </c>
      <c r="L404" s="41"/>
      <c r="M404" s="202" t="s">
        <v>19</v>
      </c>
      <c r="N404" s="203" t="s">
        <v>45</v>
      </c>
      <c r="O404" s="66"/>
      <c r="P404" s="204">
        <f>O404*H404</f>
        <v>0</v>
      </c>
      <c r="Q404" s="204">
        <v>0</v>
      </c>
      <c r="R404" s="204">
        <f>Q404*H404</f>
        <v>0</v>
      </c>
      <c r="S404" s="204">
        <v>0</v>
      </c>
      <c r="T404" s="205">
        <f>S404*H404</f>
        <v>0</v>
      </c>
      <c r="U404" s="36"/>
      <c r="V404" s="36"/>
      <c r="W404" s="36"/>
      <c r="X404" s="36"/>
      <c r="Y404" s="36"/>
      <c r="Z404" s="36"/>
      <c r="AA404" s="36"/>
      <c r="AB404" s="36"/>
      <c r="AC404" s="36"/>
      <c r="AD404" s="36"/>
      <c r="AE404" s="36"/>
      <c r="AR404" s="206" t="s">
        <v>2113</v>
      </c>
      <c r="AT404" s="206" t="s">
        <v>215</v>
      </c>
      <c r="AU404" s="206" t="s">
        <v>83</v>
      </c>
      <c r="AY404" s="19" t="s">
        <v>213</v>
      </c>
      <c r="BE404" s="207">
        <f>IF(N404="základní",J404,0)</f>
        <v>0</v>
      </c>
      <c r="BF404" s="207">
        <f>IF(N404="snížená",J404,0)</f>
        <v>0</v>
      </c>
      <c r="BG404" s="207">
        <f>IF(N404="zákl. přenesená",J404,0)</f>
        <v>0</v>
      </c>
      <c r="BH404" s="207">
        <f>IF(N404="sníž. přenesená",J404,0)</f>
        <v>0</v>
      </c>
      <c r="BI404" s="207">
        <f>IF(N404="nulová",J404,0)</f>
        <v>0</v>
      </c>
      <c r="BJ404" s="19" t="s">
        <v>81</v>
      </c>
      <c r="BK404" s="207">
        <f>ROUND(I404*H404,2)</f>
        <v>0</v>
      </c>
      <c r="BL404" s="19" t="s">
        <v>2113</v>
      </c>
      <c r="BM404" s="206" t="s">
        <v>2916</v>
      </c>
    </row>
    <row r="405" spans="1:65" s="2" customFormat="1" ht="16.5" customHeight="1">
      <c r="A405" s="36"/>
      <c r="B405" s="37"/>
      <c r="C405" s="195" t="s">
        <v>908</v>
      </c>
      <c r="D405" s="195" t="s">
        <v>215</v>
      </c>
      <c r="E405" s="196" t="s">
        <v>2595</v>
      </c>
      <c r="F405" s="197" t="s">
        <v>2596</v>
      </c>
      <c r="G405" s="198" t="s">
        <v>2586</v>
      </c>
      <c r="H405" s="199">
        <v>1</v>
      </c>
      <c r="I405" s="200"/>
      <c r="J405" s="201">
        <f>ROUND(I405*H405,2)</f>
        <v>0</v>
      </c>
      <c r="K405" s="197" t="s">
        <v>2365</v>
      </c>
      <c r="L405" s="41"/>
      <c r="M405" s="202" t="s">
        <v>19</v>
      </c>
      <c r="N405" s="203" t="s">
        <v>45</v>
      </c>
      <c r="O405" s="66"/>
      <c r="P405" s="204">
        <f>O405*H405</f>
        <v>0</v>
      </c>
      <c r="Q405" s="204">
        <v>0</v>
      </c>
      <c r="R405" s="204">
        <f>Q405*H405</f>
        <v>0</v>
      </c>
      <c r="S405" s="204">
        <v>0</v>
      </c>
      <c r="T405" s="205">
        <f>S405*H405</f>
        <v>0</v>
      </c>
      <c r="U405" s="36"/>
      <c r="V405" s="36"/>
      <c r="W405" s="36"/>
      <c r="X405" s="36"/>
      <c r="Y405" s="36"/>
      <c r="Z405" s="36"/>
      <c r="AA405" s="36"/>
      <c r="AB405" s="36"/>
      <c r="AC405" s="36"/>
      <c r="AD405" s="36"/>
      <c r="AE405" s="36"/>
      <c r="AR405" s="206" t="s">
        <v>2113</v>
      </c>
      <c r="AT405" s="206" t="s">
        <v>215</v>
      </c>
      <c r="AU405" s="206" t="s">
        <v>83</v>
      </c>
      <c r="AY405" s="19" t="s">
        <v>213</v>
      </c>
      <c r="BE405" s="207">
        <f>IF(N405="základní",J405,0)</f>
        <v>0</v>
      </c>
      <c r="BF405" s="207">
        <f>IF(N405="snížená",J405,0)</f>
        <v>0</v>
      </c>
      <c r="BG405" s="207">
        <f>IF(N405="zákl. přenesená",J405,0)</f>
        <v>0</v>
      </c>
      <c r="BH405" s="207">
        <f>IF(N405="sníž. přenesená",J405,0)</f>
        <v>0</v>
      </c>
      <c r="BI405" s="207">
        <f>IF(N405="nulová",J405,0)</f>
        <v>0</v>
      </c>
      <c r="BJ405" s="19" t="s">
        <v>81</v>
      </c>
      <c r="BK405" s="207">
        <f>ROUND(I405*H405,2)</f>
        <v>0</v>
      </c>
      <c r="BL405" s="19" t="s">
        <v>2113</v>
      </c>
      <c r="BM405" s="206" t="s">
        <v>2917</v>
      </c>
    </row>
    <row r="406" spans="1:65" s="2" customFormat="1" ht="16.5" customHeight="1">
      <c r="A406" s="36"/>
      <c r="B406" s="37"/>
      <c r="C406" s="195" t="s">
        <v>914</v>
      </c>
      <c r="D406" s="195" t="s">
        <v>215</v>
      </c>
      <c r="E406" s="196" t="s">
        <v>2598</v>
      </c>
      <c r="F406" s="197" t="s">
        <v>2599</v>
      </c>
      <c r="G406" s="198" t="s">
        <v>2586</v>
      </c>
      <c r="H406" s="199">
        <v>1</v>
      </c>
      <c r="I406" s="200"/>
      <c r="J406" s="201">
        <f>ROUND(I406*H406,2)</f>
        <v>0</v>
      </c>
      <c r="K406" s="197" t="s">
        <v>2365</v>
      </c>
      <c r="L406" s="41"/>
      <c r="M406" s="202" t="s">
        <v>19</v>
      </c>
      <c r="N406" s="203" t="s">
        <v>45</v>
      </c>
      <c r="O406" s="66"/>
      <c r="P406" s="204">
        <f>O406*H406</f>
        <v>0</v>
      </c>
      <c r="Q406" s="204">
        <v>0</v>
      </c>
      <c r="R406" s="204">
        <f>Q406*H406</f>
        <v>0</v>
      </c>
      <c r="S406" s="204">
        <v>0</v>
      </c>
      <c r="T406" s="205">
        <f>S406*H406</f>
        <v>0</v>
      </c>
      <c r="U406" s="36"/>
      <c r="V406" s="36"/>
      <c r="W406" s="36"/>
      <c r="X406" s="36"/>
      <c r="Y406" s="36"/>
      <c r="Z406" s="36"/>
      <c r="AA406" s="36"/>
      <c r="AB406" s="36"/>
      <c r="AC406" s="36"/>
      <c r="AD406" s="36"/>
      <c r="AE406" s="36"/>
      <c r="AR406" s="206" t="s">
        <v>2113</v>
      </c>
      <c r="AT406" s="206" t="s">
        <v>215</v>
      </c>
      <c r="AU406" s="206" t="s">
        <v>83</v>
      </c>
      <c r="AY406" s="19" t="s">
        <v>213</v>
      </c>
      <c r="BE406" s="207">
        <f>IF(N406="základní",J406,0)</f>
        <v>0</v>
      </c>
      <c r="BF406" s="207">
        <f>IF(N406="snížená",J406,0)</f>
        <v>0</v>
      </c>
      <c r="BG406" s="207">
        <f>IF(N406="zákl. přenesená",J406,0)</f>
        <v>0</v>
      </c>
      <c r="BH406" s="207">
        <f>IF(N406="sníž. přenesená",J406,0)</f>
        <v>0</v>
      </c>
      <c r="BI406" s="207">
        <f>IF(N406="nulová",J406,0)</f>
        <v>0</v>
      </c>
      <c r="BJ406" s="19" t="s">
        <v>81</v>
      </c>
      <c r="BK406" s="207">
        <f>ROUND(I406*H406,2)</f>
        <v>0</v>
      </c>
      <c r="BL406" s="19" t="s">
        <v>2113</v>
      </c>
      <c r="BM406" s="206" t="s">
        <v>2918</v>
      </c>
    </row>
    <row r="407" spans="1:65" s="12" customFormat="1" ht="22.9" customHeight="1">
      <c r="B407" s="179"/>
      <c r="C407" s="180"/>
      <c r="D407" s="181" t="s">
        <v>73</v>
      </c>
      <c r="E407" s="193" t="s">
        <v>2310</v>
      </c>
      <c r="F407" s="193" t="s">
        <v>2311</v>
      </c>
      <c r="G407" s="180"/>
      <c r="H407" s="180"/>
      <c r="I407" s="183"/>
      <c r="J407" s="194">
        <f>BK407</f>
        <v>0</v>
      </c>
      <c r="K407" s="180"/>
      <c r="L407" s="185"/>
      <c r="M407" s="186"/>
      <c r="N407" s="187"/>
      <c r="O407" s="187"/>
      <c r="P407" s="188">
        <f>P408</f>
        <v>0</v>
      </c>
      <c r="Q407" s="187"/>
      <c r="R407" s="188">
        <f>R408</f>
        <v>0</v>
      </c>
      <c r="S407" s="187"/>
      <c r="T407" s="189">
        <f>T408</f>
        <v>0</v>
      </c>
      <c r="AR407" s="190" t="s">
        <v>238</v>
      </c>
      <c r="AT407" s="191" t="s">
        <v>73</v>
      </c>
      <c r="AU407" s="191" t="s">
        <v>81</v>
      </c>
      <c r="AY407" s="190" t="s">
        <v>213</v>
      </c>
      <c r="BK407" s="192">
        <f>BK408</f>
        <v>0</v>
      </c>
    </row>
    <row r="408" spans="1:65" s="2" customFormat="1" ht="16.5" customHeight="1">
      <c r="A408" s="36"/>
      <c r="B408" s="37"/>
      <c r="C408" s="195" t="s">
        <v>919</v>
      </c>
      <c r="D408" s="195" t="s">
        <v>215</v>
      </c>
      <c r="E408" s="196" t="s">
        <v>2601</v>
      </c>
      <c r="F408" s="197" t="s">
        <v>2602</v>
      </c>
      <c r="G408" s="198" t="s">
        <v>2586</v>
      </c>
      <c r="H408" s="199">
        <v>1</v>
      </c>
      <c r="I408" s="200"/>
      <c r="J408" s="201">
        <f>ROUND(I408*H408,2)</f>
        <v>0</v>
      </c>
      <c r="K408" s="197" t="s">
        <v>2365</v>
      </c>
      <c r="L408" s="41"/>
      <c r="M408" s="202" t="s">
        <v>19</v>
      </c>
      <c r="N408" s="203" t="s">
        <v>45</v>
      </c>
      <c r="O408" s="66"/>
      <c r="P408" s="204">
        <f>O408*H408</f>
        <v>0</v>
      </c>
      <c r="Q408" s="204">
        <v>0</v>
      </c>
      <c r="R408" s="204">
        <f>Q408*H408</f>
        <v>0</v>
      </c>
      <c r="S408" s="204">
        <v>0</v>
      </c>
      <c r="T408" s="205">
        <f>S408*H408</f>
        <v>0</v>
      </c>
      <c r="U408" s="36"/>
      <c r="V408" s="36"/>
      <c r="W408" s="36"/>
      <c r="X408" s="36"/>
      <c r="Y408" s="36"/>
      <c r="Z408" s="36"/>
      <c r="AA408" s="36"/>
      <c r="AB408" s="36"/>
      <c r="AC408" s="36"/>
      <c r="AD408" s="36"/>
      <c r="AE408" s="36"/>
      <c r="AR408" s="206" t="s">
        <v>2113</v>
      </c>
      <c r="AT408" s="206" t="s">
        <v>215</v>
      </c>
      <c r="AU408" s="206" t="s">
        <v>83</v>
      </c>
      <c r="AY408" s="19" t="s">
        <v>213</v>
      </c>
      <c r="BE408" s="207">
        <f>IF(N408="základní",J408,0)</f>
        <v>0</v>
      </c>
      <c r="BF408" s="207">
        <f>IF(N408="snížená",J408,0)</f>
        <v>0</v>
      </c>
      <c r="BG408" s="207">
        <f>IF(N408="zákl. přenesená",J408,0)</f>
        <v>0</v>
      </c>
      <c r="BH408" s="207">
        <f>IF(N408="sníž. přenesená",J408,0)</f>
        <v>0</v>
      </c>
      <c r="BI408" s="207">
        <f>IF(N408="nulová",J408,0)</f>
        <v>0</v>
      </c>
      <c r="BJ408" s="19" t="s">
        <v>81</v>
      </c>
      <c r="BK408" s="207">
        <f>ROUND(I408*H408,2)</f>
        <v>0</v>
      </c>
      <c r="BL408" s="19" t="s">
        <v>2113</v>
      </c>
      <c r="BM408" s="206" t="s">
        <v>2919</v>
      </c>
    </row>
    <row r="409" spans="1:65" s="12" customFormat="1" ht="22.9" customHeight="1">
      <c r="B409" s="179"/>
      <c r="C409" s="180"/>
      <c r="D409" s="181" t="s">
        <v>73</v>
      </c>
      <c r="E409" s="193" t="s">
        <v>2327</v>
      </c>
      <c r="F409" s="193" t="s">
        <v>2328</v>
      </c>
      <c r="G409" s="180"/>
      <c r="H409" s="180"/>
      <c r="I409" s="183"/>
      <c r="J409" s="194">
        <f>BK409</f>
        <v>0</v>
      </c>
      <c r="K409" s="180"/>
      <c r="L409" s="185"/>
      <c r="M409" s="186"/>
      <c r="N409" s="187"/>
      <c r="O409" s="187"/>
      <c r="P409" s="188">
        <f>P410</f>
        <v>0</v>
      </c>
      <c r="Q409" s="187"/>
      <c r="R409" s="188">
        <f>R410</f>
        <v>0</v>
      </c>
      <c r="S409" s="187"/>
      <c r="T409" s="189">
        <f>T410</f>
        <v>0</v>
      </c>
      <c r="AR409" s="190" t="s">
        <v>238</v>
      </c>
      <c r="AT409" s="191" t="s">
        <v>73</v>
      </c>
      <c r="AU409" s="191" t="s">
        <v>81</v>
      </c>
      <c r="AY409" s="190" t="s">
        <v>213</v>
      </c>
      <c r="BK409" s="192">
        <f>BK410</f>
        <v>0</v>
      </c>
    </row>
    <row r="410" spans="1:65" s="2" customFormat="1" ht="16.5" customHeight="1">
      <c r="A410" s="36"/>
      <c r="B410" s="37"/>
      <c r="C410" s="195" t="s">
        <v>923</v>
      </c>
      <c r="D410" s="195" t="s">
        <v>215</v>
      </c>
      <c r="E410" s="196" t="s">
        <v>2604</v>
      </c>
      <c r="F410" s="197" t="s">
        <v>2605</v>
      </c>
      <c r="G410" s="198" t="s">
        <v>2586</v>
      </c>
      <c r="H410" s="199">
        <v>1</v>
      </c>
      <c r="I410" s="200"/>
      <c r="J410" s="201">
        <f>ROUND(I410*H410,2)</f>
        <v>0</v>
      </c>
      <c r="K410" s="197" t="s">
        <v>2365</v>
      </c>
      <c r="L410" s="41"/>
      <c r="M410" s="202" t="s">
        <v>19</v>
      </c>
      <c r="N410" s="203" t="s">
        <v>45</v>
      </c>
      <c r="O410" s="66"/>
      <c r="P410" s="204">
        <f>O410*H410</f>
        <v>0</v>
      </c>
      <c r="Q410" s="204">
        <v>0</v>
      </c>
      <c r="R410" s="204">
        <f>Q410*H410</f>
        <v>0</v>
      </c>
      <c r="S410" s="204">
        <v>0</v>
      </c>
      <c r="T410" s="205">
        <f>S410*H410</f>
        <v>0</v>
      </c>
      <c r="U410" s="36"/>
      <c r="V410" s="36"/>
      <c r="W410" s="36"/>
      <c r="X410" s="36"/>
      <c r="Y410" s="36"/>
      <c r="Z410" s="36"/>
      <c r="AA410" s="36"/>
      <c r="AB410" s="36"/>
      <c r="AC410" s="36"/>
      <c r="AD410" s="36"/>
      <c r="AE410" s="36"/>
      <c r="AR410" s="206" t="s">
        <v>2113</v>
      </c>
      <c r="AT410" s="206" t="s">
        <v>215</v>
      </c>
      <c r="AU410" s="206" t="s">
        <v>83</v>
      </c>
      <c r="AY410" s="19" t="s">
        <v>213</v>
      </c>
      <c r="BE410" s="207">
        <f>IF(N410="základní",J410,0)</f>
        <v>0</v>
      </c>
      <c r="BF410" s="207">
        <f>IF(N410="snížená",J410,0)</f>
        <v>0</v>
      </c>
      <c r="BG410" s="207">
        <f>IF(N410="zákl. přenesená",J410,0)</f>
        <v>0</v>
      </c>
      <c r="BH410" s="207">
        <f>IF(N410="sníž. přenesená",J410,0)</f>
        <v>0</v>
      </c>
      <c r="BI410" s="207">
        <f>IF(N410="nulová",J410,0)</f>
        <v>0</v>
      </c>
      <c r="BJ410" s="19" t="s">
        <v>81</v>
      </c>
      <c r="BK410" s="207">
        <f>ROUND(I410*H410,2)</f>
        <v>0</v>
      </c>
      <c r="BL410" s="19" t="s">
        <v>2113</v>
      </c>
      <c r="BM410" s="206" t="s">
        <v>2920</v>
      </c>
    </row>
    <row r="411" spans="1:65" s="12" customFormat="1" ht="22.9" customHeight="1">
      <c r="B411" s="179"/>
      <c r="C411" s="180"/>
      <c r="D411" s="181" t="s">
        <v>73</v>
      </c>
      <c r="E411" s="193" t="s">
        <v>2607</v>
      </c>
      <c r="F411" s="193" t="s">
        <v>2590</v>
      </c>
      <c r="G411" s="180"/>
      <c r="H411" s="180"/>
      <c r="I411" s="183"/>
      <c r="J411" s="194">
        <f>BK411</f>
        <v>0</v>
      </c>
      <c r="K411" s="180"/>
      <c r="L411" s="185"/>
      <c r="M411" s="186"/>
      <c r="N411" s="187"/>
      <c r="O411" s="187"/>
      <c r="P411" s="188">
        <f>P412</f>
        <v>0</v>
      </c>
      <c r="Q411" s="187"/>
      <c r="R411" s="188">
        <f>R412</f>
        <v>0</v>
      </c>
      <c r="S411" s="187"/>
      <c r="T411" s="189">
        <f>T412</f>
        <v>0</v>
      </c>
      <c r="AR411" s="190" t="s">
        <v>238</v>
      </c>
      <c r="AT411" s="191" t="s">
        <v>73</v>
      </c>
      <c r="AU411" s="191" t="s">
        <v>81</v>
      </c>
      <c r="AY411" s="190" t="s">
        <v>213</v>
      </c>
      <c r="BK411" s="192">
        <f>BK412</f>
        <v>0</v>
      </c>
    </row>
    <row r="412" spans="1:65" s="2" customFormat="1" ht="16.5" customHeight="1">
      <c r="A412" s="36"/>
      <c r="B412" s="37"/>
      <c r="C412" s="195" t="s">
        <v>929</v>
      </c>
      <c r="D412" s="195" t="s">
        <v>215</v>
      </c>
      <c r="E412" s="196" t="s">
        <v>2608</v>
      </c>
      <c r="F412" s="197" t="s">
        <v>2609</v>
      </c>
      <c r="G412" s="198" t="s">
        <v>2586</v>
      </c>
      <c r="H412" s="199">
        <v>1</v>
      </c>
      <c r="I412" s="200"/>
      <c r="J412" s="201">
        <f>ROUND(I412*H412,2)</f>
        <v>0</v>
      </c>
      <c r="K412" s="197" t="s">
        <v>2365</v>
      </c>
      <c r="L412" s="41"/>
      <c r="M412" s="258" t="s">
        <v>19</v>
      </c>
      <c r="N412" s="259" t="s">
        <v>45</v>
      </c>
      <c r="O412" s="256"/>
      <c r="P412" s="260">
        <f>O412*H412</f>
        <v>0</v>
      </c>
      <c r="Q412" s="260">
        <v>0</v>
      </c>
      <c r="R412" s="260">
        <f>Q412*H412</f>
        <v>0</v>
      </c>
      <c r="S412" s="260">
        <v>0</v>
      </c>
      <c r="T412" s="261">
        <f>S412*H412</f>
        <v>0</v>
      </c>
      <c r="U412" s="36"/>
      <c r="V412" s="36"/>
      <c r="W412" s="36"/>
      <c r="X412" s="36"/>
      <c r="Y412" s="36"/>
      <c r="Z412" s="36"/>
      <c r="AA412" s="36"/>
      <c r="AB412" s="36"/>
      <c r="AC412" s="36"/>
      <c r="AD412" s="36"/>
      <c r="AE412" s="36"/>
      <c r="AR412" s="206" t="s">
        <v>2113</v>
      </c>
      <c r="AT412" s="206" t="s">
        <v>215</v>
      </c>
      <c r="AU412" s="206" t="s">
        <v>83</v>
      </c>
      <c r="AY412" s="19" t="s">
        <v>213</v>
      </c>
      <c r="BE412" s="207">
        <f>IF(N412="základní",J412,0)</f>
        <v>0</v>
      </c>
      <c r="BF412" s="207">
        <f>IF(N412="snížená",J412,0)</f>
        <v>0</v>
      </c>
      <c r="BG412" s="207">
        <f>IF(N412="zákl. přenesená",J412,0)</f>
        <v>0</v>
      </c>
      <c r="BH412" s="207">
        <f>IF(N412="sníž. přenesená",J412,0)</f>
        <v>0</v>
      </c>
      <c r="BI412" s="207">
        <f>IF(N412="nulová",J412,0)</f>
        <v>0</v>
      </c>
      <c r="BJ412" s="19" t="s">
        <v>81</v>
      </c>
      <c r="BK412" s="207">
        <f>ROUND(I412*H412,2)</f>
        <v>0</v>
      </c>
      <c r="BL412" s="19" t="s">
        <v>2113</v>
      </c>
      <c r="BM412" s="206" t="s">
        <v>2921</v>
      </c>
    </row>
    <row r="413" spans="1:65" s="2" customFormat="1" ht="6.95" customHeight="1">
      <c r="A413" s="36"/>
      <c r="B413" s="49"/>
      <c r="C413" s="50"/>
      <c r="D413" s="50"/>
      <c r="E413" s="50"/>
      <c r="F413" s="50"/>
      <c r="G413" s="50"/>
      <c r="H413" s="50"/>
      <c r="I413" s="145"/>
      <c r="J413" s="50"/>
      <c r="K413" s="50"/>
      <c r="L413" s="41"/>
      <c r="M413" s="36"/>
      <c r="O413" s="36"/>
      <c r="P413" s="36"/>
      <c r="Q413" s="36"/>
      <c r="R413" s="36"/>
      <c r="S413" s="36"/>
      <c r="T413" s="36"/>
      <c r="U413" s="36"/>
      <c r="V413" s="36"/>
      <c r="W413" s="36"/>
      <c r="X413" s="36"/>
      <c r="Y413" s="36"/>
      <c r="Z413" s="36"/>
      <c r="AA413" s="36"/>
      <c r="AB413" s="36"/>
      <c r="AC413" s="36"/>
      <c r="AD413" s="36"/>
      <c r="AE413" s="36"/>
    </row>
  </sheetData>
  <sheetProtection password="CC3F" sheet="1" objects="1" scenarios="1" formatColumns="0" formatRows="0" autoFilter="0"/>
  <autoFilter ref="C103:K412"/>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137</v>
      </c>
      <c r="AZ2" s="111" t="s">
        <v>2611</v>
      </c>
      <c r="BA2" s="111" t="s">
        <v>19</v>
      </c>
      <c r="BB2" s="111" t="s">
        <v>19</v>
      </c>
      <c r="BC2" s="111" t="s">
        <v>2922</v>
      </c>
      <c r="BD2" s="111" t="s">
        <v>83</v>
      </c>
    </row>
    <row r="3" spans="1:56" s="1" customFormat="1" ht="6.95" customHeight="1">
      <c r="B3" s="112"/>
      <c r="C3" s="113"/>
      <c r="D3" s="113"/>
      <c r="E3" s="113"/>
      <c r="F3" s="113"/>
      <c r="G3" s="113"/>
      <c r="H3" s="113"/>
      <c r="I3" s="114"/>
      <c r="J3" s="113"/>
      <c r="K3" s="113"/>
      <c r="L3" s="22"/>
      <c r="AT3" s="19" t="s">
        <v>83</v>
      </c>
      <c r="AZ3" s="111" t="s">
        <v>2923</v>
      </c>
      <c r="BA3" s="111" t="s">
        <v>19</v>
      </c>
      <c r="BB3" s="111" t="s">
        <v>19</v>
      </c>
      <c r="BC3" s="111" t="s">
        <v>2924</v>
      </c>
      <c r="BD3" s="111" t="s">
        <v>83</v>
      </c>
    </row>
    <row r="4" spans="1:56" s="1" customFormat="1" ht="24.95" customHeight="1">
      <c r="B4" s="22"/>
      <c r="D4" s="115" t="s">
        <v>158</v>
      </c>
      <c r="I4" s="110"/>
      <c r="L4" s="22"/>
      <c r="M4" s="116" t="s">
        <v>10</v>
      </c>
      <c r="AT4" s="19" t="s">
        <v>4</v>
      </c>
      <c r="AZ4" s="111" t="s">
        <v>2925</v>
      </c>
      <c r="BA4" s="111" t="s">
        <v>19</v>
      </c>
      <c r="BB4" s="111" t="s">
        <v>19</v>
      </c>
      <c r="BC4" s="111" t="s">
        <v>2926</v>
      </c>
      <c r="BD4" s="111" t="s">
        <v>83</v>
      </c>
    </row>
    <row r="5" spans="1:56" s="1" customFormat="1" ht="6.95" customHeight="1">
      <c r="B5" s="22"/>
      <c r="I5" s="110"/>
      <c r="L5" s="22"/>
      <c r="AZ5" s="111" t="s">
        <v>2927</v>
      </c>
      <c r="BA5" s="111" t="s">
        <v>19</v>
      </c>
      <c r="BB5" s="111" t="s">
        <v>19</v>
      </c>
      <c r="BC5" s="111" t="s">
        <v>2928</v>
      </c>
      <c r="BD5" s="111" t="s">
        <v>83</v>
      </c>
    </row>
    <row r="6" spans="1:56" s="1" customFormat="1" ht="12" customHeight="1">
      <c r="B6" s="22"/>
      <c r="D6" s="117" t="s">
        <v>16</v>
      </c>
      <c r="I6" s="110"/>
      <c r="L6" s="22"/>
      <c r="AZ6" s="111" t="s">
        <v>2929</v>
      </c>
      <c r="BA6" s="111" t="s">
        <v>19</v>
      </c>
      <c r="BB6" s="111" t="s">
        <v>19</v>
      </c>
      <c r="BC6" s="111" t="s">
        <v>2930</v>
      </c>
      <c r="BD6" s="111" t="s">
        <v>83</v>
      </c>
    </row>
    <row r="7" spans="1:56" s="1" customFormat="1" ht="16.5" customHeight="1">
      <c r="B7" s="22"/>
      <c r="E7" s="412" t="str">
        <f>'Rekapitulace stavby'!K6</f>
        <v>PROJEKT REKONSTRUKCE I.S. A BUĎÁNKA II. ETAPA</v>
      </c>
      <c r="F7" s="413"/>
      <c r="G7" s="413"/>
      <c r="H7" s="413"/>
      <c r="I7" s="110"/>
      <c r="L7" s="22"/>
      <c r="AZ7" s="111" t="s">
        <v>2931</v>
      </c>
      <c r="BA7" s="111" t="s">
        <v>19</v>
      </c>
      <c r="BB7" s="111" t="s">
        <v>19</v>
      </c>
      <c r="BC7" s="111" t="s">
        <v>2932</v>
      </c>
      <c r="BD7" s="111" t="s">
        <v>83</v>
      </c>
    </row>
    <row r="8" spans="1:56" s="1" customFormat="1" ht="12" customHeight="1">
      <c r="B8" s="22"/>
      <c r="D8" s="117" t="s">
        <v>171</v>
      </c>
      <c r="I8" s="110"/>
      <c r="L8" s="22"/>
      <c r="AZ8" s="111" t="s">
        <v>2933</v>
      </c>
      <c r="BA8" s="111" t="s">
        <v>19</v>
      </c>
      <c r="BB8" s="111" t="s">
        <v>19</v>
      </c>
      <c r="BC8" s="111" t="s">
        <v>2934</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2935</v>
      </c>
      <c r="BA9" s="111" t="s">
        <v>19</v>
      </c>
      <c r="BB9" s="111" t="s">
        <v>19</v>
      </c>
      <c r="BC9" s="111" t="s">
        <v>2936</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2345</v>
      </c>
      <c r="BA10" s="111" t="s">
        <v>19</v>
      </c>
      <c r="BB10" s="111" t="s">
        <v>19</v>
      </c>
      <c r="BC10" s="111" t="s">
        <v>2937</v>
      </c>
      <c r="BD10" s="111" t="s">
        <v>83</v>
      </c>
    </row>
    <row r="11" spans="1:56" s="2" customFormat="1" ht="16.5" customHeight="1">
      <c r="A11" s="36"/>
      <c r="B11" s="41"/>
      <c r="C11" s="36"/>
      <c r="D11" s="36"/>
      <c r="E11" s="415" t="s">
        <v>2938</v>
      </c>
      <c r="F11" s="414"/>
      <c r="G11" s="414"/>
      <c r="H11" s="414"/>
      <c r="I11" s="118"/>
      <c r="J11" s="36"/>
      <c r="K11" s="36"/>
      <c r="L11" s="119"/>
      <c r="S11" s="36"/>
      <c r="T11" s="36"/>
      <c r="U11" s="36"/>
      <c r="V11" s="36"/>
      <c r="W11" s="36"/>
      <c r="X11" s="36"/>
      <c r="Y11" s="36"/>
      <c r="Z11" s="36"/>
      <c r="AA11" s="36"/>
      <c r="AB11" s="36"/>
      <c r="AC11" s="36"/>
      <c r="AD11" s="36"/>
      <c r="AE11" s="36"/>
      <c r="AZ11" s="111" t="s">
        <v>2347</v>
      </c>
      <c r="BA11" s="111" t="s">
        <v>19</v>
      </c>
      <c r="BB11" s="111" t="s">
        <v>19</v>
      </c>
      <c r="BC11" s="111" t="s">
        <v>2939</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2940</v>
      </c>
      <c r="BA12" s="111" t="s">
        <v>19</v>
      </c>
      <c r="BB12" s="111" t="s">
        <v>19</v>
      </c>
      <c r="BC12" s="111" t="s">
        <v>2941</v>
      </c>
      <c r="BD12" s="111" t="s">
        <v>83</v>
      </c>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c r="AZ13" s="111" t="s">
        <v>2352</v>
      </c>
      <c r="BA13" s="111" t="s">
        <v>19</v>
      </c>
      <c r="BB13" s="111" t="s">
        <v>19</v>
      </c>
      <c r="BC13" s="111" t="s">
        <v>2926</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c r="AZ14" s="111" t="s">
        <v>2942</v>
      </c>
      <c r="BA14" s="111" t="s">
        <v>19</v>
      </c>
      <c r="BB14" s="111" t="s">
        <v>19</v>
      </c>
      <c r="BC14" s="111" t="s">
        <v>2943</v>
      </c>
      <c r="BD14" s="111" t="s">
        <v>83</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ROUND(J104,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ROUND((SUM(BE104:BE312)),  2)</f>
        <v>0</v>
      </c>
      <c r="G35" s="36"/>
      <c r="H35" s="36"/>
      <c r="I35" s="134">
        <v>0.21</v>
      </c>
      <c r="J35" s="133">
        <f>ROUND(((SUM(BE104:BE312))*I35),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ROUND((SUM(BF104:BF312)),  2)</f>
        <v>0</v>
      </c>
      <c r="G36" s="36"/>
      <c r="H36" s="36"/>
      <c r="I36" s="134">
        <v>0.15</v>
      </c>
      <c r="J36" s="133">
        <f>ROUND(((SUM(BF104:BF312))*I36),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ROUND((SUM(BG104:BG312)),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ROUND((SUM(BH104:BH312)),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ROUND((SUM(BI104:BI312)),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03 - Schodiště a cesta za objektem č.p.135</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J104</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J105</f>
        <v>0</v>
      </c>
      <c r="K64" s="155"/>
      <c r="L64" s="160"/>
    </row>
    <row r="65" spans="2:12" s="10" customFormat="1" ht="19.899999999999999" customHeight="1">
      <c r="B65" s="161"/>
      <c r="C65" s="99"/>
      <c r="D65" s="162" t="s">
        <v>193</v>
      </c>
      <c r="E65" s="163"/>
      <c r="F65" s="163"/>
      <c r="G65" s="163"/>
      <c r="H65" s="163"/>
      <c r="I65" s="164"/>
      <c r="J65" s="165">
        <f>J106</f>
        <v>0</v>
      </c>
      <c r="K65" s="99"/>
      <c r="L65" s="166"/>
    </row>
    <row r="66" spans="2:12" s="10" customFormat="1" ht="19.899999999999999" customHeight="1">
      <c r="B66" s="161"/>
      <c r="C66" s="99"/>
      <c r="D66" s="162" t="s">
        <v>581</v>
      </c>
      <c r="E66" s="163"/>
      <c r="F66" s="163"/>
      <c r="G66" s="163"/>
      <c r="H66" s="163"/>
      <c r="I66" s="164"/>
      <c r="J66" s="165">
        <f>J138</f>
        <v>0</v>
      </c>
      <c r="K66" s="99"/>
      <c r="L66" s="166"/>
    </row>
    <row r="67" spans="2:12" s="10" customFormat="1" ht="19.899999999999999" customHeight="1">
      <c r="B67" s="161"/>
      <c r="C67" s="99"/>
      <c r="D67" s="162" t="s">
        <v>2358</v>
      </c>
      <c r="E67" s="163"/>
      <c r="F67" s="163"/>
      <c r="G67" s="163"/>
      <c r="H67" s="163"/>
      <c r="I67" s="164"/>
      <c r="J67" s="165">
        <f>J142</f>
        <v>0</v>
      </c>
      <c r="K67" s="99"/>
      <c r="L67" s="166"/>
    </row>
    <row r="68" spans="2:12" s="10" customFormat="1" ht="19.899999999999999" customHeight="1">
      <c r="B68" s="161"/>
      <c r="C68" s="99"/>
      <c r="D68" s="162" t="s">
        <v>582</v>
      </c>
      <c r="E68" s="163"/>
      <c r="F68" s="163"/>
      <c r="G68" s="163"/>
      <c r="H68" s="163"/>
      <c r="I68" s="164"/>
      <c r="J68" s="165">
        <f>J158</f>
        <v>0</v>
      </c>
      <c r="K68" s="99"/>
      <c r="L68" s="166"/>
    </row>
    <row r="69" spans="2:12" s="10" customFormat="1" ht="19.899999999999999" customHeight="1">
      <c r="B69" s="161"/>
      <c r="C69" s="99"/>
      <c r="D69" s="162" t="s">
        <v>194</v>
      </c>
      <c r="E69" s="163"/>
      <c r="F69" s="163"/>
      <c r="G69" s="163"/>
      <c r="H69" s="163"/>
      <c r="I69" s="164"/>
      <c r="J69" s="165">
        <f>J176</f>
        <v>0</v>
      </c>
      <c r="K69" s="99"/>
      <c r="L69" s="166"/>
    </row>
    <row r="70" spans="2:12" s="10" customFormat="1" ht="19.899999999999999" customHeight="1">
      <c r="B70" s="161"/>
      <c r="C70" s="99"/>
      <c r="D70" s="162" t="s">
        <v>2359</v>
      </c>
      <c r="E70" s="163"/>
      <c r="F70" s="163"/>
      <c r="G70" s="163"/>
      <c r="H70" s="163"/>
      <c r="I70" s="164"/>
      <c r="J70" s="165">
        <f>J192</f>
        <v>0</v>
      </c>
      <c r="K70" s="99"/>
      <c r="L70" s="166"/>
    </row>
    <row r="71" spans="2:12" s="10" customFormat="1" ht="19.899999999999999" customHeight="1">
      <c r="B71" s="161"/>
      <c r="C71" s="99"/>
      <c r="D71" s="162" t="s">
        <v>195</v>
      </c>
      <c r="E71" s="163"/>
      <c r="F71" s="163"/>
      <c r="G71" s="163"/>
      <c r="H71" s="163"/>
      <c r="I71" s="164"/>
      <c r="J71" s="165">
        <f>J234</f>
        <v>0</v>
      </c>
      <c r="K71" s="99"/>
      <c r="L71" s="166"/>
    </row>
    <row r="72" spans="2:12" s="10" customFormat="1" ht="19.899999999999999" customHeight="1">
      <c r="B72" s="161"/>
      <c r="C72" s="99"/>
      <c r="D72" s="162" t="s">
        <v>196</v>
      </c>
      <c r="E72" s="163"/>
      <c r="F72" s="163"/>
      <c r="G72" s="163"/>
      <c r="H72" s="163"/>
      <c r="I72" s="164"/>
      <c r="J72" s="165">
        <f>J251</f>
        <v>0</v>
      </c>
      <c r="K72" s="99"/>
      <c r="L72" s="166"/>
    </row>
    <row r="73" spans="2:12" s="10" customFormat="1" ht="19.899999999999999" customHeight="1">
      <c r="B73" s="161"/>
      <c r="C73" s="99"/>
      <c r="D73" s="162" t="s">
        <v>197</v>
      </c>
      <c r="E73" s="163"/>
      <c r="F73" s="163"/>
      <c r="G73" s="163"/>
      <c r="H73" s="163"/>
      <c r="I73" s="164"/>
      <c r="J73" s="165">
        <f>J277</f>
        <v>0</v>
      </c>
      <c r="K73" s="99"/>
      <c r="L73" s="166"/>
    </row>
    <row r="74" spans="2:12" s="9" customFormat="1" ht="24.95" customHeight="1">
      <c r="B74" s="154"/>
      <c r="C74" s="155"/>
      <c r="D74" s="156" t="s">
        <v>2360</v>
      </c>
      <c r="E74" s="157"/>
      <c r="F74" s="157"/>
      <c r="G74" s="157"/>
      <c r="H74" s="157"/>
      <c r="I74" s="158"/>
      <c r="J74" s="159">
        <f>J279</f>
        <v>0</v>
      </c>
      <c r="K74" s="155"/>
      <c r="L74" s="160"/>
    </row>
    <row r="75" spans="2:12" s="10" customFormat="1" ht="19.899999999999999" customHeight="1">
      <c r="B75" s="161"/>
      <c r="C75" s="99"/>
      <c r="D75" s="162" t="s">
        <v>2650</v>
      </c>
      <c r="E75" s="163"/>
      <c r="F75" s="163"/>
      <c r="G75" s="163"/>
      <c r="H75" s="163"/>
      <c r="I75" s="164"/>
      <c r="J75" s="165">
        <f>J280</f>
        <v>0</v>
      </c>
      <c r="K75" s="99"/>
      <c r="L75" s="166"/>
    </row>
    <row r="76" spans="2:12" s="10" customFormat="1" ht="19.899999999999999" customHeight="1">
      <c r="B76" s="161"/>
      <c r="C76" s="99"/>
      <c r="D76" s="162" t="s">
        <v>2361</v>
      </c>
      <c r="E76" s="163"/>
      <c r="F76" s="163"/>
      <c r="G76" s="163"/>
      <c r="H76" s="163"/>
      <c r="I76" s="164"/>
      <c r="J76" s="165">
        <f>J285</f>
        <v>0</v>
      </c>
      <c r="K76" s="99"/>
      <c r="L76" s="166"/>
    </row>
    <row r="77" spans="2:12" s="9" customFormat="1" ht="24.95" customHeight="1">
      <c r="B77" s="154"/>
      <c r="C77" s="155"/>
      <c r="D77" s="156" t="s">
        <v>2049</v>
      </c>
      <c r="E77" s="157"/>
      <c r="F77" s="157"/>
      <c r="G77" s="157"/>
      <c r="H77" s="157"/>
      <c r="I77" s="158"/>
      <c r="J77" s="159">
        <f>J298</f>
        <v>0</v>
      </c>
      <c r="K77" s="155"/>
      <c r="L77" s="160"/>
    </row>
    <row r="78" spans="2:12" s="10" customFormat="1" ht="19.899999999999999" customHeight="1">
      <c r="B78" s="161"/>
      <c r="C78" s="99"/>
      <c r="D78" s="162" t="s">
        <v>2050</v>
      </c>
      <c r="E78" s="163"/>
      <c r="F78" s="163"/>
      <c r="G78" s="163"/>
      <c r="H78" s="163"/>
      <c r="I78" s="164"/>
      <c r="J78" s="165">
        <f>J299</f>
        <v>0</v>
      </c>
      <c r="K78" s="99"/>
      <c r="L78" s="166"/>
    </row>
    <row r="79" spans="2:12" s="10" customFormat="1" ht="19.899999999999999" customHeight="1">
      <c r="B79" s="161"/>
      <c r="C79" s="99"/>
      <c r="D79" s="162" t="s">
        <v>2296</v>
      </c>
      <c r="E79" s="163"/>
      <c r="F79" s="163"/>
      <c r="G79" s="163"/>
      <c r="H79" s="163"/>
      <c r="I79" s="164"/>
      <c r="J79" s="165">
        <f>J301</f>
        <v>0</v>
      </c>
      <c r="K79" s="99"/>
      <c r="L79" s="166"/>
    </row>
    <row r="80" spans="2:12" s="10" customFormat="1" ht="19.899999999999999" customHeight="1">
      <c r="B80" s="161"/>
      <c r="C80" s="99"/>
      <c r="D80" s="162" t="s">
        <v>2297</v>
      </c>
      <c r="E80" s="163"/>
      <c r="F80" s="163"/>
      <c r="G80" s="163"/>
      <c r="H80" s="163"/>
      <c r="I80" s="164"/>
      <c r="J80" s="165">
        <f>J307</f>
        <v>0</v>
      </c>
      <c r="K80" s="99"/>
      <c r="L80" s="166"/>
    </row>
    <row r="81" spans="1:31" s="10" customFormat="1" ht="19.899999999999999" customHeight="1">
      <c r="B81" s="161"/>
      <c r="C81" s="99"/>
      <c r="D81" s="162" t="s">
        <v>2299</v>
      </c>
      <c r="E81" s="163"/>
      <c r="F81" s="163"/>
      <c r="G81" s="163"/>
      <c r="H81" s="163"/>
      <c r="I81" s="164"/>
      <c r="J81" s="165">
        <f>J309</f>
        <v>0</v>
      </c>
      <c r="K81" s="99"/>
      <c r="L81" s="166"/>
    </row>
    <row r="82" spans="1:31" s="10" customFormat="1" ht="19.899999999999999" customHeight="1">
      <c r="B82" s="161"/>
      <c r="C82" s="99"/>
      <c r="D82" s="162" t="s">
        <v>2362</v>
      </c>
      <c r="E82" s="163"/>
      <c r="F82" s="163"/>
      <c r="G82" s="163"/>
      <c r="H82" s="163"/>
      <c r="I82" s="164"/>
      <c r="J82" s="165">
        <f>J311</f>
        <v>0</v>
      </c>
      <c r="K82" s="99"/>
      <c r="L82" s="166"/>
    </row>
    <row r="83" spans="1:31" s="2" customFormat="1" ht="21.7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145"/>
      <c r="J84" s="50"/>
      <c r="K84" s="50"/>
      <c r="L84" s="119"/>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148"/>
      <c r="J88" s="52"/>
      <c r="K88" s="52"/>
      <c r="L88" s="119"/>
      <c r="S88" s="36"/>
      <c r="T88" s="36"/>
      <c r="U88" s="36"/>
      <c r="V88" s="36"/>
      <c r="W88" s="36"/>
      <c r="X88" s="36"/>
      <c r="Y88" s="36"/>
      <c r="Z88" s="36"/>
      <c r="AA88" s="36"/>
      <c r="AB88" s="36"/>
      <c r="AC88" s="36"/>
      <c r="AD88" s="36"/>
      <c r="AE88" s="36"/>
    </row>
    <row r="89" spans="1:31" s="2" customFormat="1" ht="24.95" customHeight="1">
      <c r="A89" s="36"/>
      <c r="B89" s="37"/>
      <c r="C89" s="25" t="s">
        <v>198</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6.5" customHeight="1">
      <c r="A92" s="36"/>
      <c r="B92" s="37"/>
      <c r="C92" s="38"/>
      <c r="D92" s="38"/>
      <c r="E92" s="410" t="str">
        <f>E7</f>
        <v>PROJEKT REKONSTRUKCE I.S. A BUĎÁNKA II. ETAPA</v>
      </c>
      <c r="F92" s="411"/>
      <c r="G92" s="411"/>
      <c r="H92" s="411"/>
      <c r="I92" s="118"/>
      <c r="J92" s="38"/>
      <c r="K92" s="38"/>
      <c r="L92" s="119"/>
      <c r="S92" s="36"/>
      <c r="T92" s="36"/>
      <c r="U92" s="36"/>
      <c r="V92" s="36"/>
      <c r="W92" s="36"/>
      <c r="X92" s="36"/>
      <c r="Y92" s="36"/>
      <c r="Z92" s="36"/>
      <c r="AA92" s="36"/>
      <c r="AB92" s="36"/>
      <c r="AC92" s="36"/>
      <c r="AD92" s="36"/>
      <c r="AE92" s="36"/>
    </row>
    <row r="93" spans="1:31" s="1" customFormat="1" ht="12" customHeight="1">
      <c r="B93" s="23"/>
      <c r="C93" s="31" t="s">
        <v>171</v>
      </c>
      <c r="D93" s="24"/>
      <c r="E93" s="24"/>
      <c r="F93" s="24"/>
      <c r="G93" s="24"/>
      <c r="H93" s="24"/>
      <c r="I93" s="110"/>
      <c r="J93" s="24"/>
      <c r="K93" s="24"/>
      <c r="L93" s="22"/>
    </row>
    <row r="94" spans="1:31" s="2" customFormat="1" ht="16.5" customHeight="1">
      <c r="A94" s="36"/>
      <c r="B94" s="37"/>
      <c r="C94" s="38"/>
      <c r="D94" s="38"/>
      <c r="E94" s="410" t="s">
        <v>2349</v>
      </c>
      <c r="F94" s="409"/>
      <c r="G94" s="409"/>
      <c r="H94" s="409"/>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179</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6.5" customHeight="1">
      <c r="A96" s="36"/>
      <c r="B96" s="37"/>
      <c r="C96" s="38"/>
      <c r="D96" s="38"/>
      <c r="E96" s="397" t="str">
        <f>E11</f>
        <v>03 - Schodiště a cesta za objektem č.p.135</v>
      </c>
      <c r="F96" s="409"/>
      <c r="G96" s="409"/>
      <c r="H96" s="409"/>
      <c r="I96" s="118"/>
      <c r="J96" s="38"/>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F14</f>
        <v>památková zóna Buďánka</v>
      </c>
      <c r="G98" s="38"/>
      <c r="H98" s="38"/>
      <c r="I98" s="120" t="s">
        <v>23</v>
      </c>
      <c r="J98" s="61" t="str">
        <f>IF(J14="","",J14)</f>
        <v>30. 8. 2019</v>
      </c>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54.4" customHeight="1">
      <c r="A100" s="36"/>
      <c r="B100" s="37"/>
      <c r="C100" s="31" t="s">
        <v>25</v>
      </c>
      <c r="D100" s="38"/>
      <c r="E100" s="38"/>
      <c r="F100" s="29" t="str">
        <f>E17</f>
        <v>Městská část Praha 5</v>
      </c>
      <c r="G100" s="38"/>
      <c r="H100" s="38"/>
      <c r="I100" s="120" t="s">
        <v>33</v>
      </c>
      <c r="J100" s="34" t="str">
        <f>E23</f>
        <v>Lennox architekti s.r.o., Pod Andělkou 9, Praha 6</v>
      </c>
      <c r="K100" s="38"/>
      <c r="L100" s="119"/>
      <c r="S100" s="36"/>
      <c r="T100" s="36"/>
      <c r="U100" s="36"/>
      <c r="V100" s="36"/>
      <c r="W100" s="36"/>
      <c r="X100" s="36"/>
      <c r="Y100" s="36"/>
      <c r="Z100" s="36"/>
      <c r="AA100" s="36"/>
      <c r="AB100" s="36"/>
      <c r="AC100" s="36"/>
      <c r="AD100" s="36"/>
      <c r="AE100" s="36"/>
    </row>
    <row r="101" spans="1:65" s="2" customFormat="1" ht="40.15" customHeight="1">
      <c r="A101" s="36"/>
      <c r="B101" s="37"/>
      <c r="C101" s="31" t="s">
        <v>31</v>
      </c>
      <c r="D101" s="38"/>
      <c r="E101" s="38"/>
      <c r="F101" s="29" t="str">
        <f>IF(E20="","",E20)</f>
        <v>Vyplň údaj</v>
      </c>
      <c r="G101" s="38"/>
      <c r="H101" s="38"/>
      <c r="I101" s="120" t="s">
        <v>36</v>
      </c>
      <c r="J101" s="34" t="str">
        <f>E26</f>
        <v>Propos Liberec s.r.o., Šlikova 127, 460 07 Liberec</v>
      </c>
      <c r="K101" s="38"/>
      <c r="L101" s="119"/>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11" customFormat="1" ht="29.25" customHeight="1">
      <c r="A103" s="167"/>
      <c r="B103" s="168"/>
      <c r="C103" s="169" t="s">
        <v>199</v>
      </c>
      <c r="D103" s="170" t="s">
        <v>59</v>
      </c>
      <c r="E103" s="170" t="s">
        <v>55</v>
      </c>
      <c r="F103" s="170" t="s">
        <v>56</v>
      </c>
      <c r="G103" s="170" t="s">
        <v>200</v>
      </c>
      <c r="H103" s="170" t="s">
        <v>201</v>
      </c>
      <c r="I103" s="171" t="s">
        <v>202</v>
      </c>
      <c r="J103" s="170" t="s">
        <v>190</v>
      </c>
      <c r="K103" s="172" t="s">
        <v>203</v>
      </c>
      <c r="L103" s="173"/>
      <c r="M103" s="70" t="s">
        <v>19</v>
      </c>
      <c r="N103" s="71" t="s">
        <v>44</v>
      </c>
      <c r="O103" s="71" t="s">
        <v>204</v>
      </c>
      <c r="P103" s="71" t="s">
        <v>205</v>
      </c>
      <c r="Q103" s="71" t="s">
        <v>206</v>
      </c>
      <c r="R103" s="71" t="s">
        <v>207</v>
      </c>
      <c r="S103" s="71" t="s">
        <v>208</v>
      </c>
      <c r="T103" s="72" t="s">
        <v>209</v>
      </c>
      <c r="U103" s="167"/>
      <c r="V103" s="167"/>
      <c r="W103" s="167"/>
      <c r="X103" s="167"/>
      <c r="Y103" s="167"/>
      <c r="Z103" s="167"/>
      <c r="AA103" s="167"/>
      <c r="AB103" s="167"/>
      <c r="AC103" s="167"/>
      <c r="AD103" s="167"/>
      <c r="AE103" s="167"/>
    </row>
    <row r="104" spans="1:65" s="2" customFormat="1" ht="22.9" customHeight="1">
      <c r="A104" s="36"/>
      <c r="B104" s="37"/>
      <c r="C104" s="77" t="s">
        <v>210</v>
      </c>
      <c r="D104" s="38"/>
      <c r="E104" s="38"/>
      <c r="F104" s="38"/>
      <c r="G104" s="38"/>
      <c r="H104" s="38"/>
      <c r="I104" s="118"/>
      <c r="J104" s="174">
        <f>BK104</f>
        <v>0</v>
      </c>
      <c r="K104" s="38"/>
      <c r="L104" s="41"/>
      <c r="M104" s="73"/>
      <c r="N104" s="175"/>
      <c r="O104" s="74"/>
      <c r="P104" s="176">
        <f>P105+P279+P298</f>
        <v>0</v>
      </c>
      <c r="Q104" s="74"/>
      <c r="R104" s="176">
        <f>R105+R279+R298</f>
        <v>21.726817640000004</v>
      </c>
      <c r="S104" s="74"/>
      <c r="T104" s="177">
        <f>T105+T279+T298</f>
        <v>15.263183999999999</v>
      </c>
      <c r="U104" s="36"/>
      <c r="V104" s="36"/>
      <c r="W104" s="36"/>
      <c r="X104" s="36"/>
      <c r="Y104" s="36"/>
      <c r="Z104" s="36"/>
      <c r="AA104" s="36"/>
      <c r="AB104" s="36"/>
      <c r="AC104" s="36"/>
      <c r="AD104" s="36"/>
      <c r="AE104" s="36"/>
      <c r="AT104" s="19" t="s">
        <v>73</v>
      </c>
      <c r="AU104" s="19" t="s">
        <v>191</v>
      </c>
      <c r="BK104" s="178">
        <f>BK105+BK279+BK298</f>
        <v>0</v>
      </c>
    </row>
    <row r="105" spans="1:65" s="12" customFormat="1" ht="25.9" customHeight="1">
      <c r="B105" s="179"/>
      <c r="C105" s="180"/>
      <c r="D105" s="181" t="s">
        <v>73</v>
      </c>
      <c r="E105" s="182" t="s">
        <v>211</v>
      </c>
      <c r="F105" s="182" t="s">
        <v>212</v>
      </c>
      <c r="G105" s="180"/>
      <c r="H105" s="180"/>
      <c r="I105" s="183"/>
      <c r="J105" s="184">
        <f>BK105</f>
        <v>0</v>
      </c>
      <c r="K105" s="180"/>
      <c r="L105" s="185"/>
      <c r="M105" s="186"/>
      <c r="N105" s="187"/>
      <c r="O105" s="187"/>
      <c r="P105" s="188">
        <f>P106+P138+P142+P158+P176+P192+P234+P251+P277</f>
        <v>0</v>
      </c>
      <c r="Q105" s="187"/>
      <c r="R105" s="188">
        <f>R106+R138+R142+R158+R176+R192+R234+R251+R277</f>
        <v>21.493506640000003</v>
      </c>
      <c r="S105" s="187"/>
      <c r="T105" s="189">
        <f>T106+T138+T142+T158+T176+T192+T234+T251+T277</f>
        <v>15.263183999999999</v>
      </c>
      <c r="AR105" s="190" t="s">
        <v>81</v>
      </c>
      <c r="AT105" s="191" t="s">
        <v>73</v>
      </c>
      <c r="AU105" s="191" t="s">
        <v>74</v>
      </c>
      <c r="AY105" s="190" t="s">
        <v>213</v>
      </c>
      <c r="BK105" s="192">
        <f>BK106+BK138+BK142+BK158+BK176+BK192+BK234+BK251+BK277</f>
        <v>0</v>
      </c>
    </row>
    <row r="106" spans="1:65" s="12" customFormat="1" ht="22.9" customHeight="1">
      <c r="B106" s="179"/>
      <c r="C106" s="180"/>
      <c r="D106" s="181" t="s">
        <v>73</v>
      </c>
      <c r="E106" s="193" t="s">
        <v>81</v>
      </c>
      <c r="F106" s="193" t="s">
        <v>214</v>
      </c>
      <c r="G106" s="180"/>
      <c r="H106" s="180"/>
      <c r="I106" s="183"/>
      <c r="J106" s="194">
        <f>BK106</f>
        <v>0</v>
      </c>
      <c r="K106" s="180"/>
      <c r="L106" s="185"/>
      <c r="M106" s="186"/>
      <c r="N106" s="187"/>
      <c r="O106" s="187"/>
      <c r="P106" s="188">
        <f>SUM(P107:P137)</f>
        <v>0</v>
      </c>
      <c r="Q106" s="187"/>
      <c r="R106" s="188">
        <f>SUM(R107:R137)</f>
        <v>0</v>
      </c>
      <c r="S106" s="187"/>
      <c r="T106" s="189">
        <f>SUM(T107:T137)</f>
        <v>3.50922</v>
      </c>
      <c r="AR106" s="190" t="s">
        <v>81</v>
      </c>
      <c r="AT106" s="191" t="s">
        <v>73</v>
      </c>
      <c r="AU106" s="191" t="s">
        <v>81</v>
      </c>
      <c r="AY106" s="190" t="s">
        <v>213</v>
      </c>
      <c r="BK106" s="192">
        <f>SUM(BK107:BK137)</f>
        <v>0</v>
      </c>
    </row>
    <row r="107" spans="1:65" s="2" customFormat="1" ht="16.5" customHeight="1">
      <c r="A107" s="36"/>
      <c r="B107" s="37"/>
      <c r="C107" s="195" t="s">
        <v>81</v>
      </c>
      <c r="D107" s="195" t="s">
        <v>215</v>
      </c>
      <c r="E107" s="196" t="s">
        <v>2653</v>
      </c>
      <c r="F107" s="197" t="s">
        <v>2654</v>
      </c>
      <c r="G107" s="198" t="s">
        <v>218</v>
      </c>
      <c r="H107" s="199">
        <v>2</v>
      </c>
      <c r="I107" s="200"/>
      <c r="J107" s="201">
        <f>ROUND(I107*H107,2)</f>
        <v>0</v>
      </c>
      <c r="K107" s="197" t="s">
        <v>2365</v>
      </c>
      <c r="L107" s="41"/>
      <c r="M107" s="202" t="s">
        <v>19</v>
      </c>
      <c r="N107" s="203" t="s">
        <v>45</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220</v>
      </c>
      <c r="AT107" s="206" t="s">
        <v>215</v>
      </c>
      <c r="AU107" s="206" t="s">
        <v>83</v>
      </c>
      <c r="AY107" s="19" t="s">
        <v>213</v>
      </c>
      <c r="BE107" s="207">
        <f>IF(N107="základní",J107,0)</f>
        <v>0</v>
      </c>
      <c r="BF107" s="207">
        <f>IF(N107="snížená",J107,0)</f>
        <v>0</v>
      </c>
      <c r="BG107" s="207">
        <f>IF(N107="zákl. přenesená",J107,0)</f>
        <v>0</v>
      </c>
      <c r="BH107" s="207">
        <f>IF(N107="sníž. přenesená",J107,0)</f>
        <v>0</v>
      </c>
      <c r="BI107" s="207">
        <f>IF(N107="nulová",J107,0)</f>
        <v>0</v>
      </c>
      <c r="BJ107" s="19" t="s">
        <v>81</v>
      </c>
      <c r="BK107" s="207">
        <f>ROUND(I107*H107,2)</f>
        <v>0</v>
      </c>
      <c r="BL107" s="19" t="s">
        <v>220</v>
      </c>
      <c r="BM107" s="206" t="s">
        <v>2944</v>
      </c>
    </row>
    <row r="108" spans="1:65" s="2" customFormat="1" ht="156">
      <c r="A108" s="36"/>
      <c r="B108" s="37"/>
      <c r="C108" s="38"/>
      <c r="D108" s="208" t="s">
        <v>222</v>
      </c>
      <c r="E108" s="38"/>
      <c r="F108" s="209" t="s">
        <v>227</v>
      </c>
      <c r="G108" s="38"/>
      <c r="H108" s="38"/>
      <c r="I108" s="118"/>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222</v>
      </c>
      <c r="AU108" s="19" t="s">
        <v>83</v>
      </c>
    </row>
    <row r="109" spans="1:65" s="2" customFormat="1" ht="16.5" customHeight="1">
      <c r="A109" s="36"/>
      <c r="B109" s="37"/>
      <c r="C109" s="195" t="s">
        <v>83</v>
      </c>
      <c r="D109" s="195" t="s">
        <v>215</v>
      </c>
      <c r="E109" s="196" t="s">
        <v>2945</v>
      </c>
      <c r="F109" s="197" t="s">
        <v>2946</v>
      </c>
      <c r="G109" s="198" t="s">
        <v>218</v>
      </c>
      <c r="H109" s="199">
        <v>1</v>
      </c>
      <c r="I109" s="200"/>
      <c r="J109" s="201">
        <f>ROUND(I109*H109,2)</f>
        <v>0</v>
      </c>
      <c r="K109" s="197" t="s">
        <v>2365</v>
      </c>
      <c r="L109" s="41"/>
      <c r="M109" s="202" t="s">
        <v>19</v>
      </c>
      <c r="N109" s="203" t="s">
        <v>45</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220</v>
      </c>
      <c r="AT109" s="206" t="s">
        <v>215</v>
      </c>
      <c r="AU109" s="206" t="s">
        <v>83</v>
      </c>
      <c r="AY109" s="19" t="s">
        <v>213</v>
      </c>
      <c r="BE109" s="207">
        <f>IF(N109="základní",J109,0)</f>
        <v>0</v>
      </c>
      <c r="BF109" s="207">
        <f>IF(N109="snížená",J109,0)</f>
        <v>0</v>
      </c>
      <c r="BG109" s="207">
        <f>IF(N109="zákl. přenesená",J109,0)</f>
        <v>0</v>
      </c>
      <c r="BH109" s="207">
        <f>IF(N109="sníž. přenesená",J109,0)</f>
        <v>0</v>
      </c>
      <c r="BI109" s="207">
        <f>IF(N109="nulová",J109,0)</f>
        <v>0</v>
      </c>
      <c r="BJ109" s="19" t="s">
        <v>81</v>
      </c>
      <c r="BK109" s="207">
        <f>ROUND(I109*H109,2)</f>
        <v>0</v>
      </c>
      <c r="BL109" s="19" t="s">
        <v>220</v>
      </c>
      <c r="BM109" s="206" t="s">
        <v>2947</v>
      </c>
    </row>
    <row r="110" spans="1:65" s="2" customFormat="1" ht="156">
      <c r="A110" s="36"/>
      <c r="B110" s="37"/>
      <c r="C110" s="38"/>
      <c r="D110" s="208" t="s">
        <v>222</v>
      </c>
      <c r="E110" s="38"/>
      <c r="F110" s="209" t="s">
        <v>227</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222</v>
      </c>
      <c r="AU110" s="19" t="s">
        <v>83</v>
      </c>
    </row>
    <row r="111" spans="1:65" s="2" customFormat="1" ht="21.75" customHeight="1">
      <c r="A111" s="36"/>
      <c r="B111" s="37"/>
      <c r="C111" s="195" t="s">
        <v>228</v>
      </c>
      <c r="D111" s="195" t="s">
        <v>215</v>
      </c>
      <c r="E111" s="196" t="s">
        <v>2948</v>
      </c>
      <c r="F111" s="197" t="s">
        <v>2949</v>
      </c>
      <c r="G111" s="198" t="s">
        <v>156</v>
      </c>
      <c r="H111" s="199">
        <v>15.951000000000001</v>
      </c>
      <c r="I111" s="200"/>
      <c r="J111" s="201">
        <f>ROUND(I111*H111,2)</f>
        <v>0</v>
      </c>
      <c r="K111" s="197" t="s">
        <v>2365</v>
      </c>
      <c r="L111" s="41"/>
      <c r="M111" s="202" t="s">
        <v>19</v>
      </c>
      <c r="N111" s="203" t="s">
        <v>45</v>
      </c>
      <c r="O111" s="66"/>
      <c r="P111" s="204">
        <f>O111*H111</f>
        <v>0</v>
      </c>
      <c r="Q111" s="204">
        <v>0</v>
      </c>
      <c r="R111" s="204">
        <f>Q111*H111</f>
        <v>0</v>
      </c>
      <c r="S111" s="204">
        <v>0.22</v>
      </c>
      <c r="T111" s="205">
        <f>S111*H111</f>
        <v>3.50922</v>
      </c>
      <c r="U111" s="36"/>
      <c r="V111" s="36"/>
      <c r="W111" s="36"/>
      <c r="X111" s="36"/>
      <c r="Y111" s="36"/>
      <c r="Z111" s="36"/>
      <c r="AA111" s="36"/>
      <c r="AB111" s="36"/>
      <c r="AC111" s="36"/>
      <c r="AD111" s="36"/>
      <c r="AE111" s="36"/>
      <c r="AR111" s="206" t="s">
        <v>220</v>
      </c>
      <c r="AT111" s="206" t="s">
        <v>215</v>
      </c>
      <c r="AU111" s="206" t="s">
        <v>83</v>
      </c>
      <c r="AY111" s="19" t="s">
        <v>213</v>
      </c>
      <c r="BE111" s="207">
        <f>IF(N111="základní",J111,0)</f>
        <v>0</v>
      </c>
      <c r="BF111" s="207">
        <f>IF(N111="snížená",J111,0)</f>
        <v>0</v>
      </c>
      <c r="BG111" s="207">
        <f>IF(N111="zákl. přenesená",J111,0)</f>
        <v>0</v>
      </c>
      <c r="BH111" s="207">
        <f>IF(N111="sníž. přenesená",J111,0)</f>
        <v>0</v>
      </c>
      <c r="BI111" s="207">
        <f>IF(N111="nulová",J111,0)</f>
        <v>0</v>
      </c>
      <c r="BJ111" s="19" t="s">
        <v>81</v>
      </c>
      <c r="BK111" s="207">
        <f>ROUND(I111*H111,2)</f>
        <v>0</v>
      </c>
      <c r="BL111" s="19" t="s">
        <v>220</v>
      </c>
      <c r="BM111" s="206" t="s">
        <v>2950</v>
      </c>
    </row>
    <row r="112" spans="1:65" s="2" customFormat="1" ht="175.5">
      <c r="A112" s="36"/>
      <c r="B112" s="37"/>
      <c r="C112" s="38"/>
      <c r="D112" s="208" t="s">
        <v>222</v>
      </c>
      <c r="E112" s="38"/>
      <c r="F112" s="209" t="s">
        <v>2951</v>
      </c>
      <c r="G112" s="38"/>
      <c r="H112" s="38"/>
      <c r="I112" s="118"/>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222</v>
      </c>
      <c r="AU112" s="19" t="s">
        <v>83</v>
      </c>
    </row>
    <row r="113" spans="1:65" s="15" customFormat="1">
      <c r="B113" s="234"/>
      <c r="C113" s="235"/>
      <c r="D113" s="208" t="s">
        <v>233</v>
      </c>
      <c r="E113" s="236" t="s">
        <v>19</v>
      </c>
      <c r="F113" s="237" t="s">
        <v>2952</v>
      </c>
      <c r="G113" s="235"/>
      <c r="H113" s="236" t="s">
        <v>19</v>
      </c>
      <c r="I113" s="238"/>
      <c r="J113" s="235"/>
      <c r="K113" s="235"/>
      <c r="L113" s="239"/>
      <c r="M113" s="240"/>
      <c r="N113" s="241"/>
      <c r="O113" s="241"/>
      <c r="P113" s="241"/>
      <c r="Q113" s="241"/>
      <c r="R113" s="241"/>
      <c r="S113" s="241"/>
      <c r="T113" s="242"/>
      <c r="AT113" s="243" t="s">
        <v>233</v>
      </c>
      <c r="AU113" s="243" t="s">
        <v>83</v>
      </c>
      <c r="AV113" s="15" t="s">
        <v>81</v>
      </c>
      <c r="AW113" s="15" t="s">
        <v>35</v>
      </c>
      <c r="AX113" s="15" t="s">
        <v>74</v>
      </c>
      <c r="AY113" s="243" t="s">
        <v>213</v>
      </c>
    </row>
    <row r="114" spans="1:65" s="13" customFormat="1">
      <c r="B114" s="212"/>
      <c r="C114" s="213"/>
      <c r="D114" s="208" t="s">
        <v>233</v>
      </c>
      <c r="E114" s="214" t="s">
        <v>19</v>
      </c>
      <c r="F114" s="215" t="s">
        <v>2953</v>
      </c>
      <c r="G114" s="213"/>
      <c r="H114" s="216">
        <v>15.951000000000001</v>
      </c>
      <c r="I114" s="217"/>
      <c r="J114" s="213"/>
      <c r="K114" s="213"/>
      <c r="L114" s="218"/>
      <c r="M114" s="219"/>
      <c r="N114" s="220"/>
      <c r="O114" s="220"/>
      <c r="P114" s="220"/>
      <c r="Q114" s="220"/>
      <c r="R114" s="220"/>
      <c r="S114" s="220"/>
      <c r="T114" s="221"/>
      <c r="AT114" s="222" t="s">
        <v>233</v>
      </c>
      <c r="AU114" s="222" t="s">
        <v>83</v>
      </c>
      <c r="AV114" s="13" t="s">
        <v>83</v>
      </c>
      <c r="AW114" s="13" t="s">
        <v>35</v>
      </c>
      <c r="AX114" s="13" t="s">
        <v>81</v>
      </c>
      <c r="AY114" s="222" t="s">
        <v>213</v>
      </c>
    </row>
    <row r="115" spans="1:65" s="2" customFormat="1" ht="21.75" customHeight="1">
      <c r="A115" s="36"/>
      <c r="B115" s="37"/>
      <c r="C115" s="195" t="s">
        <v>220</v>
      </c>
      <c r="D115" s="195" t="s">
        <v>215</v>
      </c>
      <c r="E115" s="196" t="s">
        <v>2370</v>
      </c>
      <c r="F115" s="197" t="s">
        <v>2371</v>
      </c>
      <c r="G115" s="198" t="s">
        <v>253</v>
      </c>
      <c r="H115" s="199">
        <v>1.6930000000000001</v>
      </c>
      <c r="I115" s="200"/>
      <c r="J115" s="201">
        <f>ROUND(I115*H115,2)</f>
        <v>0</v>
      </c>
      <c r="K115" s="197" t="s">
        <v>2365</v>
      </c>
      <c r="L115" s="41"/>
      <c r="M115" s="202" t="s">
        <v>19</v>
      </c>
      <c r="N115" s="203" t="s">
        <v>45</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220</v>
      </c>
      <c r="AT115" s="206" t="s">
        <v>215</v>
      </c>
      <c r="AU115" s="206" t="s">
        <v>83</v>
      </c>
      <c r="AY115" s="19" t="s">
        <v>213</v>
      </c>
      <c r="BE115" s="207">
        <f>IF(N115="základní",J115,0)</f>
        <v>0</v>
      </c>
      <c r="BF115" s="207">
        <f>IF(N115="snížená",J115,0)</f>
        <v>0</v>
      </c>
      <c r="BG115" s="207">
        <f>IF(N115="zákl. přenesená",J115,0)</f>
        <v>0</v>
      </c>
      <c r="BH115" s="207">
        <f>IF(N115="sníž. přenesená",J115,0)</f>
        <v>0</v>
      </c>
      <c r="BI115" s="207">
        <f>IF(N115="nulová",J115,0)</f>
        <v>0</v>
      </c>
      <c r="BJ115" s="19" t="s">
        <v>81</v>
      </c>
      <c r="BK115" s="207">
        <f>ROUND(I115*H115,2)</f>
        <v>0</v>
      </c>
      <c r="BL115" s="19" t="s">
        <v>220</v>
      </c>
      <c r="BM115" s="206" t="s">
        <v>2954</v>
      </c>
    </row>
    <row r="116" spans="1:65" s="2" customFormat="1" ht="78">
      <c r="A116" s="36"/>
      <c r="B116" s="37"/>
      <c r="C116" s="38"/>
      <c r="D116" s="208" t="s">
        <v>222</v>
      </c>
      <c r="E116" s="38"/>
      <c r="F116" s="209" t="s">
        <v>2373</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222</v>
      </c>
      <c r="AU116" s="19" t="s">
        <v>83</v>
      </c>
    </row>
    <row r="117" spans="1:65" s="15" customFormat="1">
      <c r="B117" s="234"/>
      <c r="C117" s="235"/>
      <c r="D117" s="208" t="s">
        <v>233</v>
      </c>
      <c r="E117" s="236" t="s">
        <v>19</v>
      </c>
      <c r="F117" s="237" t="s">
        <v>2955</v>
      </c>
      <c r="G117" s="235"/>
      <c r="H117" s="236" t="s">
        <v>19</v>
      </c>
      <c r="I117" s="238"/>
      <c r="J117" s="235"/>
      <c r="K117" s="235"/>
      <c r="L117" s="239"/>
      <c r="M117" s="240"/>
      <c r="N117" s="241"/>
      <c r="O117" s="241"/>
      <c r="P117" s="241"/>
      <c r="Q117" s="241"/>
      <c r="R117" s="241"/>
      <c r="S117" s="241"/>
      <c r="T117" s="242"/>
      <c r="AT117" s="243" t="s">
        <v>233</v>
      </c>
      <c r="AU117" s="243" t="s">
        <v>83</v>
      </c>
      <c r="AV117" s="15" t="s">
        <v>81</v>
      </c>
      <c r="AW117" s="15" t="s">
        <v>35</v>
      </c>
      <c r="AX117" s="15" t="s">
        <v>74</v>
      </c>
      <c r="AY117" s="243" t="s">
        <v>213</v>
      </c>
    </row>
    <row r="118" spans="1:65" s="15" customFormat="1">
      <c r="B118" s="234"/>
      <c r="C118" s="235"/>
      <c r="D118" s="208" t="s">
        <v>233</v>
      </c>
      <c r="E118" s="236" t="s">
        <v>19</v>
      </c>
      <c r="F118" s="237" t="s">
        <v>2368</v>
      </c>
      <c r="G118" s="235"/>
      <c r="H118" s="236" t="s">
        <v>19</v>
      </c>
      <c r="I118" s="238"/>
      <c r="J118" s="235"/>
      <c r="K118" s="235"/>
      <c r="L118" s="239"/>
      <c r="M118" s="240"/>
      <c r="N118" s="241"/>
      <c r="O118" s="241"/>
      <c r="P118" s="241"/>
      <c r="Q118" s="241"/>
      <c r="R118" s="241"/>
      <c r="S118" s="241"/>
      <c r="T118" s="242"/>
      <c r="AT118" s="243" t="s">
        <v>233</v>
      </c>
      <c r="AU118" s="243" t="s">
        <v>83</v>
      </c>
      <c r="AV118" s="15" t="s">
        <v>81</v>
      </c>
      <c r="AW118" s="15" t="s">
        <v>35</v>
      </c>
      <c r="AX118" s="15" t="s">
        <v>74</v>
      </c>
      <c r="AY118" s="243" t="s">
        <v>213</v>
      </c>
    </row>
    <row r="119" spans="1:65" s="13" customFormat="1">
      <c r="B119" s="212"/>
      <c r="C119" s="213"/>
      <c r="D119" s="208" t="s">
        <v>233</v>
      </c>
      <c r="E119" s="214" t="s">
        <v>19</v>
      </c>
      <c r="F119" s="215" t="s">
        <v>2956</v>
      </c>
      <c r="G119" s="213"/>
      <c r="H119" s="216">
        <v>3.3860000000000001</v>
      </c>
      <c r="I119" s="217"/>
      <c r="J119" s="213"/>
      <c r="K119" s="213"/>
      <c r="L119" s="218"/>
      <c r="M119" s="219"/>
      <c r="N119" s="220"/>
      <c r="O119" s="220"/>
      <c r="P119" s="220"/>
      <c r="Q119" s="220"/>
      <c r="R119" s="220"/>
      <c r="S119" s="220"/>
      <c r="T119" s="221"/>
      <c r="AT119" s="222" t="s">
        <v>233</v>
      </c>
      <c r="AU119" s="222" t="s">
        <v>83</v>
      </c>
      <c r="AV119" s="13" t="s">
        <v>83</v>
      </c>
      <c r="AW119" s="13" t="s">
        <v>35</v>
      </c>
      <c r="AX119" s="13" t="s">
        <v>74</v>
      </c>
      <c r="AY119" s="222" t="s">
        <v>213</v>
      </c>
    </row>
    <row r="120" spans="1:65" s="16" customFormat="1">
      <c r="B120" s="262"/>
      <c r="C120" s="263"/>
      <c r="D120" s="208" t="s">
        <v>233</v>
      </c>
      <c r="E120" s="264" t="s">
        <v>2925</v>
      </c>
      <c r="F120" s="265" t="s">
        <v>2376</v>
      </c>
      <c r="G120" s="263"/>
      <c r="H120" s="266">
        <v>3.3860000000000001</v>
      </c>
      <c r="I120" s="267"/>
      <c r="J120" s="263"/>
      <c r="K120" s="263"/>
      <c r="L120" s="268"/>
      <c r="M120" s="269"/>
      <c r="N120" s="270"/>
      <c r="O120" s="270"/>
      <c r="P120" s="270"/>
      <c r="Q120" s="270"/>
      <c r="R120" s="270"/>
      <c r="S120" s="270"/>
      <c r="T120" s="271"/>
      <c r="AT120" s="272" t="s">
        <v>233</v>
      </c>
      <c r="AU120" s="272" t="s">
        <v>83</v>
      </c>
      <c r="AV120" s="16" t="s">
        <v>228</v>
      </c>
      <c r="AW120" s="16" t="s">
        <v>35</v>
      </c>
      <c r="AX120" s="16" t="s">
        <v>74</v>
      </c>
      <c r="AY120" s="272" t="s">
        <v>213</v>
      </c>
    </row>
    <row r="121" spans="1:65" s="15" customFormat="1">
      <c r="B121" s="234"/>
      <c r="C121" s="235"/>
      <c r="D121" s="208" t="s">
        <v>233</v>
      </c>
      <c r="E121" s="236" t="s">
        <v>19</v>
      </c>
      <c r="F121" s="237" t="s">
        <v>2377</v>
      </c>
      <c r="G121" s="235"/>
      <c r="H121" s="236" t="s">
        <v>19</v>
      </c>
      <c r="I121" s="238"/>
      <c r="J121" s="235"/>
      <c r="K121" s="235"/>
      <c r="L121" s="239"/>
      <c r="M121" s="240"/>
      <c r="N121" s="241"/>
      <c r="O121" s="241"/>
      <c r="P121" s="241"/>
      <c r="Q121" s="241"/>
      <c r="R121" s="241"/>
      <c r="S121" s="241"/>
      <c r="T121" s="242"/>
      <c r="AT121" s="243" t="s">
        <v>233</v>
      </c>
      <c r="AU121" s="243" t="s">
        <v>83</v>
      </c>
      <c r="AV121" s="15" t="s">
        <v>81</v>
      </c>
      <c r="AW121" s="15" t="s">
        <v>35</v>
      </c>
      <c r="AX121" s="15" t="s">
        <v>74</v>
      </c>
      <c r="AY121" s="243" t="s">
        <v>213</v>
      </c>
    </row>
    <row r="122" spans="1:65" s="13" customFormat="1">
      <c r="B122" s="212"/>
      <c r="C122" s="213"/>
      <c r="D122" s="208" t="s">
        <v>233</v>
      </c>
      <c r="E122" s="214" t="s">
        <v>19</v>
      </c>
      <c r="F122" s="215" t="s">
        <v>2957</v>
      </c>
      <c r="G122" s="213"/>
      <c r="H122" s="216">
        <v>-1.6930000000000001</v>
      </c>
      <c r="I122" s="217"/>
      <c r="J122" s="213"/>
      <c r="K122" s="213"/>
      <c r="L122" s="218"/>
      <c r="M122" s="219"/>
      <c r="N122" s="220"/>
      <c r="O122" s="220"/>
      <c r="P122" s="220"/>
      <c r="Q122" s="220"/>
      <c r="R122" s="220"/>
      <c r="S122" s="220"/>
      <c r="T122" s="221"/>
      <c r="AT122" s="222" t="s">
        <v>233</v>
      </c>
      <c r="AU122" s="222" t="s">
        <v>83</v>
      </c>
      <c r="AV122" s="13" t="s">
        <v>83</v>
      </c>
      <c r="AW122" s="13" t="s">
        <v>35</v>
      </c>
      <c r="AX122" s="13" t="s">
        <v>74</v>
      </c>
      <c r="AY122" s="222" t="s">
        <v>213</v>
      </c>
    </row>
    <row r="123" spans="1:65" s="16" customFormat="1">
      <c r="B123" s="262"/>
      <c r="C123" s="263"/>
      <c r="D123" s="208" t="s">
        <v>233</v>
      </c>
      <c r="E123" s="264" t="s">
        <v>19</v>
      </c>
      <c r="F123" s="265" t="s">
        <v>2376</v>
      </c>
      <c r="G123" s="263"/>
      <c r="H123" s="266">
        <v>-1.6930000000000001</v>
      </c>
      <c r="I123" s="267"/>
      <c r="J123" s="263"/>
      <c r="K123" s="263"/>
      <c r="L123" s="268"/>
      <c r="M123" s="269"/>
      <c r="N123" s="270"/>
      <c r="O123" s="270"/>
      <c r="P123" s="270"/>
      <c r="Q123" s="270"/>
      <c r="R123" s="270"/>
      <c r="S123" s="270"/>
      <c r="T123" s="271"/>
      <c r="AT123" s="272" t="s">
        <v>233</v>
      </c>
      <c r="AU123" s="272" t="s">
        <v>83</v>
      </c>
      <c r="AV123" s="16" t="s">
        <v>228</v>
      </c>
      <c r="AW123" s="16" t="s">
        <v>35</v>
      </c>
      <c r="AX123" s="16" t="s">
        <v>74</v>
      </c>
      <c r="AY123" s="272" t="s">
        <v>213</v>
      </c>
    </row>
    <row r="124" spans="1:65" s="14" customFormat="1">
      <c r="B124" s="223"/>
      <c r="C124" s="224"/>
      <c r="D124" s="208" t="s">
        <v>233</v>
      </c>
      <c r="E124" s="225" t="s">
        <v>19</v>
      </c>
      <c r="F124" s="226" t="s">
        <v>234</v>
      </c>
      <c r="G124" s="224"/>
      <c r="H124" s="227">
        <v>1.6930000000000001</v>
      </c>
      <c r="I124" s="228"/>
      <c r="J124" s="224"/>
      <c r="K124" s="224"/>
      <c r="L124" s="229"/>
      <c r="M124" s="230"/>
      <c r="N124" s="231"/>
      <c r="O124" s="231"/>
      <c r="P124" s="231"/>
      <c r="Q124" s="231"/>
      <c r="R124" s="231"/>
      <c r="S124" s="231"/>
      <c r="T124" s="232"/>
      <c r="AT124" s="233" t="s">
        <v>233</v>
      </c>
      <c r="AU124" s="233" t="s">
        <v>83</v>
      </c>
      <c r="AV124" s="14" t="s">
        <v>220</v>
      </c>
      <c r="AW124" s="14" t="s">
        <v>35</v>
      </c>
      <c r="AX124" s="14" t="s">
        <v>81</v>
      </c>
      <c r="AY124" s="233" t="s">
        <v>213</v>
      </c>
    </row>
    <row r="125" spans="1:65" s="2" customFormat="1" ht="21.75" customHeight="1">
      <c r="A125" s="36"/>
      <c r="B125" s="37"/>
      <c r="C125" s="195" t="s">
        <v>238</v>
      </c>
      <c r="D125" s="195" t="s">
        <v>215</v>
      </c>
      <c r="E125" s="196" t="s">
        <v>2379</v>
      </c>
      <c r="F125" s="197" t="s">
        <v>2380</v>
      </c>
      <c r="G125" s="198" t="s">
        <v>253</v>
      </c>
      <c r="H125" s="199">
        <v>1.6930000000000001</v>
      </c>
      <c r="I125" s="200"/>
      <c r="J125" s="201">
        <f>ROUND(I125*H125,2)</f>
        <v>0</v>
      </c>
      <c r="K125" s="197" t="s">
        <v>2365</v>
      </c>
      <c r="L125" s="41"/>
      <c r="M125" s="202" t="s">
        <v>19</v>
      </c>
      <c r="N125" s="203" t="s">
        <v>45</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220</v>
      </c>
      <c r="AT125" s="206" t="s">
        <v>215</v>
      </c>
      <c r="AU125" s="206" t="s">
        <v>83</v>
      </c>
      <c r="AY125" s="19" t="s">
        <v>213</v>
      </c>
      <c r="BE125" s="207">
        <f>IF(N125="základní",J125,0)</f>
        <v>0</v>
      </c>
      <c r="BF125" s="207">
        <f>IF(N125="snížená",J125,0)</f>
        <v>0</v>
      </c>
      <c r="BG125" s="207">
        <f>IF(N125="zákl. přenesená",J125,0)</f>
        <v>0</v>
      </c>
      <c r="BH125" s="207">
        <f>IF(N125="sníž. přenesená",J125,0)</f>
        <v>0</v>
      </c>
      <c r="BI125" s="207">
        <f>IF(N125="nulová",J125,0)</f>
        <v>0</v>
      </c>
      <c r="BJ125" s="19" t="s">
        <v>81</v>
      </c>
      <c r="BK125" s="207">
        <f>ROUND(I125*H125,2)</f>
        <v>0</v>
      </c>
      <c r="BL125" s="19" t="s">
        <v>220</v>
      </c>
      <c r="BM125" s="206" t="s">
        <v>2958</v>
      </c>
    </row>
    <row r="126" spans="1:65" s="2" customFormat="1" ht="78">
      <c r="A126" s="36"/>
      <c r="B126" s="37"/>
      <c r="C126" s="38"/>
      <c r="D126" s="208" t="s">
        <v>222</v>
      </c>
      <c r="E126" s="38"/>
      <c r="F126" s="209" t="s">
        <v>2373</v>
      </c>
      <c r="G126" s="38"/>
      <c r="H126" s="38"/>
      <c r="I126" s="118"/>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222</v>
      </c>
      <c r="AU126" s="19" t="s">
        <v>83</v>
      </c>
    </row>
    <row r="127" spans="1:65" s="15" customFormat="1">
      <c r="B127" s="234"/>
      <c r="C127" s="235"/>
      <c r="D127" s="208" t="s">
        <v>233</v>
      </c>
      <c r="E127" s="236" t="s">
        <v>19</v>
      </c>
      <c r="F127" s="237" t="s">
        <v>2382</v>
      </c>
      <c r="G127" s="235"/>
      <c r="H127" s="236" t="s">
        <v>19</v>
      </c>
      <c r="I127" s="238"/>
      <c r="J127" s="235"/>
      <c r="K127" s="235"/>
      <c r="L127" s="239"/>
      <c r="M127" s="240"/>
      <c r="N127" s="241"/>
      <c r="O127" s="241"/>
      <c r="P127" s="241"/>
      <c r="Q127" s="241"/>
      <c r="R127" s="241"/>
      <c r="S127" s="241"/>
      <c r="T127" s="242"/>
      <c r="AT127" s="243" t="s">
        <v>233</v>
      </c>
      <c r="AU127" s="243" t="s">
        <v>83</v>
      </c>
      <c r="AV127" s="15" t="s">
        <v>81</v>
      </c>
      <c r="AW127" s="15" t="s">
        <v>35</v>
      </c>
      <c r="AX127" s="15" t="s">
        <v>74</v>
      </c>
      <c r="AY127" s="243" t="s">
        <v>213</v>
      </c>
    </row>
    <row r="128" spans="1:65" s="13" customFormat="1">
      <c r="B128" s="212"/>
      <c r="C128" s="213"/>
      <c r="D128" s="208" t="s">
        <v>233</v>
      </c>
      <c r="E128" s="214" t="s">
        <v>19</v>
      </c>
      <c r="F128" s="215" t="s">
        <v>2959</v>
      </c>
      <c r="G128" s="213"/>
      <c r="H128" s="216">
        <v>1.6930000000000001</v>
      </c>
      <c r="I128" s="217"/>
      <c r="J128" s="213"/>
      <c r="K128" s="213"/>
      <c r="L128" s="218"/>
      <c r="M128" s="219"/>
      <c r="N128" s="220"/>
      <c r="O128" s="220"/>
      <c r="P128" s="220"/>
      <c r="Q128" s="220"/>
      <c r="R128" s="220"/>
      <c r="S128" s="220"/>
      <c r="T128" s="221"/>
      <c r="AT128" s="222" t="s">
        <v>233</v>
      </c>
      <c r="AU128" s="222" t="s">
        <v>83</v>
      </c>
      <c r="AV128" s="13" t="s">
        <v>83</v>
      </c>
      <c r="AW128" s="13" t="s">
        <v>35</v>
      </c>
      <c r="AX128" s="13" t="s">
        <v>81</v>
      </c>
      <c r="AY128" s="222" t="s">
        <v>213</v>
      </c>
    </row>
    <row r="129" spans="1:65" s="2" customFormat="1" ht="21.75" customHeight="1">
      <c r="A129" s="36"/>
      <c r="B129" s="37"/>
      <c r="C129" s="195" t="s">
        <v>244</v>
      </c>
      <c r="D129" s="195" t="s">
        <v>215</v>
      </c>
      <c r="E129" s="196" t="s">
        <v>298</v>
      </c>
      <c r="F129" s="197" t="s">
        <v>299</v>
      </c>
      <c r="G129" s="198" t="s">
        <v>253</v>
      </c>
      <c r="H129" s="199">
        <v>3.3860000000000001</v>
      </c>
      <c r="I129" s="200"/>
      <c r="J129" s="201">
        <f>ROUND(I129*H129,2)</f>
        <v>0</v>
      </c>
      <c r="K129" s="197" t="s">
        <v>2365</v>
      </c>
      <c r="L129" s="41"/>
      <c r="M129" s="202" t="s">
        <v>19</v>
      </c>
      <c r="N129" s="203" t="s">
        <v>45</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220</v>
      </c>
      <c r="AT129" s="206" t="s">
        <v>215</v>
      </c>
      <c r="AU129" s="206" t="s">
        <v>83</v>
      </c>
      <c r="AY129" s="19" t="s">
        <v>213</v>
      </c>
      <c r="BE129" s="207">
        <f>IF(N129="základní",J129,0)</f>
        <v>0</v>
      </c>
      <c r="BF129" s="207">
        <f>IF(N129="snížená",J129,0)</f>
        <v>0</v>
      </c>
      <c r="BG129" s="207">
        <f>IF(N129="zákl. přenesená",J129,0)</f>
        <v>0</v>
      </c>
      <c r="BH129" s="207">
        <f>IF(N129="sníž. přenesená",J129,0)</f>
        <v>0</v>
      </c>
      <c r="BI129" s="207">
        <f>IF(N129="nulová",J129,0)</f>
        <v>0</v>
      </c>
      <c r="BJ129" s="19" t="s">
        <v>81</v>
      </c>
      <c r="BK129" s="207">
        <f>ROUND(I129*H129,2)</f>
        <v>0</v>
      </c>
      <c r="BL129" s="19" t="s">
        <v>220</v>
      </c>
      <c r="BM129" s="206" t="s">
        <v>2960</v>
      </c>
    </row>
    <row r="130" spans="1:65" s="2" customFormat="1" ht="136.5">
      <c r="A130" s="36"/>
      <c r="B130" s="37"/>
      <c r="C130" s="38"/>
      <c r="D130" s="208" t="s">
        <v>222</v>
      </c>
      <c r="E130" s="38"/>
      <c r="F130" s="209" t="s">
        <v>271</v>
      </c>
      <c r="G130" s="38"/>
      <c r="H130" s="38"/>
      <c r="I130" s="118"/>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222</v>
      </c>
      <c r="AU130" s="19" t="s">
        <v>83</v>
      </c>
    </row>
    <row r="131" spans="1:65" s="13" customFormat="1">
      <c r="B131" s="212"/>
      <c r="C131" s="213"/>
      <c r="D131" s="208" t="s">
        <v>233</v>
      </c>
      <c r="E131" s="214" t="s">
        <v>19</v>
      </c>
      <c r="F131" s="215" t="s">
        <v>2925</v>
      </c>
      <c r="G131" s="213"/>
      <c r="H131" s="216">
        <v>3.3860000000000001</v>
      </c>
      <c r="I131" s="217"/>
      <c r="J131" s="213"/>
      <c r="K131" s="213"/>
      <c r="L131" s="218"/>
      <c r="M131" s="219"/>
      <c r="N131" s="220"/>
      <c r="O131" s="220"/>
      <c r="P131" s="220"/>
      <c r="Q131" s="220"/>
      <c r="R131" s="220"/>
      <c r="S131" s="220"/>
      <c r="T131" s="221"/>
      <c r="AT131" s="222" t="s">
        <v>233</v>
      </c>
      <c r="AU131" s="222" t="s">
        <v>83</v>
      </c>
      <c r="AV131" s="13" t="s">
        <v>83</v>
      </c>
      <c r="AW131" s="13" t="s">
        <v>35</v>
      </c>
      <c r="AX131" s="13" t="s">
        <v>74</v>
      </c>
      <c r="AY131" s="222" t="s">
        <v>213</v>
      </c>
    </row>
    <row r="132" spans="1:65" s="14" customFormat="1">
      <c r="B132" s="223"/>
      <c r="C132" s="224"/>
      <c r="D132" s="208" t="s">
        <v>233</v>
      </c>
      <c r="E132" s="225" t="s">
        <v>2352</v>
      </c>
      <c r="F132" s="226" t="s">
        <v>234</v>
      </c>
      <c r="G132" s="224"/>
      <c r="H132" s="227">
        <v>3.3860000000000001</v>
      </c>
      <c r="I132" s="228"/>
      <c r="J132" s="224"/>
      <c r="K132" s="224"/>
      <c r="L132" s="229"/>
      <c r="M132" s="230"/>
      <c r="N132" s="231"/>
      <c r="O132" s="231"/>
      <c r="P132" s="231"/>
      <c r="Q132" s="231"/>
      <c r="R132" s="231"/>
      <c r="S132" s="231"/>
      <c r="T132" s="232"/>
      <c r="AT132" s="233" t="s">
        <v>233</v>
      </c>
      <c r="AU132" s="233" t="s">
        <v>83</v>
      </c>
      <c r="AV132" s="14" t="s">
        <v>220</v>
      </c>
      <c r="AW132" s="14" t="s">
        <v>35</v>
      </c>
      <c r="AX132" s="14" t="s">
        <v>81</v>
      </c>
      <c r="AY132" s="233" t="s">
        <v>213</v>
      </c>
    </row>
    <row r="133" spans="1:65" s="2" customFormat="1" ht="33" customHeight="1">
      <c r="A133" s="36"/>
      <c r="B133" s="37"/>
      <c r="C133" s="195" t="s">
        <v>250</v>
      </c>
      <c r="D133" s="195" t="s">
        <v>215</v>
      </c>
      <c r="E133" s="196" t="s">
        <v>303</v>
      </c>
      <c r="F133" s="197" t="s">
        <v>304</v>
      </c>
      <c r="G133" s="198" t="s">
        <v>253</v>
      </c>
      <c r="H133" s="199">
        <v>33.86</v>
      </c>
      <c r="I133" s="200"/>
      <c r="J133" s="201">
        <f>ROUND(I133*H133,2)</f>
        <v>0</v>
      </c>
      <c r="K133" s="197" t="s">
        <v>2365</v>
      </c>
      <c r="L133" s="41"/>
      <c r="M133" s="202" t="s">
        <v>19</v>
      </c>
      <c r="N133" s="203" t="s">
        <v>45</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220</v>
      </c>
      <c r="AT133" s="206" t="s">
        <v>215</v>
      </c>
      <c r="AU133" s="206" t="s">
        <v>83</v>
      </c>
      <c r="AY133" s="19" t="s">
        <v>213</v>
      </c>
      <c r="BE133" s="207">
        <f>IF(N133="základní",J133,0)</f>
        <v>0</v>
      </c>
      <c r="BF133" s="207">
        <f>IF(N133="snížená",J133,0)</f>
        <v>0</v>
      </c>
      <c r="BG133" s="207">
        <f>IF(N133="zákl. přenesená",J133,0)</f>
        <v>0</v>
      </c>
      <c r="BH133" s="207">
        <f>IF(N133="sníž. přenesená",J133,0)</f>
        <v>0</v>
      </c>
      <c r="BI133" s="207">
        <f>IF(N133="nulová",J133,0)</f>
        <v>0</v>
      </c>
      <c r="BJ133" s="19" t="s">
        <v>81</v>
      </c>
      <c r="BK133" s="207">
        <f>ROUND(I133*H133,2)</f>
        <v>0</v>
      </c>
      <c r="BL133" s="19" t="s">
        <v>220</v>
      </c>
      <c r="BM133" s="206" t="s">
        <v>2961</v>
      </c>
    </row>
    <row r="134" spans="1:65" s="2" customFormat="1" ht="136.5">
      <c r="A134" s="36"/>
      <c r="B134" s="37"/>
      <c r="C134" s="38"/>
      <c r="D134" s="208" t="s">
        <v>222</v>
      </c>
      <c r="E134" s="38"/>
      <c r="F134" s="209" t="s">
        <v>271</v>
      </c>
      <c r="G134" s="38"/>
      <c r="H134" s="38"/>
      <c r="I134" s="118"/>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222</v>
      </c>
      <c r="AU134" s="19" t="s">
        <v>83</v>
      </c>
    </row>
    <row r="135" spans="1:65" s="13" customFormat="1">
      <c r="B135" s="212"/>
      <c r="C135" s="213"/>
      <c r="D135" s="208" t="s">
        <v>233</v>
      </c>
      <c r="E135" s="214" t="s">
        <v>19</v>
      </c>
      <c r="F135" s="215" t="s">
        <v>2399</v>
      </c>
      <c r="G135" s="213"/>
      <c r="H135" s="216">
        <v>33.86</v>
      </c>
      <c r="I135" s="217"/>
      <c r="J135" s="213"/>
      <c r="K135" s="213"/>
      <c r="L135" s="218"/>
      <c r="M135" s="219"/>
      <c r="N135" s="220"/>
      <c r="O135" s="220"/>
      <c r="P135" s="220"/>
      <c r="Q135" s="220"/>
      <c r="R135" s="220"/>
      <c r="S135" s="220"/>
      <c r="T135" s="221"/>
      <c r="AT135" s="222" t="s">
        <v>233</v>
      </c>
      <c r="AU135" s="222" t="s">
        <v>83</v>
      </c>
      <c r="AV135" s="13" t="s">
        <v>83</v>
      </c>
      <c r="AW135" s="13" t="s">
        <v>35</v>
      </c>
      <c r="AX135" s="13" t="s">
        <v>81</v>
      </c>
      <c r="AY135" s="222" t="s">
        <v>213</v>
      </c>
    </row>
    <row r="136" spans="1:65" s="2" customFormat="1" ht="16.5" customHeight="1">
      <c r="A136" s="36"/>
      <c r="B136" s="37"/>
      <c r="C136" s="195" t="s">
        <v>257</v>
      </c>
      <c r="D136" s="195" t="s">
        <v>215</v>
      </c>
      <c r="E136" s="196" t="s">
        <v>2400</v>
      </c>
      <c r="F136" s="197" t="s">
        <v>2401</v>
      </c>
      <c r="G136" s="198" t="s">
        <v>166</v>
      </c>
      <c r="H136" s="199">
        <v>5.6550000000000002</v>
      </c>
      <c r="I136" s="200"/>
      <c r="J136" s="201">
        <f>ROUND(I136*H136,2)</f>
        <v>0</v>
      </c>
      <c r="K136" s="197" t="s">
        <v>19</v>
      </c>
      <c r="L136" s="41"/>
      <c r="M136" s="202" t="s">
        <v>19</v>
      </c>
      <c r="N136" s="203" t="s">
        <v>45</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220</v>
      </c>
      <c r="AT136" s="206" t="s">
        <v>215</v>
      </c>
      <c r="AU136" s="206" t="s">
        <v>83</v>
      </c>
      <c r="AY136" s="19" t="s">
        <v>213</v>
      </c>
      <c r="BE136" s="207">
        <f>IF(N136="základní",J136,0)</f>
        <v>0</v>
      </c>
      <c r="BF136" s="207">
        <f>IF(N136="snížená",J136,0)</f>
        <v>0</v>
      </c>
      <c r="BG136" s="207">
        <f>IF(N136="zákl. přenesená",J136,0)</f>
        <v>0</v>
      </c>
      <c r="BH136" s="207">
        <f>IF(N136="sníž. přenesená",J136,0)</f>
        <v>0</v>
      </c>
      <c r="BI136" s="207">
        <f>IF(N136="nulová",J136,0)</f>
        <v>0</v>
      </c>
      <c r="BJ136" s="19" t="s">
        <v>81</v>
      </c>
      <c r="BK136" s="207">
        <f>ROUND(I136*H136,2)</f>
        <v>0</v>
      </c>
      <c r="BL136" s="19" t="s">
        <v>220</v>
      </c>
      <c r="BM136" s="206" t="s">
        <v>2962</v>
      </c>
    </row>
    <row r="137" spans="1:65" s="13" customFormat="1">
      <c r="B137" s="212"/>
      <c r="C137" s="213"/>
      <c r="D137" s="208" t="s">
        <v>233</v>
      </c>
      <c r="E137" s="214" t="s">
        <v>19</v>
      </c>
      <c r="F137" s="215" t="s">
        <v>2403</v>
      </c>
      <c r="G137" s="213"/>
      <c r="H137" s="216">
        <v>5.6550000000000002</v>
      </c>
      <c r="I137" s="217"/>
      <c r="J137" s="213"/>
      <c r="K137" s="213"/>
      <c r="L137" s="218"/>
      <c r="M137" s="219"/>
      <c r="N137" s="220"/>
      <c r="O137" s="220"/>
      <c r="P137" s="220"/>
      <c r="Q137" s="220"/>
      <c r="R137" s="220"/>
      <c r="S137" s="220"/>
      <c r="T137" s="221"/>
      <c r="AT137" s="222" t="s">
        <v>233</v>
      </c>
      <c r="AU137" s="222" t="s">
        <v>83</v>
      </c>
      <c r="AV137" s="13" t="s">
        <v>83</v>
      </c>
      <c r="AW137" s="13" t="s">
        <v>35</v>
      </c>
      <c r="AX137" s="13" t="s">
        <v>81</v>
      </c>
      <c r="AY137" s="222" t="s">
        <v>213</v>
      </c>
    </row>
    <row r="138" spans="1:65" s="12" customFormat="1" ht="22.9" customHeight="1">
      <c r="B138" s="179"/>
      <c r="C138" s="180"/>
      <c r="D138" s="181" t="s">
        <v>73</v>
      </c>
      <c r="E138" s="193" t="s">
        <v>83</v>
      </c>
      <c r="F138" s="193" t="s">
        <v>826</v>
      </c>
      <c r="G138" s="180"/>
      <c r="H138" s="180"/>
      <c r="I138" s="183"/>
      <c r="J138" s="194">
        <f>BK138</f>
        <v>0</v>
      </c>
      <c r="K138" s="180"/>
      <c r="L138" s="185"/>
      <c r="M138" s="186"/>
      <c r="N138" s="187"/>
      <c r="O138" s="187"/>
      <c r="P138" s="188">
        <f>SUM(P139:P141)</f>
        <v>0</v>
      </c>
      <c r="Q138" s="187"/>
      <c r="R138" s="188">
        <f>SUM(R139:R141)</f>
        <v>0.47849999999999993</v>
      </c>
      <c r="S138" s="187"/>
      <c r="T138" s="189">
        <f>SUM(T139:T141)</f>
        <v>0</v>
      </c>
      <c r="AR138" s="190" t="s">
        <v>81</v>
      </c>
      <c r="AT138" s="191" t="s">
        <v>73</v>
      </c>
      <c r="AU138" s="191" t="s">
        <v>81</v>
      </c>
      <c r="AY138" s="190" t="s">
        <v>213</v>
      </c>
      <c r="BK138" s="192">
        <f>SUM(BK139:BK141)</f>
        <v>0</v>
      </c>
    </row>
    <row r="139" spans="1:65" s="2" customFormat="1" ht="16.5" customHeight="1">
      <c r="A139" s="36"/>
      <c r="B139" s="37"/>
      <c r="C139" s="195" t="s">
        <v>262</v>
      </c>
      <c r="D139" s="195" t="s">
        <v>215</v>
      </c>
      <c r="E139" s="196" t="s">
        <v>2963</v>
      </c>
      <c r="F139" s="197" t="s">
        <v>2964</v>
      </c>
      <c r="G139" s="198" t="s">
        <v>253</v>
      </c>
      <c r="H139" s="199">
        <v>0.28999999999999998</v>
      </c>
      <c r="I139" s="200"/>
      <c r="J139" s="201">
        <f>ROUND(I139*H139,2)</f>
        <v>0</v>
      </c>
      <c r="K139" s="197" t="s">
        <v>19</v>
      </c>
      <c r="L139" s="41"/>
      <c r="M139" s="202" t="s">
        <v>19</v>
      </c>
      <c r="N139" s="203" t="s">
        <v>45</v>
      </c>
      <c r="O139" s="66"/>
      <c r="P139" s="204">
        <f>O139*H139</f>
        <v>0</v>
      </c>
      <c r="Q139" s="204">
        <v>1.65</v>
      </c>
      <c r="R139" s="204">
        <f>Q139*H139</f>
        <v>0.47849999999999993</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2965</v>
      </c>
    </row>
    <row r="140" spans="1:65" s="15" customFormat="1">
      <c r="B140" s="234"/>
      <c r="C140" s="235"/>
      <c r="D140" s="208" t="s">
        <v>233</v>
      </c>
      <c r="E140" s="236" t="s">
        <v>19</v>
      </c>
      <c r="F140" s="237" t="s">
        <v>2966</v>
      </c>
      <c r="G140" s="235"/>
      <c r="H140" s="236" t="s">
        <v>19</v>
      </c>
      <c r="I140" s="238"/>
      <c r="J140" s="235"/>
      <c r="K140" s="235"/>
      <c r="L140" s="239"/>
      <c r="M140" s="240"/>
      <c r="N140" s="241"/>
      <c r="O140" s="241"/>
      <c r="P140" s="241"/>
      <c r="Q140" s="241"/>
      <c r="R140" s="241"/>
      <c r="S140" s="241"/>
      <c r="T140" s="242"/>
      <c r="AT140" s="243" t="s">
        <v>233</v>
      </c>
      <c r="AU140" s="243" t="s">
        <v>83</v>
      </c>
      <c r="AV140" s="15" t="s">
        <v>81</v>
      </c>
      <c r="AW140" s="15" t="s">
        <v>35</v>
      </c>
      <c r="AX140" s="15" t="s">
        <v>74</v>
      </c>
      <c r="AY140" s="243" t="s">
        <v>213</v>
      </c>
    </row>
    <row r="141" spans="1:65" s="13" customFormat="1">
      <c r="B141" s="212"/>
      <c r="C141" s="213"/>
      <c r="D141" s="208" t="s">
        <v>233</v>
      </c>
      <c r="E141" s="214" t="s">
        <v>19</v>
      </c>
      <c r="F141" s="215" t="s">
        <v>2967</v>
      </c>
      <c r="G141" s="213"/>
      <c r="H141" s="216">
        <v>0.28999999999999998</v>
      </c>
      <c r="I141" s="217"/>
      <c r="J141" s="213"/>
      <c r="K141" s="213"/>
      <c r="L141" s="218"/>
      <c r="M141" s="219"/>
      <c r="N141" s="220"/>
      <c r="O141" s="220"/>
      <c r="P141" s="220"/>
      <c r="Q141" s="220"/>
      <c r="R141" s="220"/>
      <c r="S141" s="220"/>
      <c r="T141" s="221"/>
      <c r="AT141" s="222" t="s">
        <v>233</v>
      </c>
      <c r="AU141" s="222" t="s">
        <v>83</v>
      </c>
      <c r="AV141" s="13" t="s">
        <v>83</v>
      </c>
      <c r="AW141" s="13" t="s">
        <v>35</v>
      </c>
      <c r="AX141" s="13" t="s">
        <v>81</v>
      </c>
      <c r="AY141" s="222" t="s">
        <v>213</v>
      </c>
    </row>
    <row r="142" spans="1:65" s="12" customFormat="1" ht="22.9" customHeight="1">
      <c r="B142" s="179"/>
      <c r="C142" s="180"/>
      <c r="D142" s="181" t="s">
        <v>73</v>
      </c>
      <c r="E142" s="193" t="s">
        <v>228</v>
      </c>
      <c r="F142" s="193" t="s">
        <v>2404</v>
      </c>
      <c r="G142" s="180"/>
      <c r="H142" s="180"/>
      <c r="I142" s="183"/>
      <c r="J142" s="194">
        <f>BK142</f>
        <v>0</v>
      </c>
      <c r="K142" s="180"/>
      <c r="L142" s="185"/>
      <c r="M142" s="186"/>
      <c r="N142" s="187"/>
      <c r="O142" s="187"/>
      <c r="P142" s="188">
        <f>SUM(P143:P157)</f>
        <v>0</v>
      </c>
      <c r="Q142" s="187"/>
      <c r="R142" s="188">
        <f>SUM(R143:R157)</f>
        <v>14.052320000000002</v>
      </c>
      <c r="S142" s="187"/>
      <c r="T142" s="189">
        <f>SUM(T143:T157)</f>
        <v>0</v>
      </c>
      <c r="AR142" s="190" t="s">
        <v>81</v>
      </c>
      <c r="AT142" s="191" t="s">
        <v>73</v>
      </c>
      <c r="AU142" s="191" t="s">
        <v>81</v>
      </c>
      <c r="AY142" s="190" t="s">
        <v>213</v>
      </c>
      <c r="BK142" s="192">
        <f>SUM(BK143:BK157)</f>
        <v>0</v>
      </c>
    </row>
    <row r="143" spans="1:65" s="2" customFormat="1" ht="16.5" customHeight="1">
      <c r="A143" s="36"/>
      <c r="B143" s="37"/>
      <c r="C143" s="195" t="s">
        <v>267</v>
      </c>
      <c r="D143" s="195" t="s">
        <v>215</v>
      </c>
      <c r="E143" s="196" t="s">
        <v>2968</v>
      </c>
      <c r="F143" s="197" t="s">
        <v>2969</v>
      </c>
      <c r="G143" s="198" t="s">
        <v>253</v>
      </c>
      <c r="H143" s="199">
        <v>0.32</v>
      </c>
      <c r="I143" s="200"/>
      <c r="J143" s="201">
        <f>ROUND(I143*H143,2)</f>
        <v>0</v>
      </c>
      <c r="K143" s="197" t="s">
        <v>19</v>
      </c>
      <c r="L143" s="41"/>
      <c r="M143" s="202" t="s">
        <v>19</v>
      </c>
      <c r="N143" s="203" t="s">
        <v>45</v>
      </c>
      <c r="O143" s="66"/>
      <c r="P143" s="204">
        <f>O143*H143</f>
        <v>0</v>
      </c>
      <c r="Q143" s="204">
        <v>1.8774999999999999</v>
      </c>
      <c r="R143" s="204">
        <f>Q143*H143</f>
        <v>0.6008</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2970</v>
      </c>
    </row>
    <row r="144" spans="1:65" s="13" customFormat="1">
      <c r="B144" s="212"/>
      <c r="C144" s="213"/>
      <c r="D144" s="208" t="s">
        <v>233</v>
      </c>
      <c r="E144" s="214" t="s">
        <v>19</v>
      </c>
      <c r="F144" s="215" t="s">
        <v>2971</v>
      </c>
      <c r="G144" s="213"/>
      <c r="H144" s="216">
        <v>0.32</v>
      </c>
      <c r="I144" s="217"/>
      <c r="J144" s="213"/>
      <c r="K144" s="213"/>
      <c r="L144" s="218"/>
      <c r="M144" s="219"/>
      <c r="N144" s="220"/>
      <c r="O144" s="220"/>
      <c r="P144" s="220"/>
      <c r="Q144" s="220"/>
      <c r="R144" s="220"/>
      <c r="S144" s="220"/>
      <c r="T144" s="221"/>
      <c r="AT144" s="222" t="s">
        <v>233</v>
      </c>
      <c r="AU144" s="222" t="s">
        <v>83</v>
      </c>
      <c r="AV144" s="13" t="s">
        <v>83</v>
      </c>
      <c r="AW144" s="13" t="s">
        <v>35</v>
      </c>
      <c r="AX144" s="13" t="s">
        <v>81</v>
      </c>
      <c r="AY144" s="222" t="s">
        <v>213</v>
      </c>
    </row>
    <row r="145" spans="1:65" s="2" customFormat="1" ht="21.75" customHeight="1">
      <c r="A145" s="36"/>
      <c r="B145" s="37"/>
      <c r="C145" s="195" t="s">
        <v>272</v>
      </c>
      <c r="D145" s="195" t="s">
        <v>215</v>
      </c>
      <c r="E145" s="196" t="s">
        <v>2689</v>
      </c>
      <c r="F145" s="197" t="s">
        <v>2690</v>
      </c>
      <c r="G145" s="198" t="s">
        <v>156</v>
      </c>
      <c r="H145" s="199">
        <v>20.48</v>
      </c>
      <c r="I145" s="200"/>
      <c r="J145" s="201">
        <f>ROUND(I145*H145,2)</f>
        <v>0</v>
      </c>
      <c r="K145" s="197" t="s">
        <v>2365</v>
      </c>
      <c r="L145" s="41"/>
      <c r="M145" s="202" t="s">
        <v>19</v>
      </c>
      <c r="N145" s="203" t="s">
        <v>45</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220</v>
      </c>
      <c r="AT145" s="206" t="s">
        <v>215</v>
      </c>
      <c r="AU145" s="206" t="s">
        <v>83</v>
      </c>
      <c r="AY145" s="19" t="s">
        <v>213</v>
      </c>
      <c r="BE145" s="207">
        <f>IF(N145="základní",J145,0)</f>
        <v>0</v>
      </c>
      <c r="BF145" s="207">
        <f>IF(N145="snížená",J145,0)</f>
        <v>0</v>
      </c>
      <c r="BG145" s="207">
        <f>IF(N145="zákl. přenesená",J145,0)</f>
        <v>0</v>
      </c>
      <c r="BH145" s="207">
        <f>IF(N145="sníž. přenesená",J145,0)</f>
        <v>0</v>
      </c>
      <c r="BI145" s="207">
        <f>IF(N145="nulová",J145,0)</f>
        <v>0</v>
      </c>
      <c r="BJ145" s="19" t="s">
        <v>81</v>
      </c>
      <c r="BK145" s="207">
        <f>ROUND(I145*H145,2)</f>
        <v>0</v>
      </c>
      <c r="BL145" s="19" t="s">
        <v>220</v>
      </c>
      <c r="BM145" s="206" t="s">
        <v>2972</v>
      </c>
    </row>
    <row r="146" spans="1:65" s="2" customFormat="1" ht="29.25">
      <c r="A146" s="36"/>
      <c r="B146" s="37"/>
      <c r="C146" s="38"/>
      <c r="D146" s="208" t="s">
        <v>222</v>
      </c>
      <c r="E146" s="38"/>
      <c r="F146" s="209" t="s">
        <v>2692</v>
      </c>
      <c r="G146" s="38"/>
      <c r="H146" s="38"/>
      <c r="I146" s="118"/>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222</v>
      </c>
      <c r="AU146" s="19" t="s">
        <v>83</v>
      </c>
    </row>
    <row r="147" spans="1:65" s="13" customFormat="1">
      <c r="B147" s="212"/>
      <c r="C147" s="213"/>
      <c r="D147" s="208" t="s">
        <v>233</v>
      </c>
      <c r="E147" s="214" t="s">
        <v>19</v>
      </c>
      <c r="F147" s="215" t="s">
        <v>2973</v>
      </c>
      <c r="G147" s="213"/>
      <c r="H147" s="216">
        <v>1.28</v>
      </c>
      <c r="I147" s="217"/>
      <c r="J147" s="213"/>
      <c r="K147" s="213"/>
      <c r="L147" s="218"/>
      <c r="M147" s="219"/>
      <c r="N147" s="220"/>
      <c r="O147" s="220"/>
      <c r="P147" s="220"/>
      <c r="Q147" s="220"/>
      <c r="R147" s="220"/>
      <c r="S147" s="220"/>
      <c r="T147" s="221"/>
      <c r="AT147" s="222" t="s">
        <v>233</v>
      </c>
      <c r="AU147" s="222" t="s">
        <v>83</v>
      </c>
      <c r="AV147" s="13" t="s">
        <v>83</v>
      </c>
      <c r="AW147" s="13" t="s">
        <v>35</v>
      </c>
      <c r="AX147" s="13" t="s">
        <v>74</v>
      </c>
      <c r="AY147" s="222" t="s">
        <v>213</v>
      </c>
    </row>
    <row r="148" spans="1:65" s="13" customFormat="1">
      <c r="B148" s="212"/>
      <c r="C148" s="213"/>
      <c r="D148" s="208" t="s">
        <v>233</v>
      </c>
      <c r="E148" s="214" t="s">
        <v>19</v>
      </c>
      <c r="F148" s="215" t="s">
        <v>2974</v>
      </c>
      <c r="G148" s="213"/>
      <c r="H148" s="216">
        <v>19.2</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4" customFormat="1">
      <c r="B149" s="223"/>
      <c r="C149" s="224"/>
      <c r="D149" s="208" t="s">
        <v>233</v>
      </c>
      <c r="E149" s="225" t="s">
        <v>19</v>
      </c>
      <c r="F149" s="226" t="s">
        <v>234</v>
      </c>
      <c r="G149" s="224"/>
      <c r="H149" s="227">
        <v>20.48</v>
      </c>
      <c r="I149" s="228"/>
      <c r="J149" s="224"/>
      <c r="K149" s="224"/>
      <c r="L149" s="229"/>
      <c r="M149" s="230"/>
      <c r="N149" s="231"/>
      <c r="O149" s="231"/>
      <c r="P149" s="231"/>
      <c r="Q149" s="231"/>
      <c r="R149" s="231"/>
      <c r="S149" s="231"/>
      <c r="T149" s="232"/>
      <c r="AT149" s="233" t="s">
        <v>233</v>
      </c>
      <c r="AU149" s="233" t="s">
        <v>83</v>
      </c>
      <c r="AV149" s="14" t="s">
        <v>220</v>
      </c>
      <c r="AW149" s="14" t="s">
        <v>35</v>
      </c>
      <c r="AX149" s="14" t="s">
        <v>81</v>
      </c>
      <c r="AY149" s="233" t="s">
        <v>213</v>
      </c>
    </row>
    <row r="150" spans="1:65" s="2" customFormat="1" ht="16.5" customHeight="1">
      <c r="A150" s="36"/>
      <c r="B150" s="37"/>
      <c r="C150" s="195" t="s">
        <v>277</v>
      </c>
      <c r="D150" s="195" t="s">
        <v>215</v>
      </c>
      <c r="E150" s="196" t="s">
        <v>2719</v>
      </c>
      <c r="F150" s="197" t="s">
        <v>2720</v>
      </c>
      <c r="G150" s="198" t="s">
        <v>253</v>
      </c>
      <c r="H150" s="199">
        <v>4.8</v>
      </c>
      <c r="I150" s="200"/>
      <c r="J150" s="201">
        <f>ROUND(I150*H150,2)</f>
        <v>0</v>
      </c>
      <c r="K150" s="197" t="s">
        <v>19</v>
      </c>
      <c r="L150" s="41"/>
      <c r="M150" s="202" t="s">
        <v>19</v>
      </c>
      <c r="N150" s="203" t="s">
        <v>45</v>
      </c>
      <c r="O150" s="66"/>
      <c r="P150" s="204">
        <f>O150*H150</f>
        <v>0</v>
      </c>
      <c r="Q150" s="204">
        <v>1.9144000000000001</v>
      </c>
      <c r="R150" s="204">
        <f>Q150*H150</f>
        <v>9.1891200000000008</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2975</v>
      </c>
    </row>
    <row r="151" spans="1:65" s="2" customFormat="1" ht="29.25">
      <c r="A151" s="36"/>
      <c r="B151" s="37"/>
      <c r="C151" s="38"/>
      <c r="D151" s="208" t="s">
        <v>222</v>
      </c>
      <c r="E151" s="38"/>
      <c r="F151" s="209" t="s">
        <v>2722</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5" customFormat="1">
      <c r="B152" s="234"/>
      <c r="C152" s="235"/>
      <c r="D152" s="208" t="s">
        <v>233</v>
      </c>
      <c r="E152" s="236" t="s">
        <v>19</v>
      </c>
      <c r="F152" s="237" t="s">
        <v>2723</v>
      </c>
      <c r="G152" s="235"/>
      <c r="H152" s="236" t="s">
        <v>19</v>
      </c>
      <c r="I152" s="238"/>
      <c r="J152" s="235"/>
      <c r="K152" s="235"/>
      <c r="L152" s="239"/>
      <c r="M152" s="240"/>
      <c r="N152" s="241"/>
      <c r="O152" s="241"/>
      <c r="P152" s="241"/>
      <c r="Q152" s="241"/>
      <c r="R152" s="241"/>
      <c r="S152" s="241"/>
      <c r="T152" s="242"/>
      <c r="AT152" s="243" t="s">
        <v>233</v>
      </c>
      <c r="AU152" s="243" t="s">
        <v>83</v>
      </c>
      <c r="AV152" s="15" t="s">
        <v>81</v>
      </c>
      <c r="AW152" s="15" t="s">
        <v>35</v>
      </c>
      <c r="AX152" s="15" t="s">
        <v>74</v>
      </c>
      <c r="AY152" s="243" t="s">
        <v>213</v>
      </c>
    </row>
    <row r="153" spans="1:65" s="13" customFormat="1">
      <c r="B153" s="212"/>
      <c r="C153" s="213"/>
      <c r="D153" s="208" t="s">
        <v>233</v>
      </c>
      <c r="E153" s="214" t="s">
        <v>19</v>
      </c>
      <c r="F153" s="215" t="s">
        <v>2976</v>
      </c>
      <c r="G153" s="213"/>
      <c r="H153" s="216">
        <v>4.8</v>
      </c>
      <c r="I153" s="217"/>
      <c r="J153" s="213"/>
      <c r="K153" s="213"/>
      <c r="L153" s="218"/>
      <c r="M153" s="219"/>
      <c r="N153" s="220"/>
      <c r="O153" s="220"/>
      <c r="P153" s="220"/>
      <c r="Q153" s="220"/>
      <c r="R153" s="220"/>
      <c r="S153" s="220"/>
      <c r="T153" s="221"/>
      <c r="AT153" s="222" t="s">
        <v>233</v>
      </c>
      <c r="AU153" s="222" t="s">
        <v>83</v>
      </c>
      <c r="AV153" s="13" t="s">
        <v>83</v>
      </c>
      <c r="AW153" s="13" t="s">
        <v>35</v>
      </c>
      <c r="AX153" s="13" t="s">
        <v>81</v>
      </c>
      <c r="AY153" s="222" t="s">
        <v>213</v>
      </c>
    </row>
    <row r="154" spans="1:65" s="2" customFormat="1" ht="16.5" customHeight="1">
      <c r="A154" s="36"/>
      <c r="B154" s="37"/>
      <c r="C154" s="244" t="s">
        <v>281</v>
      </c>
      <c r="D154" s="244" t="s">
        <v>329</v>
      </c>
      <c r="E154" s="245" t="s">
        <v>2498</v>
      </c>
      <c r="F154" s="246" t="s">
        <v>2499</v>
      </c>
      <c r="G154" s="247" t="s">
        <v>218</v>
      </c>
      <c r="H154" s="248">
        <v>852.48</v>
      </c>
      <c r="I154" s="249"/>
      <c r="J154" s="250">
        <f>ROUND(I154*H154,2)</f>
        <v>0</v>
      </c>
      <c r="K154" s="246" t="s">
        <v>19</v>
      </c>
      <c r="L154" s="251"/>
      <c r="M154" s="252" t="s">
        <v>19</v>
      </c>
      <c r="N154" s="253" t="s">
        <v>45</v>
      </c>
      <c r="O154" s="66"/>
      <c r="P154" s="204">
        <f>O154*H154</f>
        <v>0</v>
      </c>
      <c r="Q154" s="204">
        <v>5.0000000000000001E-3</v>
      </c>
      <c r="R154" s="204">
        <f>Q154*H154</f>
        <v>4.2624000000000004</v>
      </c>
      <c r="S154" s="204">
        <v>0</v>
      </c>
      <c r="T154" s="205">
        <f>S154*H154</f>
        <v>0</v>
      </c>
      <c r="U154" s="36"/>
      <c r="V154" s="36"/>
      <c r="W154" s="36"/>
      <c r="X154" s="36"/>
      <c r="Y154" s="36"/>
      <c r="Z154" s="36"/>
      <c r="AA154" s="36"/>
      <c r="AB154" s="36"/>
      <c r="AC154" s="36"/>
      <c r="AD154" s="36"/>
      <c r="AE154" s="36"/>
      <c r="AR154" s="206" t="s">
        <v>257</v>
      </c>
      <c r="AT154" s="206" t="s">
        <v>329</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2977</v>
      </c>
    </row>
    <row r="155" spans="1:65" s="15" customFormat="1">
      <c r="B155" s="234"/>
      <c r="C155" s="235"/>
      <c r="D155" s="208" t="s">
        <v>233</v>
      </c>
      <c r="E155" s="236" t="s">
        <v>19</v>
      </c>
      <c r="F155" s="237" t="s">
        <v>2501</v>
      </c>
      <c r="G155" s="235"/>
      <c r="H155" s="236" t="s">
        <v>19</v>
      </c>
      <c r="I155" s="238"/>
      <c r="J155" s="235"/>
      <c r="K155" s="235"/>
      <c r="L155" s="239"/>
      <c r="M155" s="240"/>
      <c r="N155" s="241"/>
      <c r="O155" s="241"/>
      <c r="P155" s="241"/>
      <c r="Q155" s="241"/>
      <c r="R155" s="241"/>
      <c r="S155" s="241"/>
      <c r="T155" s="242"/>
      <c r="AT155" s="243" t="s">
        <v>233</v>
      </c>
      <c r="AU155" s="243" t="s">
        <v>83</v>
      </c>
      <c r="AV155" s="15" t="s">
        <v>81</v>
      </c>
      <c r="AW155" s="15" t="s">
        <v>35</v>
      </c>
      <c r="AX155" s="15" t="s">
        <v>74</v>
      </c>
      <c r="AY155" s="243" t="s">
        <v>213</v>
      </c>
    </row>
    <row r="156" spans="1:65" s="15" customFormat="1">
      <c r="B156" s="234"/>
      <c r="C156" s="235"/>
      <c r="D156" s="208" t="s">
        <v>233</v>
      </c>
      <c r="E156" s="236" t="s">
        <v>19</v>
      </c>
      <c r="F156" s="237" t="s">
        <v>2728</v>
      </c>
      <c r="G156" s="235"/>
      <c r="H156" s="236" t="s">
        <v>19</v>
      </c>
      <c r="I156" s="238"/>
      <c r="J156" s="235"/>
      <c r="K156" s="235"/>
      <c r="L156" s="239"/>
      <c r="M156" s="240"/>
      <c r="N156" s="241"/>
      <c r="O156" s="241"/>
      <c r="P156" s="241"/>
      <c r="Q156" s="241"/>
      <c r="R156" s="241"/>
      <c r="S156" s="241"/>
      <c r="T156" s="242"/>
      <c r="AT156" s="243" t="s">
        <v>233</v>
      </c>
      <c r="AU156" s="243" t="s">
        <v>83</v>
      </c>
      <c r="AV156" s="15" t="s">
        <v>81</v>
      </c>
      <c r="AW156" s="15" t="s">
        <v>35</v>
      </c>
      <c r="AX156" s="15" t="s">
        <v>74</v>
      </c>
      <c r="AY156" s="243" t="s">
        <v>213</v>
      </c>
    </row>
    <row r="157" spans="1:65" s="13" customFormat="1">
      <c r="B157" s="212"/>
      <c r="C157" s="213"/>
      <c r="D157" s="208" t="s">
        <v>233</v>
      </c>
      <c r="E157" s="214" t="s">
        <v>19</v>
      </c>
      <c r="F157" s="215" t="s">
        <v>2978</v>
      </c>
      <c r="G157" s="213"/>
      <c r="H157" s="216">
        <v>852.48</v>
      </c>
      <c r="I157" s="217"/>
      <c r="J157" s="213"/>
      <c r="K157" s="213"/>
      <c r="L157" s="218"/>
      <c r="M157" s="219"/>
      <c r="N157" s="220"/>
      <c r="O157" s="220"/>
      <c r="P157" s="220"/>
      <c r="Q157" s="220"/>
      <c r="R157" s="220"/>
      <c r="S157" s="220"/>
      <c r="T157" s="221"/>
      <c r="AT157" s="222" t="s">
        <v>233</v>
      </c>
      <c r="AU157" s="222" t="s">
        <v>83</v>
      </c>
      <c r="AV157" s="13" t="s">
        <v>83</v>
      </c>
      <c r="AW157" s="13" t="s">
        <v>35</v>
      </c>
      <c r="AX157" s="13" t="s">
        <v>81</v>
      </c>
      <c r="AY157" s="222" t="s">
        <v>213</v>
      </c>
    </row>
    <row r="158" spans="1:65" s="12" customFormat="1" ht="22.9" customHeight="1">
      <c r="B158" s="179"/>
      <c r="C158" s="180"/>
      <c r="D158" s="181" t="s">
        <v>73</v>
      </c>
      <c r="E158" s="193" t="s">
        <v>220</v>
      </c>
      <c r="F158" s="193" t="s">
        <v>841</v>
      </c>
      <c r="G158" s="180"/>
      <c r="H158" s="180"/>
      <c r="I158" s="183"/>
      <c r="J158" s="194">
        <f>BK158</f>
        <v>0</v>
      </c>
      <c r="K158" s="180"/>
      <c r="L158" s="185"/>
      <c r="M158" s="186"/>
      <c r="N158" s="187"/>
      <c r="O158" s="187"/>
      <c r="P158" s="188">
        <f>SUM(P159:P175)</f>
        <v>0</v>
      </c>
      <c r="Q158" s="187"/>
      <c r="R158" s="188">
        <f>SUM(R159:R175)</f>
        <v>4.1205886400000002</v>
      </c>
      <c r="S158" s="187"/>
      <c r="T158" s="189">
        <f>SUM(T159:T175)</f>
        <v>0</v>
      </c>
      <c r="AR158" s="190" t="s">
        <v>81</v>
      </c>
      <c r="AT158" s="191" t="s">
        <v>73</v>
      </c>
      <c r="AU158" s="191" t="s">
        <v>81</v>
      </c>
      <c r="AY158" s="190" t="s">
        <v>213</v>
      </c>
      <c r="BK158" s="192">
        <f>SUM(BK159:BK175)</f>
        <v>0</v>
      </c>
    </row>
    <row r="159" spans="1:65" s="2" customFormat="1" ht="16.5" customHeight="1">
      <c r="A159" s="36"/>
      <c r="B159" s="37"/>
      <c r="C159" s="195" t="s">
        <v>285</v>
      </c>
      <c r="D159" s="195" t="s">
        <v>215</v>
      </c>
      <c r="E159" s="196" t="s">
        <v>2730</v>
      </c>
      <c r="F159" s="197" t="s">
        <v>2731</v>
      </c>
      <c r="G159" s="198" t="s">
        <v>253</v>
      </c>
      <c r="H159" s="199">
        <v>0.45600000000000002</v>
      </c>
      <c r="I159" s="200"/>
      <c r="J159" s="201">
        <f>ROUND(I159*H159,2)</f>
        <v>0</v>
      </c>
      <c r="K159" s="197" t="s">
        <v>19</v>
      </c>
      <c r="L159" s="41"/>
      <c r="M159" s="202" t="s">
        <v>19</v>
      </c>
      <c r="N159" s="203" t="s">
        <v>45</v>
      </c>
      <c r="O159" s="66"/>
      <c r="P159" s="204">
        <f>O159*H159</f>
        <v>0</v>
      </c>
      <c r="Q159" s="204">
        <v>2.2564500000000001</v>
      </c>
      <c r="R159" s="204">
        <f>Q159*H159</f>
        <v>1.0289412</v>
      </c>
      <c r="S159" s="204">
        <v>0</v>
      </c>
      <c r="T159" s="205">
        <f>S159*H159</f>
        <v>0</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2979</v>
      </c>
    </row>
    <row r="160" spans="1:65" s="15" customFormat="1">
      <c r="B160" s="234"/>
      <c r="C160" s="235"/>
      <c r="D160" s="208" t="s">
        <v>233</v>
      </c>
      <c r="E160" s="236" t="s">
        <v>19</v>
      </c>
      <c r="F160" s="237" t="s">
        <v>2980</v>
      </c>
      <c r="G160" s="235"/>
      <c r="H160" s="236" t="s">
        <v>19</v>
      </c>
      <c r="I160" s="238"/>
      <c r="J160" s="235"/>
      <c r="K160" s="235"/>
      <c r="L160" s="239"/>
      <c r="M160" s="240"/>
      <c r="N160" s="241"/>
      <c r="O160" s="241"/>
      <c r="P160" s="241"/>
      <c r="Q160" s="241"/>
      <c r="R160" s="241"/>
      <c r="S160" s="241"/>
      <c r="T160" s="242"/>
      <c r="AT160" s="243" t="s">
        <v>233</v>
      </c>
      <c r="AU160" s="243" t="s">
        <v>83</v>
      </c>
      <c r="AV160" s="15" t="s">
        <v>81</v>
      </c>
      <c r="AW160" s="15" t="s">
        <v>35</v>
      </c>
      <c r="AX160" s="15" t="s">
        <v>74</v>
      </c>
      <c r="AY160" s="243" t="s">
        <v>213</v>
      </c>
    </row>
    <row r="161" spans="1:65" s="13" customFormat="1">
      <c r="B161" s="212"/>
      <c r="C161" s="213"/>
      <c r="D161" s="208" t="s">
        <v>233</v>
      </c>
      <c r="E161" s="214" t="s">
        <v>19</v>
      </c>
      <c r="F161" s="215" t="s">
        <v>2981</v>
      </c>
      <c r="G161" s="213"/>
      <c r="H161" s="216">
        <v>0.45600000000000002</v>
      </c>
      <c r="I161" s="217"/>
      <c r="J161" s="213"/>
      <c r="K161" s="213"/>
      <c r="L161" s="218"/>
      <c r="M161" s="219"/>
      <c r="N161" s="220"/>
      <c r="O161" s="220"/>
      <c r="P161" s="220"/>
      <c r="Q161" s="220"/>
      <c r="R161" s="220"/>
      <c r="S161" s="220"/>
      <c r="T161" s="221"/>
      <c r="AT161" s="222" t="s">
        <v>233</v>
      </c>
      <c r="AU161" s="222" t="s">
        <v>83</v>
      </c>
      <c r="AV161" s="13" t="s">
        <v>83</v>
      </c>
      <c r="AW161" s="13" t="s">
        <v>35</v>
      </c>
      <c r="AX161" s="13" t="s">
        <v>81</v>
      </c>
      <c r="AY161" s="222" t="s">
        <v>213</v>
      </c>
    </row>
    <row r="162" spans="1:65" s="2" customFormat="1" ht="16.5" customHeight="1">
      <c r="A162" s="36"/>
      <c r="B162" s="37"/>
      <c r="C162" s="195" t="s">
        <v>8</v>
      </c>
      <c r="D162" s="195" t="s">
        <v>215</v>
      </c>
      <c r="E162" s="196" t="s">
        <v>2735</v>
      </c>
      <c r="F162" s="197" t="s">
        <v>2736</v>
      </c>
      <c r="G162" s="198" t="s">
        <v>156</v>
      </c>
      <c r="H162" s="199">
        <v>1.9990000000000001</v>
      </c>
      <c r="I162" s="200"/>
      <c r="J162" s="201">
        <f>ROUND(I162*H162,2)</f>
        <v>0</v>
      </c>
      <c r="K162" s="197" t="s">
        <v>2365</v>
      </c>
      <c r="L162" s="41"/>
      <c r="M162" s="202" t="s">
        <v>19</v>
      </c>
      <c r="N162" s="203" t="s">
        <v>45</v>
      </c>
      <c r="O162" s="66"/>
      <c r="P162" s="204">
        <f>O162*H162</f>
        <v>0</v>
      </c>
      <c r="Q162" s="204">
        <v>5.1900000000000002E-3</v>
      </c>
      <c r="R162" s="204">
        <f>Q162*H162</f>
        <v>1.0374810000000002E-2</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2982</v>
      </c>
    </row>
    <row r="163" spans="1:65" s="13" customFormat="1">
      <c r="B163" s="212"/>
      <c r="C163" s="213"/>
      <c r="D163" s="208" t="s">
        <v>233</v>
      </c>
      <c r="E163" s="214" t="s">
        <v>19</v>
      </c>
      <c r="F163" s="215" t="s">
        <v>2983</v>
      </c>
      <c r="G163" s="213"/>
      <c r="H163" s="216">
        <v>1.9990000000000001</v>
      </c>
      <c r="I163" s="217"/>
      <c r="J163" s="213"/>
      <c r="K163" s="213"/>
      <c r="L163" s="218"/>
      <c r="M163" s="219"/>
      <c r="N163" s="220"/>
      <c r="O163" s="220"/>
      <c r="P163" s="220"/>
      <c r="Q163" s="220"/>
      <c r="R163" s="220"/>
      <c r="S163" s="220"/>
      <c r="T163" s="221"/>
      <c r="AT163" s="222" t="s">
        <v>233</v>
      </c>
      <c r="AU163" s="222" t="s">
        <v>83</v>
      </c>
      <c r="AV163" s="13" t="s">
        <v>83</v>
      </c>
      <c r="AW163" s="13" t="s">
        <v>35</v>
      </c>
      <c r="AX163" s="13" t="s">
        <v>74</v>
      </c>
      <c r="AY163" s="222" t="s">
        <v>213</v>
      </c>
    </row>
    <row r="164" spans="1:65" s="14" customFormat="1">
      <c r="B164" s="223"/>
      <c r="C164" s="224"/>
      <c r="D164" s="208" t="s">
        <v>233</v>
      </c>
      <c r="E164" s="225" t="s">
        <v>2611</v>
      </c>
      <c r="F164" s="226" t="s">
        <v>234</v>
      </c>
      <c r="G164" s="224"/>
      <c r="H164" s="227">
        <v>1.9990000000000001</v>
      </c>
      <c r="I164" s="228"/>
      <c r="J164" s="224"/>
      <c r="K164" s="224"/>
      <c r="L164" s="229"/>
      <c r="M164" s="230"/>
      <c r="N164" s="231"/>
      <c r="O164" s="231"/>
      <c r="P164" s="231"/>
      <c r="Q164" s="231"/>
      <c r="R164" s="231"/>
      <c r="S164" s="231"/>
      <c r="T164" s="232"/>
      <c r="AT164" s="233" t="s">
        <v>233</v>
      </c>
      <c r="AU164" s="233" t="s">
        <v>83</v>
      </c>
      <c r="AV164" s="14" t="s">
        <v>220</v>
      </c>
      <c r="AW164" s="14" t="s">
        <v>35</v>
      </c>
      <c r="AX164" s="14" t="s">
        <v>81</v>
      </c>
      <c r="AY164" s="233" t="s">
        <v>213</v>
      </c>
    </row>
    <row r="165" spans="1:65" s="2" customFormat="1" ht="16.5" customHeight="1">
      <c r="A165" s="36"/>
      <c r="B165" s="37"/>
      <c r="C165" s="195" t="s">
        <v>293</v>
      </c>
      <c r="D165" s="195" t="s">
        <v>215</v>
      </c>
      <c r="E165" s="196" t="s">
        <v>2739</v>
      </c>
      <c r="F165" s="197" t="s">
        <v>2740</v>
      </c>
      <c r="G165" s="198" t="s">
        <v>156</v>
      </c>
      <c r="H165" s="199">
        <v>1.9990000000000001</v>
      </c>
      <c r="I165" s="200"/>
      <c r="J165" s="201">
        <f>ROUND(I165*H165,2)</f>
        <v>0</v>
      </c>
      <c r="K165" s="197" t="s">
        <v>2365</v>
      </c>
      <c r="L165" s="41"/>
      <c r="M165" s="202" t="s">
        <v>19</v>
      </c>
      <c r="N165" s="203" t="s">
        <v>45</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220</v>
      </c>
      <c r="AT165" s="206" t="s">
        <v>215</v>
      </c>
      <c r="AU165" s="206" t="s">
        <v>83</v>
      </c>
      <c r="AY165" s="19" t="s">
        <v>213</v>
      </c>
      <c r="BE165" s="207">
        <f>IF(N165="základní",J165,0)</f>
        <v>0</v>
      </c>
      <c r="BF165" s="207">
        <f>IF(N165="snížená",J165,0)</f>
        <v>0</v>
      </c>
      <c r="BG165" s="207">
        <f>IF(N165="zákl. přenesená",J165,0)</f>
        <v>0</v>
      </c>
      <c r="BH165" s="207">
        <f>IF(N165="sníž. přenesená",J165,0)</f>
        <v>0</v>
      </c>
      <c r="BI165" s="207">
        <f>IF(N165="nulová",J165,0)</f>
        <v>0</v>
      </c>
      <c r="BJ165" s="19" t="s">
        <v>81</v>
      </c>
      <c r="BK165" s="207">
        <f>ROUND(I165*H165,2)</f>
        <v>0</v>
      </c>
      <c r="BL165" s="19" t="s">
        <v>220</v>
      </c>
      <c r="BM165" s="206" t="s">
        <v>2984</v>
      </c>
    </row>
    <row r="166" spans="1:65" s="13" customFormat="1">
      <c r="B166" s="212"/>
      <c r="C166" s="213"/>
      <c r="D166" s="208" t="s">
        <v>233</v>
      </c>
      <c r="E166" s="214" t="s">
        <v>19</v>
      </c>
      <c r="F166" s="215" t="s">
        <v>2611</v>
      </c>
      <c r="G166" s="213"/>
      <c r="H166" s="216">
        <v>1.9990000000000001</v>
      </c>
      <c r="I166" s="217"/>
      <c r="J166" s="213"/>
      <c r="K166" s="213"/>
      <c r="L166" s="218"/>
      <c r="M166" s="219"/>
      <c r="N166" s="220"/>
      <c r="O166" s="220"/>
      <c r="P166" s="220"/>
      <c r="Q166" s="220"/>
      <c r="R166" s="220"/>
      <c r="S166" s="220"/>
      <c r="T166" s="221"/>
      <c r="AT166" s="222" t="s">
        <v>233</v>
      </c>
      <c r="AU166" s="222" t="s">
        <v>83</v>
      </c>
      <c r="AV166" s="13" t="s">
        <v>83</v>
      </c>
      <c r="AW166" s="13" t="s">
        <v>35</v>
      </c>
      <c r="AX166" s="13" t="s">
        <v>81</v>
      </c>
      <c r="AY166" s="222" t="s">
        <v>213</v>
      </c>
    </row>
    <row r="167" spans="1:65" s="2" customFormat="1" ht="16.5" customHeight="1">
      <c r="A167" s="36"/>
      <c r="B167" s="37"/>
      <c r="C167" s="195" t="s">
        <v>297</v>
      </c>
      <c r="D167" s="195" t="s">
        <v>215</v>
      </c>
      <c r="E167" s="196" t="s">
        <v>2742</v>
      </c>
      <c r="F167" s="197" t="s">
        <v>2743</v>
      </c>
      <c r="G167" s="198" t="s">
        <v>166</v>
      </c>
      <c r="H167" s="199">
        <v>1.9E-2</v>
      </c>
      <c r="I167" s="200"/>
      <c r="J167" s="201">
        <f>ROUND(I167*H167,2)</f>
        <v>0</v>
      </c>
      <c r="K167" s="197" t="s">
        <v>2365</v>
      </c>
      <c r="L167" s="41"/>
      <c r="M167" s="202" t="s">
        <v>19</v>
      </c>
      <c r="N167" s="203" t="s">
        <v>45</v>
      </c>
      <c r="O167" s="66"/>
      <c r="P167" s="204">
        <f>O167*H167</f>
        <v>0</v>
      </c>
      <c r="Q167" s="204">
        <v>1.06277</v>
      </c>
      <c r="R167" s="204">
        <f>Q167*H167</f>
        <v>2.019263E-2</v>
      </c>
      <c r="S167" s="204">
        <v>0</v>
      </c>
      <c r="T167" s="205">
        <f>S167*H167</f>
        <v>0</v>
      </c>
      <c r="U167" s="36"/>
      <c r="V167" s="36"/>
      <c r="W167" s="36"/>
      <c r="X167" s="36"/>
      <c r="Y167" s="36"/>
      <c r="Z167" s="36"/>
      <c r="AA167" s="36"/>
      <c r="AB167" s="36"/>
      <c r="AC167" s="36"/>
      <c r="AD167" s="36"/>
      <c r="AE167" s="36"/>
      <c r="AR167" s="206" t="s">
        <v>220</v>
      </c>
      <c r="AT167" s="206" t="s">
        <v>215</v>
      </c>
      <c r="AU167" s="206" t="s">
        <v>83</v>
      </c>
      <c r="AY167" s="19" t="s">
        <v>213</v>
      </c>
      <c r="BE167" s="207">
        <f>IF(N167="základní",J167,0)</f>
        <v>0</v>
      </c>
      <c r="BF167" s="207">
        <f>IF(N167="snížená",J167,0)</f>
        <v>0</v>
      </c>
      <c r="BG167" s="207">
        <f>IF(N167="zákl. přenesená",J167,0)</f>
        <v>0</v>
      </c>
      <c r="BH167" s="207">
        <f>IF(N167="sníž. přenesená",J167,0)</f>
        <v>0</v>
      </c>
      <c r="BI167" s="207">
        <f>IF(N167="nulová",J167,0)</f>
        <v>0</v>
      </c>
      <c r="BJ167" s="19" t="s">
        <v>81</v>
      </c>
      <c r="BK167" s="207">
        <f>ROUND(I167*H167,2)</f>
        <v>0</v>
      </c>
      <c r="BL167" s="19" t="s">
        <v>220</v>
      </c>
      <c r="BM167" s="206" t="s">
        <v>2985</v>
      </c>
    </row>
    <row r="168" spans="1:65" s="15" customFormat="1">
      <c r="B168" s="234"/>
      <c r="C168" s="235"/>
      <c r="D168" s="208" t="s">
        <v>233</v>
      </c>
      <c r="E168" s="236" t="s">
        <v>19</v>
      </c>
      <c r="F168" s="237" t="s">
        <v>2745</v>
      </c>
      <c r="G168" s="235"/>
      <c r="H168" s="236" t="s">
        <v>19</v>
      </c>
      <c r="I168" s="238"/>
      <c r="J168" s="235"/>
      <c r="K168" s="235"/>
      <c r="L168" s="239"/>
      <c r="M168" s="240"/>
      <c r="N168" s="241"/>
      <c r="O168" s="241"/>
      <c r="P168" s="241"/>
      <c r="Q168" s="241"/>
      <c r="R168" s="241"/>
      <c r="S168" s="241"/>
      <c r="T168" s="242"/>
      <c r="AT168" s="243" t="s">
        <v>233</v>
      </c>
      <c r="AU168" s="243" t="s">
        <v>83</v>
      </c>
      <c r="AV168" s="15" t="s">
        <v>81</v>
      </c>
      <c r="AW168" s="15" t="s">
        <v>35</v>
      </c>
      <c r="AX168" s="15" t="s">
        <v>74</v>
      </c>
      <c r="AY168" s="243" t="s">
        <v>213</v>
      </c>
    </row>
    <row r="169" spans="1:65" s="13" customFormat="1">
      <c r="B169" s="212"/>
      <c r="C169" s="213"/>
      <c r="D169" s="208" t="s">
        <v>233</v>
      </c>
      <c r="E169" s="214" t="s">
        <v>19</v>
      </c>
      <c r="F169" s="215" t="s">
        <v>2986</v>
      </c>
      <c r="G169" s="213"/>
      <c r="H169" s="216">
        <v>1.9E-2</v>
      </c>
      <c r="I169" s="217"/>
      <c r="J169" s="213"/>
      <c r="K169" s="213"/>
      <c r="L169" s="218"/>
      <c r="M169" s="219"/>
      <c r="N169" s="220"/>
      <c r="O169" s="220"/>
      <c r="P169" s="220"/>
      <c r="Q169" s="220"/>
      <c r="R169" s="220"/>
      <c r="S169" s="220"/>
      <c r="T169" s="221"/>
      <c r="AT169" s="222" t="s">
        <v>233</v>
      </c>
      <c r="AU169" s="222" t="s">
        <v>83</v>
      </c>
      <c r="AV169" s="13" t="s">
        <v>83</v>
      </c>
      <c r="AW169" s="13" t="s">
        <v>35</v>
      </c>
      <c r="AX169" s="13" t="s">
        <v>81</v>
      </c>
      <c r="AY169" s="222" t="s">
        <v>213</v>
      </c>
    </row>
    <row r="170" spans="1:65" s="2" customFormat="1" ht="16.5" customHeight="1">
      <c r="A170" s="36"/>
      <c r="B170" s="37"/>
      <c r="C170" s="195" t="s">
        <v>302</v>
      </c>
      <c r="D170" s="195" t="s">
        <v>215</v>
      </c>
      <c r="E170" s="196" t="s">
        <v>2987</v>
      </c>
      <c r="F170" s="197" t="s">
        <v>2988</v>
      </c>
      <c r="G170" s="198" t="s">
        <v>152</v>
      </c>
      <c r="H170" s="199">
        <v>18.552</v>
      </c>
      <c r="I170" s="200"/>
      <c r="J170" s="201">
        <f>ROUND(I170*H170,2)</f>
        <v>0</v>
      </c>
      <c r="K170" s="197" t="s">
        <v>19</v>
      </c>
      <c r="L170" s="41"/>
      <c r="M170" s="202" t="s">
        <v>19</v>
      </c>
      <c r="N170" s="203" t="s">
        <v>45</v>
      </c>
      <c r="O170" s="66"/>
      <c r="P170" s="204">
        <f>O170*H170</f>
        <v>0</v>
      </c>
      <c r="Q170" s="204">
        <v>0.16500000000000001</v>
      </c>
      <c r="R170" s="204">
        <f>Q170*H170</f>
        <v>3.06108</v>
      </c>
      <c r="S170" s="204">
        <v>0</v>
      </c>
      <c r="T170" s="205">
        <f>S170*H170</f>
        <v>0</v>
      </c>
      <c r="U170" s="36"/>
      <c r="V170" s="36"/>
      <c r="W170" s="36"/>
      <c r="X170" s="36"/>
      <c r="Y170" s="36"/>
      <c r="Z170" s="36"/>
      <c r="AA170" s="36"/>
      <c r="AB170" s="36"/>
      <c r="AC170" s="36"/>
      <c r="AD170" s="36"/>
      <c r="AE170" s="36"/>
      <c r="AR170" s="206" t="s">
        <v>220</v>
      </c>
      <c r="AT170" s="206" t="s">
        <v>215</v>
      </c>
      <c r="AU170" s="206" t="s">
        <v>83</v>
      </c>
      <c r="AY170" s="19" t="s">
        <v>213</v>
      </c>
      <c r="BE170" s="207">
        <f>IF(N170="základní",J170,0)</f>
        <v>0</v>
      </c>
      <c r="BF170" s="207">
        <f>IF(N170="snížená",J170,0)</f>
        <v>0</v>
      </c>
      <c r="BG170" s="207">
        <f>IF(N170="zákl. přenesená",J170,0)</f>
        <v>0</v>
      </c>
      <c r="BH170" s="207">
        <f>IF(N170="sníž. přenesená",J170,0)</f>
        <v>0</v>
      </c>
      <c r="BI170" s="207">
        <f>IF(N170="nulová",J170,0)</f>
        <v>0</v>
      </c>
      <c r="BJ170" s="19" t="s">
        <v>81</v>
      </c>
      <c r="BK170" s="207">
        <f>ROUND(I170*H170,2)</f>
        <v>0</v>
      </c>
      <c r="BL170" s="19" t="s">
        <v>220</v>
      </c>
      <c r="BM170" s="206" t="s">
        <v>2989</v>
      </c>
    </row>
    <row r="171" spans="1:65" s="15" customFormat="1">
      <c r="B171" s="234"/>
      <c r="C171" s="235"/>
      <c r="D171" s="208" t="s">
        <v>233</v>
      </c>
      <c r="E171" s="236" t="s">
        <v>19</v>
      </c>
      <c r="F171" s="237" t="s">
        <v>2990</v>
      </c>
      <c r="G171" s="235"/>
      <c r="H171" s="236" t="s">
        <v>19</v>
      </c>
      <c r="I171" s="238"/>
      <c r="J171" s="235"/>
      <c r="K171" s="235"/>
      <c r="L171" s="239"/>
      <c r="M171" s="240"/>
      <c r="N171" s="241"/>
      <c r="O171" s="241"/>
      <c r="P171" s="241"/>
      <c r="Q171" s="241"/>
      <c r="R171" s="241"/>
      <c r="S171" s="241"/>
      <c r="T171" s="242"/>
      <c r="AT171" s="243" t="s">
        <v>233</v>
      </c>
      <c r="AU171" s="243" t="s">
        <v>83</v>
      </c>
      <c r="AV171" s="15" t="s">
        <v>81</v>
      </c>
      <c r="AW171" s="15" t="s">
        <v>35</v>
      </c>
      <c r="AX171" s="15" t="s">
        <v>74</v>
      </c>
      <c r="AY171" s="243" t="s">
        <v>213</v>
      </c>
    </row>
    <row r="172" spans="1:65" s="13" customFormat="1">
      <c r="B172" s="212"/>
      <c r="C172" s="213"/>
      <c r="D172" s="208" t="s">
        <v>233</v>
      </c>
      <c r="E172" s="214" t="s">
        <v>19</v>
      </c>
      <c r="F172" s="215" t="s">
        <v>2991</v>
      </c>
      <c r="G172" s="213"/>
      <c r="H172" s="216">
        <v>14.374000000000001</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3" customFormat="1">
      <c r="B173" s="212"/>
      <c r="C173" s="213"/>
      <c r="D173" s="208" t="s">
        <v>233</v>
      </c>
      <c r="E173" s="214" t="s">
        <v>19</v>
      </c>
      <c r="F173" s="215" t="s">
        <v>2992</v>
      </c>
      <c r="G173" s="213"/>
      <c r="H173" s="216">
        <v>4.1779999999999999</v>
      </c>
      <c r="I173" s="217"/>
      <c r="J173" s="213"/>
      <c r="K173" s="213"/>
      <c r="L173" s="218"/>
      <c r="M173" s="219"/>
      <c r="N173" s="220"/>
      <c r="O173" s="220"/>
      <c r="P173" s="220"/>
      <c r="Q173" s="220"/>
      <c r="R173" s="220"/>
      <c r="S173" s="220"/>
      <c r="T173" s="221"/>
      <c r="AT173" s="222" t="s">
        <v>233</v>
      </c>
      <c r="AU173" s="222" t="s">
        <v>83</v>
      </c>
      <c r="AV173" s="13" t="s">
        <v>83</v>
      </c>
      <c r="AW173" s="13" t="s">
        <v>35</v>
      </c>
      <c r="AX173" s="13" t="s">
        <v>74</v>
      </c>
      <c r="AY173" s="222" t="s">
        <v>213</v>
      </c>
    </row>
    <row r="174" spans="1:65" s="16" customFormat="1">
      <c r="B174" s="262"/>
      <c r="C174" s="263"/>
      <c r="D174" s="208" t="s">
        <v>233</v>
      </c>
      <c r="E174" s="264" t="s">
        <v>2929</v>
      </c>
      <c r="F174" s="265" t="s">
        <v>2376</v>
      </c>
      <c r="G174" s="263"/>
      <c r="H174" s="266">
        <v>18.552</v>
      </c>
      <c r="I174" s="267"/>
      <c r="J174" s="263"/>
      <c r="K174" s="263"/>
      <c r="L174" s="268"/>
      <c r="M174" s="269"/>
      <c r="N174" s="270"/>
      <c r="O174" s="270"/>
      <c r="P174" s="270"/>
      <c r="Q174" s="270"/>
      <c r="R174" s="270"/>
      <c r="S174" s="270"/>
      <c r="T174" s="271"/>
      <c r="AT174" s="272" t="s">
        <v>233</v>
      </c>
      <c r="AU174" s="272" t="s">
        <v>83</v>
      </c>
      <c r="AV174" s="16" t="s">
        <v>228</v>
      </c>
      <c r="AW174" s="16" t="s">
        <v>35</v>
      </c>
      <c r="AX174" s="16" t="s">
        <v>74</v>
      </c>
      <c r="AY174" s="272" t="s">
        <v>213</v>
      </c>
    </row>
    <row r="175" spans="1:65" s="14" customFormat="1">
      <c r="B175" s="223"/>
      <c r="C175" s="224"/>
      <c r="D175" s="208" t="s">
        <v>233</v>
      </c>
      <c r="E175" s="225" t="s">
        <v>19</v>
      </c>
      <c r="F175" s="226" t="s">
        <v>234</v>
      </c>
      <c r="G175" s="224"/>
      <c r="H175" s="227">
        <v>18.552</v>
      </c>
      <c r="I175" s="228"/>
      <c r="J175" s="224"/>
      <c r="K175" s="224"/>
      <c r="L175" s="229"/>
      <c r="M175" s="230"/>
      <c r="N175" s="231"/>
      <c r="O175" s="231"/>
      <c r="P175" s="231"/>
      <c r="Q175" s="231"/>
      <c r="R175" s="231"/>
      <c r="S175" s="231"/>
      <c r="T175" s="232"/>
      <c r="AT175" s="233" t="s">
        <v>233</v>
      </c>
      <c r="AU175" s="233" t="s">
        <v>83</v>
      </c>
      <c r="AV175" s="14" t="s">
        <v>220</v>
      </c>
      <c r="AW175" s="14" t="s">
        <v>35</v>
      </c>
      <c r="AX175" s="14" t="s">
        <v>81</v>
      </c>
      <c r="AY175" s="233" t="s">
        <v>213</v>
      </c>
    </row>
    <row r="176" spans="1:65" s="12" customFormat="1" ht="22.9" customHeight="1">
      <c r="B176" s="179"/>
      <c r="C176" s="180"/>
      <c r="D176" s="181" t="s">
        <v>73</v>
      </c>
      <c r="E176" s="193" t="s">
        <v>238</v>
      </c>
      <c r="F176" s="193" t="s">
        <v>379</v>
      </c>
      <c r="G176" s="180"/>
      <c r="H176" s="180"/>
      <c r="I176" s="183"/>
      <c r="J176" s="194">
        <f>BK176</f>
        <v>0</v>
      </c>
      <c r="K176" s="180"/>
      <c r="L176" s="185"/>
      <c r="M176" s="186"/>
      <c r="N176" s="187"/>
      <c r="O176" s="187"/>
      <c r="P176" s="188">
        <f>SUM(P177:P191)</f>
        <v>0</v>
      </c>
      <c r="Q176" s="187"/>
      <c r="R176" s="188">
        <f>SUM(R177:R191)</f>
        <v>0</v>
      </c>
      <c r="S176" s="187"/>
      <c r="T176" s="189">
        <f>SUM(T177:T191)</f>
        <v>0</v>
      </c>
      <c r="AR176" s="190" t="s">
        <v>81</v>
      </c>
      <c r="AT176" s="191" t="s">
        <v>73</v>
      </c>
      <c r="AU176" s="191" t="s">
        <v>81</v>
      </c>
      <c r="AY176" s="190" t="s">
        <v>213</v>
      </c>
      <c r="BK176" s="192">
        <f>SUM(BK177:BK191)</f>
        <v>0</v>
      </c>
    </row>
    <row r="177" spans="1:65" s="2" customFormat="1" ht="16.5" customHeight="1">
      <c r="A177" s="36"/>
      <c r="B177" s="37"/>
      <c r="C177" s="195" t="s">
        <v>307</v>
      </c>
      <c r="D177" s="195" t="s">
        <v>215</v>
      </c>
      <c r="E177" s="196" t="s">
        <v>2459</v>
      </c>
      <c r="F177" s="197" t="s">
        <v>2460</v>
      </c>
      <c r="G177" s="198" t="s">
        <v>156</v>
      </c>
      <c r="H177" s="199">
        <v>26.462</v>
      </c>
      <c r="I177" s="200"/>
      <c r="J177" s="201">
        <f>ROUND(I177*H177,2)</f>
        <v>0</v>
      </c>
      <c r="K177" s="197" t="s">
        <v>19</v>
      </c>
      <c r="L177" s="41"/>
      <c r="M177" s="202" t="s">
        <v>19</v>
      </c>
      <c r="N177" s="203" t="s">
        <v>45</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220</v>
      </c>
      <c r="AT177" s="206" t="s">
        <v>215</v>
      </c>
      <c r="AU177" s="206" t="s">
        <v>83</v>
      </c>
      <c r="AY177" s="19" t="s">
        <v>213</v>
      </c>
      <c r="BE177" s="207">
        <f>IF(N177="základní",J177,0)</f>
        <v>0</v>
      </c>
      <c r="BF177" s="207">
        <f>IF(N177="snížená",J177,0)</f>
        <v>0</v>
      </c>
      <c r="BG177" s="207">
        <f>IF(N177="zákl. přenesená",J177,0)</f>
        <v>0</v>
      </c>
      <c r="BH177" s="207">
        <f>IF(N177="sníž. přenesená",J177,0)</f>
        <v>0</v>
      </c>
      <c r="BI177" s="207">
        <f>IF(N177="nulová",J177,0)</f>
        <v>0</v>
      </c>
      <c r="BJ177" s="19" t="s">
        <v>81</v>
      </c>
      <c r="BK177" s="207">
        <f>ROUND(I177*H177,2)</f>
        <v>0</v>
      </c>
      <c r="BL177" s="19" t="s">
        <v>220</v>
      </c>
      <c r="BM177" s="206" t="s">
        <v>2993</v>
      </c>
    </row>
    <row r="178" spans="1:65" s="2" customFormat="1" ht="68.25">
      <c r="A178" s="36"/>
      <c r="B178" s="37"/>
      <c r="C178" s="38"/>
      <c r="D178" s="208" t="s">
        <v>222</v>
      </c>
      <c r="E178" s="38"/>
      <c r="F178" s="209" t="s">
        <v>2462</v>
      </c>
      <c r="G178" s="38"/>
      <c r="H178" s="38"/>
      <c r="I178" s="118"/>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222</v>
      </c>
      <c r="AU178" s="19" t="s">
        <v>83</v>
      </c>
    </row>
    <row r="179" spans="1:65" s="13" customFormat="1">
      <c r="B179" s="212"/>
      <c r="C179" s="213"/>
      <c r="D179" s="208" t="s">
        <v>233</v>
      </c>
      <c r="E179" s="214" t="s">
        <v>19</v>
      </c>
      <c r="F179" s="215" t="s">
        <v>2994</v>
      </c>
      <c r="G179" s="213"/>
      <c r="H179" s="216">
        <v>26.462</v>
      </c>
      <c r="I179" s="217"/>
      <c r="J179" s="213"/>
      <c r="K179" s="213"/>
      <c r="L179" s="218"/>
      <c r="M179" s="219"/>
      <c r="N179" s="220"/>
      <c r="O179" s="220"/>
      <c r="P179" s="220"/>
      <c r="Q179" s="220"/>
      <c r="R179" s="220"/>
      <c r="S179" s="220"/>
      <c r="T179" s="221"/>
      <c r="AT179" s="222" t="s">
        <v>233</v>
      </c>
      <c r="AU179" s="222" t="s">
        <v>83</v>
      </c>
      <c r="AV179" s="13" t="s">
        <v>83</v>
      </c>
      <c r="AW179" s="13" t="s">
        <v>35</v>
      </c>
      <c r="AX179" s="13" t="s">
        <v>81</v>
      </c>
      <c r="AY179" s="222" t="s">
        <v>213</v>
      </c>
    </row>
    <row r="180" spans="1:65" s="2" customFormat="1" ht="16.5" customHeight="1">
      <c r="A180" s="36"/>
      <c r="B180" s="37"/>
      <c r="C180" s="195" t="s">
        <v>312</v>
      </c>
      <c r="D180" s="195" t="s">
        <v>215</v>
      </c>
      <c r="E180" s="196" t="s">
        <v>2995</v>
      </c>
      <c r="F180" s="197" t="s">
        <v>2996</v>
      </c>
      <c r="G180" s="198" t="s">
        <v>156</v>
      </c>
      <c r="H180" s="199">
        <v>10.510999999999999</v>
      </c>
      <c r="I180" s="200"/>
      <c r="J180" s="201">
        <f>ROUND(I180*H180,2)</f>
        <v>0</v>
      </c>
      <c r="K180" s="197" t="s">
        <v>19</v>
      </c>
      <c r="L180" s="41"/>
      <c r="M180" s="202" t="s">
        <v>19</v>
      </c>
      <c r="N180" s="203" t="s">
        <v>45</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220</v>
      </c>
      <c r="AT180" s="206" t="s">
        <v>215</v>
      </c>
      <c r="AU180" s="206" t="s">
        <v>83</v>
      </c>
      <c r="AY180" s="19" t="s">
        <v>213</v>
      </c>
      <c r="BE180" s="207">
        <f>IF(N180="základní",J180,0)</f>
        <v>0</v>
      </c>
      <c r="BF180" s="207">
        <f>IF(N180="snížená",J180,0)</f>
        <v>0</v>
      </c>
      <c r="BG180" s="207">
        <f>IF(N180="zákl. přenesená",J180,0)</f>
        <v>0</v>
      </c>
      <c r="BH180" s="207">
        <f>IF(N180="sníž. přenesená",J180,0)</f>
        <v>0</v>
      </c>
      <c r="BI180" s="207">
        <f>IF(N180="nulová",J180,0)</f>
        <v>0</v>
      </c>
      <c r="BJ180" s="19" t="s">
        <v>81</v>
      </c>
      <c r="BK180" s="207">
        <f>ROUND(I180*H180,2)</f>
        <v>0</v>
      </c>
      <c r="BL180" s="19" t="s">
        <v>220</v>
      </c>
      <c r="BM180" s="206" t="s">
        <v>2997</v>
      </c>
    </row>
    <row r="181" spans="1:65" s="15" customFormat="1">
      <c r="B181" s="234"/>
      <c r="C181" s="235"/>
      <c r="D181" s="208" t="s">
        <v>233</v>
      </c>
      <c r="E181" s="236" t="s">
        <v>19</v>
      </c>
      <c r="F181" s="237" t="s">
        <v>2998</v>
      </c>
      <c r="G181" s="235"/>
      <c r="H181" s="236" t="s">
        <v>19</v>
      </c>
      <c r="I181" s="238"/>
      <c r="J181" s="235"/>
      <c r="K181" s="235"/>
      <c r="L181" s="239"/>
      <c r="M181" s="240"/>
      <c r="N181" s="241"/>
      <c r="O181" s="241"/>
      <c r="P181" s="241"/>
      <c r="Q181" s="241"/>
      <c r="R181" s="241"/>
      <c r="S181" s="241"/>
      <c r="T181" s="242"/>
      <c r="AT181" s="243" t="s">
        <v>233</v>
      </c>
      <c r="AU181" s="243" t="s">
        <v>83</v>
      </c>
      <c r="AV181" s="15" t="s">
        <v>81</v>
      </c>
      <c r="AW181" s="15" t="s">
        <v>35</v>
      </c>
      <c r="AX181" s="15" t="s">
        <v>74</v>
      </c>
      <c r="AY181" s="243" t="s">
        <v>213</v>
      </c>
    </row>
    <row r="182" spans="1:65" s="13" customFormat="1">
      <c r="B182" s="212"/>
      <c r="C182" s="213"/>
      <c r="D182" s="208" t="s">
        <v>233</v>
      </c>
      <c r="E182" s="214" t="s">
        <v>19</v>
      </c>
      <c r="F182" s="215" t="s">
        <v>2999</v>
      </c>
      <c r="G182" s="213"/>
      <c r="H182" s="216">
        <v>10.510999999999999</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6" customFormat="1">
      <c r="B183" s="262"/>
      <c r="C183" s="263"/>
      <c r="D183" s="208" t="s">
        <v>233</v>
      </c>
      <c r="E183" s="264" t="s">
        <v>2935</v>
      </c>
      <c r="F183" s="265" t="s">
        <v>2376</v>
      </c>
      <c r="G183" s="263"/>
      <c r="H183" s="266">
        <v>10.510999999999999</v>
      </c>
      <c r="I183" s="267"/>
      <c r="J183" s="263"/>
      <c r="K183" s="263"/>
      <c r="L183" s="268"/>
      <c r="M183" s="269"/>
      <c r="N183" s="270"/>
      <c r="O183" s="270"/>
      <c r="P183" s="270"/>
      <c r="Q183" s="270"/>
      <c r="R183" s="270"/>
      <c r="S183" s="270"/>
      <c r="T183" s="271"/>
      <c r="AT183" s="272" t="s">
        <v>233</v>
      </c>
      <c r="AU183" s="272" t="s">
        <v>83</v>
      </c>
      <c r="AV183" s="16" t="s">
        <v>228</v>
      </c>
      <c r="AW183" s="16" t="s">
        <v>35</v>
      </c>
      <c r="AX183" s="16" t="s">
        <v>74</v>
      </c>
      <c r="AY183" s="272" t="s">
        <v>213</v>
      </c>
    </row>
    <row r="184" spans="1:65" s="14" customFormat="1">
      <c r="B184" s="223"/>
      <c r="C184" s="224"/>
      <c r="D184" s="208" t="s">
        <v>233</v>
      </c>
      <c r="E184" s="225" t="s">
        <v>19</v>
      </c>
      <c r="F184" s="226" t="s">
        <v>234</v>
      </c>
      <c r="G184" s="224"/>
      <c r="H184" s="227">
        <v>10.510999999999999</v>
      </c>
      <c r="I184" s="228"/>
      <c r="J184" s="224"/>
      <c r="K184" s="224"/>
      <c r="L184" s="229"/>
      <c r="M184" s="230"/>
      <c r="N184" s="231"/>
      <c r="O184" s="231"/>
      <c r="P184" s="231"/>
      <c r="Q184" s="231"/>
      <c r="R184" s="231"/>
      <c r="S184" s="231"/>
      <c r="T184" s="232"/>
      <c r="AT184" s="233" t="s">
        <v>233</v>
      </c>
      <c r="AU184" s="233" t="s">
        <v>83</v>
      </c>
      <c r="AV184" s="14" t="s">
        <v>220</v>
      </c>
      <c r="AW184" s="14" t="s">
        <v>35</v>
      </c>
      <c r="AX184" s="14" t="s">
        <v>81</v>
      </c>
      <c r="AY184" s="233" t="s">
        <v>213</v>
      </c>
    </row>
    <row r="185" spans="1:65" s="2" customFormat="1" ht="21.75" customHeight="1">
      <c r="A185" s="36"/>
      <c r="B185" s="37"/>
      <c r="C185" s="195" t="s">
        <v>7</v>
      </c>
      <c r="D185" s="195" t="s">
        <v>215</v>
      </c>
      <c r="E185" s="196" t="s">
        <v>2463</v>
      </c>
      <c r="F185" s="197" t="s">
        <v>2464</v>
      </c>
      <c r="G185" s="198" t="s">
        <v>156</v>
      </c>
      <c r="H185" s="199">
        <v>20.792000000000002</v>
      </c>
      <c r="I185" s="200"/>
      <c r="J185" s="201">
        <f>ROUND(I185*H185,2)</f>
        <v>0</v>
      </c>
      <c r="K185" s="197" t="s">
        <v>2365</v>
      </c>
      <c r="L185" s="41"/>
      <c r="M185" s="202" t="s">
        <v>19</v>
      </c>
      <c r="N185" s="203" t="s">
        <v>45</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220</v>
      </c>
      <c r="AT185" s="206" t="s">
        <v>215</v>
      </c>
      <c r="AU185" s="206" t="s">
        <v>83</v>
      </c>
      <c r="AY185" s="19" t="s">
        <v>213</v>
      </c>
      <c r="BE185" s="207">
        <f>IF(N185="základní",J185,0)</f>
        <v>0</v>
      </c>
      <c r="BF185" s="207">
        <f>IF(N185="snížená",J185,0)</f>
        <v>0</v>
      </c>
      <c r="BG185" s="207">
        <f>IF(N185="zákl. přenesená",J185,0)</f>
        <v>0</v>
      </c>
      <c r="BH185" s="207">
        <f>IF(N185="sníž. přenesená",J185,0)</f>
        <v>0</v>
      </c>
      <c r="BI185" s="207">
        <f>IF(N185="nulová",J185,0)</f>
        <v>0</v>
      </c>
      <c r="BJ185" s="19" t="s">
        <v>81</v>
      </c>
      <c r="BK185" s="207">
        <f>ROUND(I185*H185,2)</f>
        <v>0</v>
      </c>
      <c r="BL185" s="19" t="s">
        <v>220</v>
      </c>
      <c r="BM185" s="206" t="s">
        <v>3000</v>
      </c>
    </row>
    <row r="186" spans="1:65" s="13" customFormat="1">
      <c r="B186" s="212"/>
      <c r="C186" s="213"/>
      <c r="D186" s="208" t="s">
        <v>233</v>
      </c>
      <c r="E186" s="214" t="s">
        <v>19</v>
      </c>
      <c r="F186" s="215" t="s">
        <v>3001</v>
      </c>
      <c r="G186" s="213"/>
      <c r="H186" s="216">
        <v>20.792000000000002</v>
      </c>
      <c r="I186" s="217"/>
      <c r="J186" s="213"/>
      <c r="K186" s="213"/>
      <c r="L186" s="218"/>
      <c r="M186" s="219"/>
      <c r="N186" s="220"/>
      <c r="O186" s="220"/>
      <c r="P186" s="220"/>
      <c r="Q186" s="220"/>
      <c r="R186" s="220"/>
      <c r="S186" s="220"/>
      <c r="T186" s="221"/>
      <c r="AT186" s="222" t="s">
        <v>233</v>
      </c>
      <c r="AU186" s="222" t="s">
        <v>83</v>
      </c>
      <c r="AV186" s="13" t="s">
        <v>83</v>
      </c>
      <c r="AW186" s="13" t="s">
        <v>35</v>
      </c>
      <c r="AX186" s="13" t="s">
        <v>81</v>
      </c>
      <c r="AY186" s="222" t="s">
        <v>213</v>
      </c>
    </row>
    <row r="187" spans="1:65" s="2" customFormat="1" ht="21.75" customHeight="1">
      <c r="A187" s="36"/>
      <c r="B187" s="37"/>
      <c r="C187" s="195" t="s">
        <v>323</v>
      </c>
      <c r="D187" s="195" t="s">
        <v>215</v>
      </c>
      <c r="E187" s="196" t="s">
        <v>3002</v>
      </c>
      <c r="F187" s="197" t="s">
        <v>3003</v>
      </c>
      <c r="G187" s="198" t="s">
        <v>156</v>
      </c>
      <c r="H187" s="199">
        <v>0.28999999999999998</v>
      </c>
      <c r="I187" s="200"/>
      <c r="J187" s="201">
        <f>ROUND(I187*H187,2)</f>
        <v>0</v>
      </c>
      <c r="K187" s="197" t="s">
        <v>2365</v>
      </c>
      <c r="L187" s="41"/>
      <c r="M187" s="202" t="s">
        <v>19</v>
      </c>
      <c r="N187" s="203" t="s">
        <v>45</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220</v>
      </c>
      <c r="AT187" s="206" t="s">
        <v>215</v>
      </c>
      <c r="AU187" s="206" t="s">
        <v>83</v>
      </c>
      <c r="AY187" s="19" t="s">
        <v>213</v>
      </c>
      <c r="BE187" s="207">
        <f>IF(N187="základní",J187,0)</f>
        <v>0</v>
      </c>
      <c r="BF187" s="207">
        <f>IF(N187="snížená",J187,0)</f>
        <v>0</v>
      </c>
      <c r="BG187" s="207">
        <f>IF(N187="zákl. přenesená",J187,0)</f>
        <v>0</v>
      </c>
      <c r="BH187" s="207">
        <f>IF(N187="sníž. přenesená",J187,0)</f>
        <v>0</v>
      </c>
      <c r="BI187" s="207">
        <f>IF(N187="nulová",J187,0)</f>
        <v>0</v>
      </c>
      <c r="BJ187" s="19" t="s">
        <v>81</v>
      </c>
      <c r="BK187" s="207">
        <f>ROUND(I187*H187,2)</f>
        <v>0</v>
      </c>
      <c r="BL187" s="19" t="s">
        <v>220</v>
      </c>
      <c r="BM187" s="206" t="s">
        <v>3004</v>
      </c>
    </row>
    <row r="188" spans="1:65" s="15" customFormat="1">
      <c r="B188" s="234"/>
      <c r="C188" s="235"/>
      <c r="D188" s="208" t="s">
        <v>233</v>
      </c>
      <c r="E188" s="236" t="s">
        <v>19</v>
      </c>
      <c r="F188" s="237" t="s">
        <v>2966</v>
      </c>
      <c r="G188" s="235"/>
      <c r="H188" s="236" t="s">
        <v>19</v>
      </c>
      <c r="I188" s="238"/>
      <c r="J188" s="235"/>
      <c r="K188" s="235"/>
      <c r="L188" s="239"/>
      <c r="M188" s="240"/>
      <c r="N188" s="241"/>
      <c r="O188" s="241"/>
      <c r="P188" s="241"/>
      <c r="Q188" s="241"/>
      <c r="R188" s="241"/>
      <c r="S188" s="241"/>
      <c r="T188" s="242"/>
      <c r="AT188" s="243" t="s">
        <v>233</v>
      </c>
      <c r="AU188" s="243" t="s">
        <v>83</v>
      </c>
      <c r="AV188" s="15" t="s">
        <v>81</v>
      </c>
      <c r="AW188" s="15" t="s">
        <v>35</v>
      </c>
      <c r="AX188" s="15" t="s">
        <v>74</v>
      </c>
      <c r="AY188" s="243" t="s">
        <v>213</v>
      </c>
    </row>
    <row r="189" spans="1:65" s="13" customFormat="1">
      <c r="B189" s="212"/>
      <c r="C189" s="213"/>
      <c r="D189" s="208" t="s">
        <v>233</v>
      </c>
      <c r="E189" s="214" t="s">
        <v>19</v>
      </c>
      <c r="F189" s="215" t="s">
        <v>2967</v>
      </c>
      <c r="G189" s="213"/>
      <c r="H189" s="216">
        <v>0.28999999999999998</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6" customFormat="1">
      <c r="B190" s="262"/>
      <c r="C190" s="263"/>
      <c r="D190" s="208" t="s">
        <v>233</v>
      </c>
      <c r="E190" s="264" t="s">
        <v>2933</v>
      </c>
      <c r="F190" s="265" t="s">
        <v>2376</v>
      </c>
      <c r="G190" s="263"/>
      <c r="H190" s="266">
        <v>0.28999999999999998</v>
      </c>
      <c r="I190" s="267"/>
      <c r="J190" s="263"/>
      <c r="K190" s="263"/>
      <c r="L190" s="268"/>
      <c r="M190" s="269"/>
      <c r="N190" s="270"/>
      <c r="O190" s="270"/>
      <c r="P190" s="270"/>
      <c r="Q190" s="270"/>
      <c r="R190" s="270"/>
      <c r="S190" s="270"/>
      <c r="T190" s="271"/>
      <c r="AT190" s="272" t="s">
        <v>233</v>
      </c>
      <c r="AU190" s="272" t="s">
        <v>83</v>
      </c>
      <c r="AV190" s="16" t="s">
        <v>228</v>
      </c>
      <c r="AW190" s="16" t="s">
        <v>35</v>
      </c>
      <c r="AX190" s="16" t="s">
        <v>74</v>
      </c>
      <c r="AY190" s="272" t="s">
        <v>213</v>
      </c>
    </row>
    <row r="191" spans="1:65" s="14" customFormat="1">
      <c r="B191" s="223"/>
      <c r="C191" s="224"/>
      <c r="D191" s="208" t="s">
        <v>233</v>
      </c>
      <c r="E191" s="225" t="s">
        <v>19</v>
      </c>
      <c r="F191" s="226" t="s">
        <v>234</v>
      </c>
      <c r="G191" s="224"/>
      <c r="H191" s="227">
        <v>0.28999999999999998</v>
      </c>
      <c r="I191" s="228"/>
      <c r="J191" s="224"/>
      <c r="K191" s="224"/>
      <c r="L191" s="229"/>
      <c r="M191" s="230"/>
      <c r="N191" s="231"/>
      <c r="O191" s="231"/>
      <c r="P191" s="231"/>
      <c r="Q191" s="231"/>
      <c r="R191" s="231"/>
      <c r="S191" s="231"/>
      <c r="T191" s="232"/>
      <c r="AT191" s="233" t="s">
        <v>233</v>
      </c>
      <c r="AU191" s="233" t="s">
        <v>83</v>
      </c>
      <c r="AV191" s="14" t="s">
        <v>220</v>
      </c>
      <c r="AW191" s="14" t="s">
        <v>35</v>
      </c>
      <c r="AX191" s="14" t="s">
        <v>81</v>
      </c>
      <c r="AY191" s="233" t="s">
        <v>213</v>
      </c>
    </row>
    <row r="192" spans="1:65" s="12" customFormat="1" ht="22.9" customHeight="1">
      <c r="B192" s="179"/>
      <c r="C192" s="180"/>
      <c r="D192" s="181" t="s">
        <v>73</v>
      </c>
      <c r="E192" s="193" t="s">
        <v>244</v>
      </c>
      <c r="F192" s="193" t="s">
        <v>2484</v>
      </c>
      <c r="G192" s="180"/>
      <c r="H192" s="180"/>
      <c r="I192" s="183"/>
      <c r="J192" s="194">
        <f>BK192</f>
        <v>0</v>
      </c>
      <c r="K192" s="180"/>
      <c r="L192" s="185"/>
      <c r="M192" s="186"/>
      <c r="N192" s="187"/>
      <c r="O192" s="187"/>
      <c r="P192" s="188">
        <f>SUM(P193:P233)</f>
        <v>0</v>
      </c>
      <c r="Q192" s="187"/>
      <c r="R192" s="188">
        <f>SUM(R193:R233)</f>
        <v>2.842098</v>
      </c>
      <c r="S192" s="187"/>
      <c r="T192" s="189">
        <f>SUM(T193:T233)</f>
        <v>0</v>
      </c>
      <c r="AR192" s="190" t="s">
        <v>81</v>
      </c>
      <c r="AT192" s="191" t="s">
        <v>73</v>
      </c>
      <c r="AU192" s="191" t="s">
        <v>81</v>
      </c>
      <c r="AY192" s="190" t="s">
        <v>213</v>
      </c>
      <c r="BK192" s="192">
        <f>SUM(BK193:BK233)</f>
        <v>0</v>
      </c>
    </row>
    <row r="193" spans="1:65" s="2" customFormat="1" ht="16.5" customHeight="1">
      <c r="A193" s="36"/>
      <c r="B193" s="37"/>
      <c r="C193" s="195" t="s">
        <v>328</v>
      </c>
      <c r="D193" s="195" t="s">
        <v>215</v>
      </c>
      <c r="E193" s="196" t="s">
        <v>2806</v>
      </c>
      <c r="F193" s="197" t="s">
        <v>2807</v>
      </c>
      <c r="G193" s="198" t="s">
        <v>156</v>
      </c>
      <c r="H193" s="199">
        <v>40.607999999999997</v>
      </c>
      <c r="I193" s="200"/>
      <c r="J193" s="201">
        <f>ROUND(I193*H193,2)</f>
        <v>0</v>
      </c>
      <c r="K193" s="197" t="s">
        <v>2365</v>
      </c>
      <c r="L193" s="41"/>
      <c r="M193" s="202" t="s">
        <v>19</v>
      </c>
      <c r="N193" s="203" t="s">
        <v>45</v>
      </c>
      <c r="O193" s="66"/>
      <c r="P193" s="204">
        <f>O193*H193</f>
        <v>0</v>
      </c>
      <c r="Q193" s="204">
        <v>6.4999999999999997E-3</v>
      </c>
      <c r="R193" s="204">
        <f>Q193*H193</f>
        <v>0.26395199999999996</v>
      </c>
      <c r="S193" s="204">
        <v>0</v>
      </c>
      <c r="T193" s="205">
        <f>S193*H193</f>
        <v>0</v>
      </c>
      <c r="U193" s="36"/>
      <c r="V193" s="36"/>
      <c r="W193" s="36"/>
      <c r="X193" s="36"/>
      <c r="Y193" s="36"/>
      <c r="Z193" s="36"/>
      <c r="AA193" s="36"/>
      <c r="AB193" s="36"/>
      <c r="AC193" s="36"/>
      <c r="AD193" s="36"/>
      <c r="AE193" s="36"/>
      <c r="AR193" s="206" t="s">
        <v>220</v>
      </c>
      <c r="AT193" s="206" t="s">
        <v>215</v>
      </c>
      <c r="AU193" s="206" t="s">
        <v>83</v>
      </c>
      <c r="AY193" s="19" t="s">
        <v>213</v>
      </c>
      <c r="BE193" s="207">
        <f>IF(N193="základní",J193,0)</f>
        <v>0</v>
      </c>
      <c r="BF193" s="207">
        <f>IF(N193="snížená",J193,0)</f>
        <v>0</v>
      </c>
      <c r="BG193" s="207">
        <f>IF(N193="zákl. přenesená",J193,0)</f>
        <v>0</v>
      </c>
      <c r="BH193" s="207">
        <f>IF(N193="sníž. přenesená",J193,0)</f>
        <v>0</v>
      </c>
      <c r="BI193" s="207">
        <f>IF(N193="nulová",J193,0)</f>
        <v>0</v>
      </c>
      <c r="BJ193" s="19" t="s">
        <v>81</v>
      </c>
      <c r="BK193" s="207">
        <f>ROUND(I193*H193,2)</f>
        <v>0</v>
      </c>
      <c r="BL193" s="19" t="s">
        <v>220</v>
      </c>
      <c r="BM193" s="206" t="s">
        <v>3005</v>
      </c>
    </row>
    <row r="194" spans="1:65" s="13" customFormat="1">
      <c r="B194" s="212"/>
      <c r="C194" s="213"/>
      <c r="D194" s="208" t="s">
        <v>233</v>
      </c>
      <c r="E194" s="214" t="s">
        <v>19</v>
      </c>
      <c r="F194" s="215" t="s">
        <v>2927</v>
      </c>
      <c r="G194" s="213"/>
      <c r="H194" s="216">
        <v>40.607999999999997</v>
      </c>
      <c r="I194" s="217"/>
      <c r="J194" s="213"/>
      <c r="K194" s="213"/>
      <c r="L194" s="218"/>
      <c r="M194" s="219"/>
      <c r="N194" s="220"/>
      <c r="O194" s="220"/>
      <c r="P194" s="220"/>
      <c r="Q194" s="220"/>
      <c r="R194" s="220"/>
      <c r="S194" s="220"/>
      <c r="T194" s="221"/>
      <c r="AT194" s="222" t="s">
        <v>233</v>
      </c>
      <c r="AU194" s="222" t="s">
        <v>83</v>
      </c>
      <c r="AV194" s="13" t="s">
        <v>83</v>
      </c>
      <c r="AW194" s="13" t="s">
        <v>35</v>
      </c>
      <c r="AX194" s="13" t="s">
        <v>81</v>
      </c>
      <c r="AY194" s="222" t="s">
        <v>213</v>
      </c>
    </row>
    <row r="195" spans="1:65" s="2" customFormat="1" ht="16.5" customHeight="1">
      <c r="A195" s="36"/>
      <c r="B195" s="37"/>
      <c r="C195" s="195" t="s">
        <v>333</v>
      </c>
      <c r="D195" s="195" t="s">
        <v>215</v>
      </c>
      <c r="E195" s="196" t="s">
        <v>3006</v>
      </c>
      <c r="F195" s="197" t="s">
        <v>3007</v>
      </c>
      <c r="G195" s="198" t="s">
        <v>156</v>
      </c>
      <c r="H195" s="199">
        <v>40.607999999999997</v>
      </c>
      <c r="I195" s="200"/>
      <c r="J195" s="201">
        <f>ROUND(I195*H195,2)</f>
        <v>0</v>
      </c>
      <c r="K195" s="197" t="s">
        <v>2365</v>
      </c>
      <c r="L195" s="41"/>
      <c r="M195" s="202" t="s">
        <v>19</v>
      </c>
      <c r="N195" s="203" t="s">
        <v>45</v>
      </c>
      <c r="O195" s="66"/>
      <c r="P195" s="204">
        <f>O195*H195</f>
        <v>0</v>
      </c>
      <c r="Q195" s="204">
        <v>2.1000000000000001E-2</v>
      </c>
      <c r="R195" s="204">
        <f>Q195*H195</f>
        <v>0.85276799999999997</v>
      </c>
      <c r="S195" s="204">
        <v>0</v>
      </c>
      <c r="T195" s="205">
        <f>S195*H195</f>
        <v>0</v>
      </c>
      <c r="U195" s="36"/>
      <c r="V195" s="36"/>
      <c r="W195" s="36"/>
      <c r="X195" s="36"/>
      <c r="Y195" s="36"/>
      <c r="Z195" s="36"/>
      <c r="AA195" s="36"/>
      <c r="AB195" s="36"/>
      <c r="AC195" s="36"/>
      <c r="AD195" s="36"/>
      <c r="AE195" s="36"/>
      <c r="AR195" s="206" t="s">
        <v>220</v>
      </c>
      <c r="AT195" s="206" t="s">
        <v>215</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3008</v>
      </c>
    </row>
    <row r="196" spans="1:65" s="2" customFormat="1" ht="39">
      <c r="A196" s="36"/>
      <c r="B196" s="37"/>
      <c r="C196" s="38"/>
      <c r="D196" s="208" t="s">
        <v>222</v>
      </c>
      <c r="E196" s="38"/>
      <c r="F196" s="209" t="s">
        <v>2812</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222</v>
      </c>
      <c r="AU196" s="19" t="s">
        <v>83</v>
      </c>
    </row>
    <row r="197" spans="1:65" s="13" customFormat="1">
      <c r="B197" s="212"/>
      <c r="C197" s="213"/>
      <c r="D197" s="208" t="s">
        <v>233</v>
      </c>
      <c r="E197" s="214" t="s">
        <v>19</v>
      </c>
      <c r="F197" s="215" t="s">
        <v>3009</v>
      </c>
      <c r="G197" s="213"/>
      <c r="H197" s="216">
        <v>36.584000000000003</v>
      </c>
      <c r="I197" s="217"/>
      <c r="J197" s="213"/>
      <c r="K197" s="213"/>
      <c r="L197" s="218"/>
      <c r="M197" s="219"/>
      <c r="N197" s="220"/>
      <c r="O197" s="220"/>
      <c r="P197" s="220"/>
      <c r="Q197" s="220"/>
      <c r="R197" s="220"/>
      <c r="S197" s="220"/>
      <c r="T197" s="221"/>
      <c r="AT197" s="222" t="s">
        <v>233</v>
      </c>
      <c r="AU197" s="222" t="s">
        <v>83</v>
      </c>
      <c r="AV197" s="13" t="s">
        <v>83</v>
      </c>
      <c r="AW197" s="13" t="s">
        <v>35</v>
      </c>
      <c r="AX197" s="13" t="s">
        <v>74</v>
      </c>
      <c r="AY197" s="222" t="s">
        <v>213</v>
      </c>
    </row>
    <row r="198" spans="1:65" s="13" customFormat="1">
      <c r="B198" s="212"/>
      <c r="C198" s="213"/>
      <c r="D198" s="208" t="s">
        <v>233</v>
      </c>
      <c r="E198" s="214" t="s">
        <v>19</v>
      </c>
      <c r="F198" s="215" t="s">
        <v>3010</v>
      </c>
      <c r="G198" s="213"/>
      <c r="H198" s="216">
        <v>1.143</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5" customFormat="1">
      <c r="B199" s="234"/>
      <c r="C199" s="235"/>
      <c r="D199" s="208" t="s">
        <v>233</v>
      </c>
      <c r="E199" s="236" t="s">
        <v>19</v>
      </c>
      <c r="F199" s="237" t="s">
        <v>3011</v>
      </c>
      <c r="G199" s="235"/>
      <c r="H199" s="236" t="s">
        <v>19</v>
      </c>
      <c r="I199" s="238"/>
      <c r="J199" s="235"/>
      <c r="K199" s="235"/>
      <c r="L199" s="239"/>
      <c r="M199" s="240"/>
      <c r="N199" s="241"/>
      <c r="O199" s="241"/>
      <c r="P199" s="241"/>
      <c r="Q199" s="241"/>
      <c r="R199" s="241"/>
      <c r="S199" s="241"/>
      <c r="T199" s="242"/>
      <c r="AT199" s="243" t="s">
        <v>233</v>
      </c>
      <c r="AU199" s="243" t="s">
        <v>83</v>
      </c>
      <c r="AV199" s="15" t="s">
        <v>81</v>
      </c>
      <c r="AW199" s="15" t="s">
        <v>35</v>
      </c>
      <c r="AX199" s="15" t="s">
        <v>74</v>
      </c>
      <c r="AY199" s="243" t="s">
        <v>213</v>
      </c>
    </row>
    <row r="200" spans="1:65" s="13" customFormat="1">
      <c r="B200" s="212"/>
      <c r="C200" s="213"/>
      <c r="D200" s="208" t="s">
        <v>233</v>
      </c>
      <c r="E200" s="214" t="s">
        <v>19</v>
      </c>
      <c r="F200" s="215" t="s">
        <v>3012</v>
      </c>
      <c r="G200" s="213"/>
      <c r="H200" s="216">
        <v>2.8809999999999998</v>
      </c>
      <c r="I200" s="217"/>
      <c r="J200" s="213"/>
      <c r="K200" s="213"/>
      <c r="L200" s="218"/>
      <c r="M200" s="219"/>
      <c r="N200" s="220"/>
      <c r="O200" s="220"/>
      <c r="P200" s="220"/>
      <c r="Q200" s="220"/>
      <c r="R200" s="220"/>
      <c r="S200" s="220"/>
      <c r="T200" s="221"/>
      <c r="AT200" s="222" t="s">
        <v>233</v>
      </c>
      <c r="AU200" s="222" t="s">
        <v>83</v>
      </c>
      <c r="AV200" s="13" t="s">
        <v>83</v>
      </c>
      <c r="AW200" s="13" t="s">
        <v>35</v>
      </c>
      <c r="AX200" s="13" t="s">
        <v>74</v>
      </c>
      <c r="AY200" s="222" t="s">
        <v>213</v>
      </c>
    </row>
    <row r="201" spans="1:65" s="14" customFormat="1">
      <c r="B201" s="223"/>
      <c r="C201" s="224"/>
      <c r="D201" s="208" t="s">
        <v>233</v>
      </c>
      <c r="E201" s="225" t="s">
        <v>2927</v>
      </c>
      <c r="F201" s="226" t="s">
        <v>234</v>
      </c>
      <c r="G201" s="224"/>
      <c r="H201" s="227">
        <v>40.607999999999997</v>
      </c>
      <c r="I201" s="228"/>
      <c r="J201" s="224"/>
      <c r="K201" s="224"/>
      <c r="L201" s="229"/>
      <c r="M201" s="230"/>
      <c r="N201" s="231"/>
      <c r="O201" s="231"/>
      <c r="P201" s="231"/>
      <c r="Q201" s="231"/>
      <c r="R201" s="231"/>
      <c r="S201" s="231"/>
      <c r="T201" s="232"/>
      <c r="AT201" s="233" t="s">
        <v>233</v>
      </c>
      <c r="AU201" s="233" t="s">
        <v>83</v>
      </c>
      <c r="AV201" s="14" t="s">
        <v>220</v>
      </c>
      <c r="AW201" s="14" t="s">
        <v>35</v>
      </c>
      <c r="AX201" s="14" t="s">
        <v>81</v>
      </c>
      <c r="AY201" s="233" t="s">
        <v>213</v>
      </c>
    </row>
    <row r="202" spans="1:65" s="2" customFormat="1" ht="16.5" customHeight="1">
      <c r="A202" s="36"/>
      <c r="B202" s="37"/>
      <c r="C202" s="195" t="s">
        <v>340</v>
      </c>
      <c r="D202" s="195" t="s">
        <v>215</v>
      </c>
      <c r="E202" s="196" t="s">
        <v>2818</v>
      </c>
      <c r="F202" s="197" t="s">
        <v>2819</v>
      </c>
      <c r="G202" s="198" t="s">
        <v>156</v>
      </c>
      <c r="H202" s="199">
        <v>40.607999999999997</v>
      </c>
      <c r="I202" s="200"/>
      <c r="J202" s="201">
        <f>ROUND(I202*H202,2)</f>
        <v>0</v>
      </c>
      <c r="K202" s="197" t="s">
        <v>2365</v>
      </c>
      <c r="L202" s="41"/>
      <c r="M202" s="202" t="s">
        <v>19</v>
      </c>
      <c r="N202" s="203" t="s">
        <v>45</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220</v>
      </c>
      <c r="AT202" s="206" t="s">
        <v>215</v>
      </c>
      <c r="AU202" s="206" t="s">
        <v>83</v>
      </c>
      <c r="AY202" s="19" t="s">
        <v>213</v>
      </c>
      <c r="BE202" s="207">
        <f>IF(N202="základní",J202,0)</f>
        <v>0</v>
      </c>
      <c r="BF202" s="207">
        <f>IF(N202="snížená",J202,0)</f>
        <v>0</v>
      </c>
      <c r="BG202" s="207">
        <f>IF(N202="zákl. přenesená",J202,0)</f>
        <v>0</v>
      </c>
      <c r="BH202" s="207">
        <f>IF(N202="sníž. přenesená",J202,0)</f>
        <v>0</v>
      </c>
      <c r="BI202" s="207">
        <f>IF(N202="nulová",J202,0)</f>
        <v>0</v>
      </c>
      <c r="BJ202" s="19" t="s">
        <v>81</v>
      </c>
      <c r="BK202" s="207">
        <f>ROUND(I202*H202,2)</f>
        <v>0</v>
      </c>
      <c r="BL202" s="19" t="s">
        <v>220</v>
      </c>
      <c r="BM202" s="206" t="s">
        <v>3013</v>
      </c>
    </row>
    <row r="203" spans="1:65" s="2" customFormat="1" ht="39">
      <c r="A203" s="36"/>
      <c r="B203" s="37"/>
      <c r="C203" s="38"/>
      <c r="D203" s="208" t="s">
        <v>222</v>
      </c>
      <c r="E203" s="38"/>
      <c r="F203" s="209" t="s">
        <v>2821</v>
      </c>
      <c r="G203" s="38"/>
      <c r="H203" s="38"/>
      <c r="I203" s="118"/>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222</v>
      </c>
      <c r="AU203" s="19" t="s">
        <v>83</v>
      </c>
    </row>
    <row r="204" spans="1:65" s="13" customFormat="1">
      <c r="B204" s="212"/>
      <c r="C204" s="213"/>
      <c r="D204" s="208" t="s">
        <v>233</v>
      </c>
      <c r="E204" s="214" t="s">
        <v>19</v>
      </c>
      <c r="F204" s="215" t="s">
        <v>3014</v>
      </c>
      <c r="G204" s="213"/>
      <c r="H204" s="216">
        <v>40.607999999999997</v>
      </c>
      <c r="I204" s="217"/>
      <c r="J204" s="213"/>
      <c r="K204" s="213"/>
      <c r="L204" s="218"/>
      <c r="M204" s="219"/>
      <c r="N204" s="220"/>
      <c r="O204" s="220"/>
      <c r="P204" s="220"/>
      <c r="Q204" s="220"/>
      <c r="R204" s="220"/>
      <c r="S204" s="220"/>
      <c r="T204" s="221"/>
      <c r="AT204" s="222" t="s">
        <v>233</v>
      </c>
      <c r="AU204" s="222" t="s">
        <v>83</v>
      </c>
      <c r="AV204" s="13" t="s">
        <v>83</v>
      </c>
      <c r="AW204" s="13" t="s">
        <v>35</v>
      </c>
      <c r="AX204" s="13" t="s">
        <v>81</v>
      </c>
      <c r="AY204" s="222" t="s">
        <v>213</v>
      </c>
    </row>
    <row r="205" spans="1:65" s="2" customFormat="1" ht="21.75" customHeight="1">
      <c r="A205" s="36"/>
      <c r="B205" s="37"/>
      <c r="C205" s="195" t="s">
        <v>346</v>
      </c>
      <c r="D205" s="195" t="s">
        <v>215</v>
      </c>
      <c r="E205" s="196" t="s">
        <v>3015</v>
      </c>
      <c r="F205" s="197" t="s">
        <v>3016</v>
      </c>
      <c r="G205" s="198" t="s">
        <v>156</v>
      </c>
      <c r="H205" s="199">
        <v>24</v>
      </c>
      <c r="I205" s="200"/>
      <c r="J205" s="201">
        <f>ROUND(I205*H205,2)</f>
        <v>0</v>
      </c>
      <c r="K205" s="197" t="s">
        <v>2365</v>
      </c>
      <c r="L205" s="41"/>
      <c r="M205" s="202" t="s">
        <v>19</v>
      </c>
      <c r="N205" s="203" t="s">
        <v>45</v>
      </c>
      <c r="O205" s="66"/>
      <c r="P205" s="204">
        <f>O205*H205</f>
        <v>0</v>
      </c>
      <c r="Q205" s="204">
        <v>1.7100000000000001E-2</v>
      </c>
      <c r="R205" s="204">
        <f>Q205*H205</f>
        <v>0.41039999999999999</v>
      </c>
      <c r="S205" s="204">
        <v>0</v>
      </c>
      <c r="T205" s="205">
        <f>S205*H205</f>
        <v>0</v>
      </c>
      <c r="U205" s="36"/>
      <c r="V205" s="36"/>
      <c r="W205" s="36"/>
      <c r="X205" s="36"/>
      <c r="Y205" s="36"/>
      <c r="Z205" s="36"/>
      <c r="AA205" s="36"/>
      <c r="AB205" s="36"/>
      <c r="AC205" s="36"/>
      <c r="AD205" s="36"/>
      <c r="AE205" s="36"/>
      <c r="AR205" s="206" t="s">
        <v>220</v>
      </c>
      <c r="AT205" s="206" t="s">
        <v>215</v>
      </c>
      <c r="AU205" s="206" t="s">
        <v>83</v>
      </c>
      <c r="AY205" s="19" t="s">
        <v>213</v>
      </c>
      <c r="BE205" s="207">
        <f>IF(N205="základní",J205,0)</f>
        <v>0</v>
      </c>
      <c r="BF205" s="207">
        <f>IF(N205="snížená",J205,0)</f>
        <v>0</v>
      </c>
      <c r="BG205" s="207">
        <f>IF(N205="zákl. přenesená",J205,0)</f>
        <v>0</v>
      </c>
      <c r="BH205" s="207">
        <f>IF(N205="sníž. přenesená",J205,0)</f>
        <v>0</v>
      </c>
      <c r="BI205" s="207">
        <f>IF(N205="nulová",J205,0)</f>
        <v>0</v>
      </c>
      <c r="BJ205" s="19" t="s">
        <v>81</v>
      </c>
      <c r="BK205" s="207">
        <f>ROUND(I205*H205,2)</f>
        <v>0</v>
      </c>
      <c r="BL205" s="19" t="s">
        <v>220</v>
      </c>
      <c r="BM205" s="206" t="s">
        <v>3017</v>
      </c>
    </row>
    <row r="206" spans="1:65" s="2" customFormat="1" ht="58.5">
      <c r="A206" s="36"/>
      <c r="B206" s="37"/>
      <c r="C206" s="38"/>
      <c r="D206" s="208" t="s">
        <v>222</v>
      </c>
      <c r="E206" s="38"/>
      <c r="F206" s="209" t="s">
        <v>3018</v>
      </c>
      <c r="G206" s="38"/>
      <c r="H206" s="38"/>
      <c r="I206" s="118"/>
      <c r="J206" s="38"/>
      <c r="K206" s="38"/>
      <c r="L206" s="41"/>
      <c r="M206" s="210"/>
      <c r="N206" s="211"/>
      <c r="O206" s="66"/>
      <c r="P206" s="66"/>
      <c r="Q206" s="66"/>
      <c r="R206" s="66"/>
      <c r="S206" s="66"/>
      <c r="T206" s="67"/>
      <c r="U206" s="36"/>
      <c r="V206" s="36"/>
      <c r="W206" s="36"/>
      <c r="X206" s="36"/>
      <c r="Y206" s="36"/>
      <c r="Z206" s="36"/>
      <c r="AA206" s="36"/>
      <c r="AB206" s="36"/>
      <c r="AC206" s="36"/>
      <c r="AD206" s="36"/>
      <c r="AE206" s="36"/>
      <c r="AT206" s="19" t="s">
        <v>222</v>
      </c>
      <c r="AU206" s="19" t="s">
        <v>83</v>
      </c>
    </row>
    <row r="207" spans="1:65" s="13" customFormat="1">
      <c r="B207" s="212"/>
      <c r="C207" s="213"/>
      <c r="D207" s="208" t="s">
        <v>233</v>
      </c>
      <c r="E207" s="214" t="s">
        <v>19</v>
      </c>
      <c r="F207" s="215" t="s">
        <v>3019</v>
      </c>
      <c r="G207" s="213"/>
      <c r="H207" s="216">
        <v>24</v>
      </c>
      <c r="I207" s="217"/>
      <c r="J207" s="213"/>
      <c r="K207" s="213"/>
      <c r="L207" s="218"/>
      <c r="M207" s="219"/>
      <c r="N207" s="220"/>
      <c r="O207" s="220"/>
      <c r="P207" s="220"/>
      <c r="Q207" s="220"/>
      <c r="R207" s="220"/>
      <c r="S207" s="220"/>
      <c r="T207" s="221"/>
      <c r="AT207" s="222" t="s">
        <v>233</v>
      </c>
      <c r="AU207" s="222" t="s">
        <v>83</v>
      </c>
      <c r="AV207" s="13" t="s">
        <v>83</v>
      </c>
      <c r="AW207" s="13" t="s">
        <v>35</v>
      </c>
      <c r="AX207" s="13" t="s">
        <v>81</v>
      </c>
      <c r="AY207" s="222" t="s">
        <v>213</v>
      </c>
    </row>
    <row r="208" spans="1:65" s="2" customFormat="1" ht="21.75" customHeight="1">
      <c r="A208" s="36"/>
      <c r="B208" s="37"/>
      <c r="C208" s="195" t="s">
        <v>351</v>
      </c>
      <c r="D208" s="195" t="s">
        <v>215</v>
      </c>
      <c r="E208" s="196" t="s">
        <v>2485</v>
      </c>
      <c r="F208" s="197" t="s">
        <v>2486</v>
      </c>
      <c r="G208" s="198" t="s">
        <v>156</v>
      </c>
      <c r="H208" s="199">
        <v>10.281000000000001</v>
      </c>
      <c r="I208" s="200"/>
      <c r="J208" s="201">
        <f>ROUND(I208*H208,2)</f>
        <v>0</v>
      </c>
      <c r="K208" s="197" t="s">
        <v>19</v>
      </c>
      <c r="L208" s="41"/>
      <c r="M208" s="202" t="s">
        <v>19</v>
      </c>
      <c r="N208" s="203" t="s">
        <v>45</v>
      </c>
      <c r="O208" s="66"/>
      <c r="P208" s="204">
        <f>O208*H208</f>
        <v>0</v>
      </c>
      <c r="Q208" s="204">
        <v>3.0000000000000001E-3</v>
      </c>
      <c r="R208" s="204">
        <f>Q208*H208</f>
        <v>3.0843000000000002E-2</v>
      </c>
      <c r="S208" s="204">
        <v>0</v>
      </c>
      <c r="T208" s="205">
        <f>S208*H208</f>
        <v>0</v>
      </c>
      <c r="U208" s="36"/>
      <c r="V208" s="36"/>
      <c r="W208" s="36"/>
      <c r="X208" s="36"/>
      <c r="Y208" s="36"/>
      <c r="Z208" s="36"/>
      <c r="AA208" s="36"/>
      <c r="AB208" s="36"/>
      <c r="AC208" s="36"/>
      <c r="AD208" s="36"/>
      <c r="AE208" s="36"/>
      <c r="AR208" s="206" t="s">
        <v>220</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220</v>
      </c>
      <c r="BM208" s="206" t="s">
        <v>3020</v>
      </c>
    </row>
    <row r="209" spans="1:51" s="2" customFormat="1" ht="48.75">
      <c r="A209" s="36"/>
      <c r="B209" s="37"/>
      <c r="C209" s="38"/>
      <c r="D209" s="208" t="s">
        <v>222</v>
      </c>
      <c r="E209" s="38"/>
      <c r="F209" s="209" t="s">
        <v>2488</v>
      </c>
      <c r="G209" s="38"/>
      <c r="H209" s="38"/>
      <c r="I209" s="118"/>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222</v>
      </c>
      <c r="AU209" s="19" t="s">
        <v>83</v>
      </c>
    </row>
    <row r="210" spans="1:51" s="15" customFormat="1">
      <c r="B210" s="234"/>
      <c r="C210" s="235"/>
      <c r="D210" s="208" t="s">
        <v>233</v>
      </c>
      <c r="E210" s="236" t="s">
        <v>19</v>
      </c>
      <c r="F210" s="237" t="s">
        <v>3021</v>
      </c>
      <c r="G210" s="235"/>
      <c r="H210" s="236" t="s">
        <v>19</v>
      </c>
      <c r="I210" s="238"/>
      <c r="J210" s="235"/>
      <c r="K210" s="235"/>
      <c r="L210" s="239"/>
      <c r="M210" s="240"/>
      <c r="N210" s="241"/>
      <c r="O210" s="241"/>
      <c r="P210" s="241"/>
      <c r="Q210" s="241"/>
      <c r="R210" s="241"/>
      <c r="S210" s="241"/>
      <c r="T210" s="242"/>
      <c r="AT210" s="243" t="s">
        <v>233</v>
      </c>
      <c r="AU210" s="243" t="s">
        <v>83</v>
      </c>
      <c r="AV210" s="15" t="s">
        <v>81</v>
      </c>
      <c r="AW210" s="15" t="s">
        <v>35</v>
      </c>
      <c r="AX210" s="15" t="s">
        <v>74</v>
      </c>
      <c r="AY210" s="243" t="s">
        <v>213</v>
      </c>
    </row>
    <row r="211" spans="1:51" s="13" customFormat="1">
      <c r="B211" s="212"/>
      <c r="C211" s="213"/>
      <c r="D211" s="208" t="s">
        <v>233</v>
      </c>
      <c r="E211" s="214" t="s">
        <v>19</v>
      </c>
      <c r="F211" s="215" t="s">
        <v>3022</v>
      </c>
      <c r="G211" s="213"/>
      <c r="H211" s="216">
        <v>0.13800000000000001</v>
      </c>
      <c r="I211" s="217"/>
      <c r="J211" s="213"/>
      <c r="K211" s="213"/>
      <c r="L211" s="218"/>
      <c r="M211" s="219"/>
      <c r="N211" s="220"/>
      <c r="O211" s="220"/>
      <c r="P211" s="220"/>
      <c r="Q211" s="220"/>
      <c r="R211" s="220"/>
      <c r="S211" s="220"/>
      <c r="T211" s="221"/>
      <c r="AT211" s="222" t="s">
        <v>233</v>
      </c>
      <c r="AU211" s="222" t="s">
        <v>83</v>
      </c>
      <c r="AV211" s="13" t="s">
        <v>83</v>
      </c>
      <c r="AW211" s="13" t="s">
        <v>35</v>
      </c>
      <c r="AX211" s="13" t="s">
        <v>74</v>
      </c>
      <c r="AY211" s="222" t="s">
        <v>213</v>
      </c>
    </row>
    <row r="212" spans="1:51" s="13" customFormat="1">
      <c r="B212" s="212"/>
      <c r="C212" s="213"/>
      <c r="D212" s="208" t="s">
        <v>233</v>
      </c>
      <c r="E212" s="214" t="s">
        <v>19</v>
      </c>
      <c r="F212" s="215" t="s">
        <v>3023</v>
      </c>
      <c r="G212" s="213"/>
      <c r="H212" s="216">
        <v>1.145</v>
      </c>
      <c r="I212" s="217"/>
      <c r="J212" s="213"/>
      <c r="K212" s="213"/>
      <c r="L212" s="218"/>
      <c r="M212" s="219"/>
      <c r="N212" s="220"/>
      <c r="O212" s="220"/>
      <c r="P212" s="220"/>
      <c r="Q212" s="220"/>
      <c r="R212" s="220"/>
      <c r="S212" s="220"/>
      <c r="T212" s="221"/>
      <c r="AT212" s="222" t="s">
        <v>233</v>
      </c>
      <c r="AU212" s="222" t="s">
        <v>83</v>
      </c>
      <c r="AV212" s="13" t="s">
        <v>83</v>
      </c>
      <c r="AW212" s="13" t="s">
        <v>35</v>
      </c>
      <c r="AX212" s="13" t="s">
        <v>74</v>
      </c>
      <c r="AY212" s="222" t="s">
        <v>213</v>
      </c>
    </row>
    <row r="213" spans="1:51" s="13" customFormat="1">
      <c r="B213" s="212"/>
      <c r="C213" s="213"/>
      <c r="D213" s="208" t="s">
        <v>233</v>
      </c>
      <c r="E213" s="214" t="s">
        <v>19</v>
      </c>
      <c r="F213" s="215" t="s">
        <v>3024</v>
      </c>
      <c r="G213" s="213"/>
      <c r="H213" s="216">
        <v>0.94</v>
      </c>
      <c r="I213" s="217"/>
      <c r="J213" s="213"/>
      <c r="K213" s="213"/>
      <c r="L213" s="218"/>
      <c r="M213" s="219"/>
      <c r="N213" s="220"/>
      <c r="O213" s="220"/>
      <c r="P213" s="220"/>
      <c r="Q213" s="220"/>
      <c r="R213" s="220"/>
      <c r="S213" s="220"/>
      <c r="T213" s="221"/>
      <c r="AT213" s="222" t="s">
        <v>233</v>
      </c>
      <c r="AU213" s="222" t="s">
        <v>83</v>
      </c>
      <c r="AV213" s="13" t="s">
        <v>83</v>
      </c>
      <c r="AW213" s="13" t="s">
        <v>35</v>
      </c>
      <c r="AX213" s="13" t="s">
        <v>74</v>
      </c>
      <c r="AY213" s="222" t="s">
        <v>213</v>
      </c>
    </row>
    <row r="214" spans="1:51" s="13" customFormat="1">
      <c r="B214" s="212"/>
      <c r="C214" s="213"/>
      <c r="D214" s="208" t="s">
        <v>233</v>
      </c>
      <c r="E214" s="214" t="s">
        <v>19</v>
      </c>
      <c r="F214" s="215" t="s">
        <v>3025</v>
      </c>
      <c r="G214" s="213"/>
      <c r="H214" s="216">
        <v>0.94399999999999995</v>
      </c>
      <c r="I214" s="217"/>
      <c r="J214" s="213"/>
      <c r="K214" s="213"/>
      <c r="L214" s="218"/>
      <c r="M214" s="219"/>
      <c r="N214" s="220"/>
      <c r="O214" s="220"/>
      <c r="P214" s="220"/>
      <c r="Q214" s="220"/>
      <c r="R214" s="220"/>
      <c r="S214" s="220"/>
      <c r="T214" s="221"/>
      <c r="AT214" s="222" t="s">
        <v>233</v>
      </c>
      <c r="AU214" s="222" t="s">
        <v>83</v>
      </c>
      <c r="AV214" s="13" t="s">
        <v>83</v>
      </c>
      <c r="AW214" s="13" t="s">
        <v>35</v>
      </c>
      <c r="AX214" s="13" t="s">
        <v>74</v>
      </c>
      <c r="AY214" s="222" t="s">
        <v>213</v>
      </c>
    </row>
    <row r="215" spans="1:51" s="13" customFormat="1">
      <c r="B215" s="212"/>
      <c r="C215" s="213"/>
      <c r="D215" s="208" t="s">
        <v>233</v>
      </c>
      <c r="E215" s="214" t="s">
        <v>19</v>
      </c>
      <c r="F215" s="215" t="s">
        <v>3026</v>
      </c>
      <c r="G215" s="213"/>
      <c r="H215" s="216">
        <v>1.581</v>
      </c>
      <c r="I215" s="217"/>
      <c r="J215" s="213"/>
      <c r="K215" s="213"/>
      <c r="L215" s="218"/>
      <c r="M215" s="219"/>
      <c r="N215" s="220"/>
      <c r="O215" s="220"/>
      <c r="P215" s="220"/>
      <c r="Q215" s="220"/>
      <c r="R215" s="220"/>
      <c r="S215" s="220"/>
      <c r="T215" s="221"/>
      <c r="AT215" s="222" t="s">
        <v>233</v>
      </c>
      <c r="AU215" s="222" t="s">
        <v>83</v>
      </c>
      <c r="AV215" s="13" t="s">
        <v>83</v>
      </c>
      <c r="AW215" s="13" t="s">
        <v>35</v>
      </c>
      <c r="AX215" s="13" t="s">
        <v>74</v>
      </c>
      <c r="AY215" s="222" t="s">
        <v>213</v>
      </c>
    </row>
    <row r="216" spans="1:51" s="13" customFormat="1">
      <c r="B216" s="212"/>
      <c r="C216" s="213"/>
      <c r="D216" s="208" t="s">
        <v>233</v>
      </c>
      <c r="E216" s="214" t="s">
        <v>19</v>
      </c>
      <c r="F216" s="215" t="s">
        <v>3027</v>
      </c>
      <c r="G216" s="213"/>
      <c r="H216" s="216">
        <v>0.32</v>
      </c>
      <c r="I216" s="217"/>
      <c r="J216" s="213"/>
      <c r="K216" s="213"/>
      <c r="L216" s="218"/>
      <c r="M216" s="219"/>
      <c r="N216" s="220"/>
      <c r="O216" s="220"/>
      <c r="P216" s="220"/>
      <c r="Q216" s="220"/>
      <c r="R216" s="220"/>
      <c r="S216" s="220"/>
      <c r="T216" s="221"/>
      <c r="AT216" s="222" t="s">
        <v>233</v>
      </c>
      <c r="AU216" s="222" t="s">
        <v>83</v>
      </c>
      <c r="AV216" s="13" t="s">
        <v>83</v>
      </c>
      <c r="AW216" s="13" t="s">
        <v>35</v>
      </c>
      <c r="AX216" s="13" t="s">
        <v>74</v>
      </c>
      <c r="AY216" s="222" t="s">
        <v>213</v>
      </c>
    </row>
    <row r="217" spans="1:51" s="13" customFormat="1">
      <c r="B217" s="212"/>
      <c r="C217" s="213"/>
      <c r="D217" s="208" t="s">
        <v>233</v>
      </c>
      <c r="E217" s="214" t="s">
        <v>19</v>
      </c>
      <c r="F217" s="215" t="s">
        <v>3028</v>
      </c>
      <c r="G217" s="213"/>
      <c r="H217" s="216">
        <v>0.67</v>
      </c>
      <c r="I217" s="217"/>
      <c r="J217" s="213"/>
      <c r="K217" s="213"/>
      <c r="L217" s="218"/>
      <c r="M217" s="219"/>
      <c r="N217" s="220"/>
      <c r="O217" s="220"/>
      <c r="P217" s="220"/>
      <c r="Q217" s="220"/>
      <c r="R217" s="220"/>
      <c r="S217" s="220"/>
      <c r="T217" s="221"/>
      <c r="AT217" s="222" t="s">
        <v>233</v>
      </c>
      <c r="AU217" s="222" t="s">
        <v>83</v>
      </c>
      <c r="AV217" s="13" t="s">
        <v>83</v>
      </c>
      <c r="AW217" s="13" t="s">
        <v>35</v>
      </c>
      <c r="AX217" s="13" t="s">
        <v>74</v>
      </c>
      <c r="AY217" s="222" t="s">
        <v>213</v>
      </c>
    </row>
    <row r="218" spans="1:51" s="13" customFormat="1">
      <c r="B218" s="212"/>
      <c r="C218" s="213"/>
      <c r="D218" s="208" t="s">
        <v>233</v>
      </c>
      <c r="E218" s="214" t="s">
        <v>19</v>
      </c>
      <c r="F218" s="215" t="s">
        <v>3029</v>
      </c>
      <c r="G218" s="213"/>
      <c r="H218" s="216">
        <v>0.82399999999999995</v>
      </c>
      <c r="I218" s="217"/>
      <c r="J218" s="213"/>
      <c r="K218" s="213"/>
      <c r="L218" s="218"/>
      <c r="M218" s="219"/>
      <c r="N218" s="220"/>
      <c r="O218" s="220"/>
      <c r="P218" s="220"/>
      <c r="Q218" s="220"/>
      <c r="R218" s="220"/>
      <c r="S218" s="220"/>
      <c r="T218" s="221"/>
      <c r="AT218" s="222" t="s">
        <v>233</v>
      </c>
      <c r="AU218" s="222" t="s">
        <v>83</v>
      </c>
      <c r="AV218" s="13" t="s">
        <v>83</v>
      </c>
      <c r="AW218" s="13" t="s">
        <v>35</v>
      </c>
      <c r="AX218" s="13" t="s">
        <v>74</v>
      </c>
      <c r="AY218" s="222" t="s">
        <v>213</v>
      </c>
    </row>
    <row r="219" spans="1:51" s="13" customFormat="1">
      <c r="B219" s="212"/>
      <c r="C219" s="213"/>
      <c r="D219" s="208" t="s">
        <v>233</v>
      </c>
      <c r="E219" s="214" t="s">
        <v>19</v>
      </c>
      <c r="F219" s="215" t="s">
        <v>3030</v>
      </c>
      <c r="G219" s="213"/>
      <c r="H219" s="216">
        <v>0.749</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51" s="13" customFormat="1">
      <c r="B220" s="212"/>
      <c r="C220" s="213"/>
      <c r="D220" s="208" t="s">
        <v>233</v>
      </c>
      <c r="E220" s="214" t="s">
        <v>19</v>
      </c>
      <c r="F220" s="215" t="s">
        <v>3031</v>
      </c>
      <c r="G220" s="213"/>
      <c r="H220" s="216">
        <v>0.71899999999999997</v>
      </c>
      <c r="I220" s="217"/>
      <c r="J220" s="213"/>
      <c r="K220" s="213"/>
      <c r="L220" s="218"/>
      <c r="M220" s="219"/>
      <c r="N220" s="220"/>
      <c r="O220" s="220"/>
      <c r="P220" s="220"/>
      <c r="Q220" s="220"/>
      <c r="R220" s="220"/>
      <c r="S220" s="220"/>
      <c r="T220" s="221"/>
      <c r="AT220" s="222" t="s">
        <v>233</v>
      </c>
      <c r="AU220" s="222" t="s">
        <v>83</v>
      </c>
      <c r="AV220" s="13" t="s">
        <v>83</v>
      </c>
      <c r="AW220" s="13" t="s">
        <v>35</v>
      </c>
      <c r="AX220" s="13" t="s">
        <v>74</v>
      </c>
      <c r="AY220" s="222" t="s">
        <v>213</v>
      </c>
    </row>
    <row r="221" spans="1:51" s="13" customFormat="1">
      <c r="B221" s="212"/>
      <c r="C221" s="213"/>
      <c r="D221" s="208" t="s">
        <v>233</v>
      </c>
      <c r="E221" s="214" t="s">
        <v>19</v>
      </c>
      <c r="F221" s="215" t="s">
        <v>3032</v>
      </c>
      <c r="G221" s="213"/>
      <c r="H221" s="216">
        <v>0.53300000000000003</v>
      </c>
      <c r="I221" s="217"/>
      <c r="J221" s="213"/>
      <c r="K221" s="213"/>
      <c r="L221" s="218"/>
      <c r="M221" s="219"/>
      <c r="N221" s="220"/>
      <c r="O221" s="220"/>
      <c r="P221" s="220"/>
      <c r="Q221" s="220"/>
      <c r="R221" s="220"/>
      <c r="S221" s="220"/>
      <c r="T221" s="221"/>
      <c r="AT221" s="222" t="s">
        <v>233</v>
      </c>
      <c r="AU221" s="222" t="s">
        <v>83</v>
      </c>
      <c r="AV221" s="13" t="s">
        <v>83</v>
      </c>
      <c r="AW221" s="13" t="s">
        <v>35</v>
      </c>
      <c r="AX221" s="13" t="s">
        <v>74</v>
      </c>
      <c r="AY221" s="222" t="s">
        <v>213</v>
      </c>
    </row>
    <row r="222" spans="1:51" s="13" customFormat="1">
      <c r="B222" s="212"/>
      <c r="C222" s="213"/>
      <c r="D222" s="208" t="s">
        <v>233</v>
      </c>
      <c r="E222" s="214" t="s">
        <v>19</v>
      </c>
      <c r="F222" s="215" t="s">
        <v>3033</v>
      </c>
      <c r="G222" s="213"/>
      <c r="H222" s="216">
        <v>0.24199999999999999</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51" s="13" customFormat="1">
      <c r="B223" s="212"/>
      <c r="C223" s="213"/>
      <c r="D223" s="208" t="s">
        <v>233</v>
      </c>
      <c r="E223" s="214" t="s">
        <v>19</v>
      </c>
      <c r="F223" s="215" t="s">
        <v>3034</v>
      </c>
      <c r="G223" s="213"/>
      <c r="H223" s="216">
        <v>0.107</v>
      </c>
      <c r="I223" s="217"/>
      <c r="J223" s="213"/>
      <c r="K223" s="213"/>
      <c r="L223" s="218"/>
      <c r="M223" s="219"/>
      <c r="N223" s="220"/>
      <c r="O223" s="220"/>
      <c r="P223" s="220"/>
      <c r="Q223" s="220"/>
      <c r="R223" s="220"/>
      <c r="S223" s="220"/>
      <c r="T223" s="221"/>
      <c r="AT223" s="222" t="s">
        <v>233</v>
      </c>
      <c r="AU223" s="222" t="s">
        <v>83</v>
      </c>
      <c r="AV223" s="13" t="s">
        <v>83</v>
      </c>
      <c r="AW223" s="13" t="s">
        <v>35</v>
      </c>
      <c r="AX223" s="13" t="s">
        <v>74</v>
      </c>
      <c r="AY223" s="222" t="s">
        <v>213</v>
      </c>
    </row>
    <row r="224" spans="1:51" s="13" customFormat="1">
      <c r="B224" s="212"/>
      <c r="C224" s="213"/>
      <c r="D224" s="208" t="s">
        <v>233</v>
      </c>
      <c r="E224" s="214" t="s">
        <v>19</v>
      </c>
      <c r="F224" s="215" t="s">
        <v>3035</v>
      </c>
      <c r="G224" s="213"/>
      <c r="H224" s="216">
        <v>0.64800000000000002</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3" customFormat="1">
      <c r="B225" s="212"/>
      <c r="C225" s="213"/>
      <c r="D225" s="208" t="s">
        <v>233</v>
      </c>
      <c r="E225" s="214" t="s">
        <v>19</v>
      </c>
      <c r="F225" s="215" t="s">
        <v>3036</v>
      </c>
      <c r="G225" s="213"/>
      <c r="H225" s="216">
        <v>0.72099999999999997</v>
      </c>
      <c r="I225" s="217"/>
      <c r="J225" s="213"/>
      <c r="K225" s="213"/>
      <c r="L225" s="218"/>
      <c r="M225" s="219"/>
      <c r="N225" s="220"/>
      <c r="O225" s="220"/>
      <c r="P225" s="220"/>
      <c r="Q225" s="220"/>
      <c r="R225" s="220"/>
      <c r="S225" s="220"/>
      <c r="T225" s="221"/>
      <c r="AT225" s="222" t="s">
        <v>233</v>
      </c>
      <c r="AU225" s="222" t="s">
        <v>83</v>
      </c>
      <c r="AV225" s="13" t="s">
        <v>83</v>
      </c>
      <c r="AW225" s="13" t="s">
        <v>35</v>
      </c>
      <c r="AX225" s="13" t="s">
        <v>74</v>
      </c>
      <c r="AY225" s="222" t="s">
        <v>213</v>
      </c>
    </row>
    <row r="226" spans="1:65" s="16" customFormat="1">
      <c r="B226" s="262"/>
      <c r="C226" s="263"/>
      <c r="D226" s="208" t="s">
        <v>233</v>
      </c>
      <c r="E226" s="264" t="s">
        <v>2931</v>
      </c>
      <c r="F226" s="265" t="s">
        <v>2376</v>
      </c>
      <c r="G226" s="263"/>
      <c r="H226" s="266">
        <v>10.281000000000001</v>
      </c>
      <c r="I226" s="267"/>
      <c r="J226" s="263"/>
      <c r="K226" s="263"/>
      <c r="L226" s="268"/>
      <c r="M226" s="269"/>
      <c r="N226" s="270"/>
      <c r="O226" s="270"/>
      <c r="P226" s="270"/>
      <c r="Q226" s="270"/>
      <c r="R226" s="270"/>
      <c r="S226" s="270"/>
      <c r="T226" s="271"/>
      <c r="AT226" s="272" t="s">
        <v>233</v>
      </c>
      <c r="AU226" s="272" t="s">
        <v>83</v>
      </c>
      <c r="AV226" s="16" t="s">
        <v>228</v>
      </c>
      <c r="AW226" s="16" t="s">
        <v>35</v>
      </c>
      <c r="AX226" s="16" t="s">
        <v>74</v>
      </c>
      <c r="AY226" s="272" t="s">
        <v>213</v>
      </c>
    </row>
    <row r="227" spans="1:65" s="14" customFormat="1">
      <c r="B227" s="223"/>
      <c r="C227" s="224"/>
      <c r="D227" s="208" t="s">
        <v>233</v>
      </c>
      <c r="E227" s="225" t="s">
        <v>19</v>
      </c>
      <c r="F227" s="226" t="s">
        <v>234</v>
      </c>
      <c r="G227" s="224"/>
      <c r="H227" s="227">
        <v>10.281000000000001</v>
      </c>
      <c r="I227" s="228"/>
      <c r="J227" s="224"/>
      <c r="K227" s="224"/>
      <c r="L227" s="229"/>
      <c r="M227" s="230"/>
      <c r="N227" s="231"/>
      <c r="O227" s="231"/>
      <c r="P227" s="231"/>
      <c r="Q227" s="231"/>
      <c r="R227" s="231"/>
      <c r="S227" s="231"/>
      <c r="T227" s="232"/>
      <c r="AT227" s="233" t="s">
        <v>233</v>
      </c>
      <c r="AU227" s="233" t="s">
        <v>83</v>
      </c>
      <c r="AV227" s="14" t="s">
        <v>220</v>
      </c>
      <c r="AW227" s="14" t="s">
        <v>35</v>
      </c>
      <c r="AX227" s="14" t="s">
        <v>81</v>
      </c>
      <c r="AY227" s="233" t="s">
        <v>213</v>
      </c>
    </row>
    <row r="228" spans="1:65" s="2" customFormat="1" ht="16.5" customHeight="1">
      <c r="A228" s="36"/>
      <c r="B228" s="37"/>
      <c r="C228" s="244" t="s">
        <v>356</v>
      </c>
      <c r="D228" s="244" t="s">
        <v>329</v>
      </c>
      <c r="E228" s="245" t="s">
        <v>2824</v>
      </c>
      <c r="F228" s="246" t="s">
        <v>2825</v>
      </c>
      <c r="G228" s="247" t="s">
        <v>218</v>
      </c>
      <c r="H228" s="248">
        <v>256.827</v>
      </c>
      <c r="I228" s="249"/>
      <c r="J228" s="250">
        <f>ROUND(I228*H228,2)</f>
        <v>0</v>
      </c>
      <c r="K228" s="246" t="s">
        <v>19</v>
      </c>
      <c r="L228" s="251"/>
      <c r="M228" s="252" t="s">
        <v>19</v>
      </c>
      <c r="N228" s="253" t="s">
        <v>45</v>
      </c>
      <c r="O228" s="66"/>
      <c r="P228" s="204">
        <f>O228*H228</f>
        <v>0</v>
      </c>
      <c r="Q228" s="204">
        <v>5.0000000000000001E-3</v>
      </c>
      <c r="R228" s="204">
        <f>Q228*H228</f>
        <v>1.284135</v>
      </c>
      <c r="S228" s="204">
        <v>0</v>
      </c>
      <c r="T228" s="205">
        <f>S228*H228</f>
        <v>0</v>
      </c>
      <c r="U228" s="36"/>
      <c r="V228" s="36"/>
      <c r="W228" s="36"/>
      <c r="X228" s="36"/>
      <c r="Y228" s="36"/>
      <c r="Z228" s="36"/>
      <c r="AA228" s="36"/>
      <c r="AB228" s="36"/>
      <c r="AC228" s="36"/>
      <c r="AD228" s="36"/>
      <c r="AE228" s="36"/>
      <c r="AR228" s="206" t="s">
        <v>257</v>
      </c>
      <c r="AT228" s="206" t="s">
        <v>329</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3037</v>
      </c>
    </row>
    <row r="229" spans="1:65" s="15" customFormat="1">
      <c r="B229" s="234"/>
      <c r="C229" s="235"/>
      <c r="D229" s="208" t="s">
        <v>233</v>
      </c>
      <c r="E229" s="236" t="s">
        <v>19</v>
      </c>
      <c r="F229" s="237" t="s">
        <v>2501</v>
      </c>
      <c r="G229" s="235"/>
      <c r="H229" s="236" t="s">
        <v>19</v>
      </c>
      <c r="I229" s="238"/>
      <c r="J229" s="235"/>
      <c r="K229" s="235"/>
      <c r="L229" s="239"/>
      <c r="M229" s="240"/>
      <c r="N229" s="241"/>
      <c r="O229" s="241"/>
      <c r="P229" s="241"/>
      <c r="Q229" s="241"/>
      <c r="R229" s="241"/>
      <c r="S229" s="241"/>
      <c r="T229" s="242"/>
      <c r="AT229" s="243" t="s">
        <v>233</v>
      </c>
      <c r="AU229" s="243" t="s">
        <v>83</v>
      </c>
      <c r="AV229" s="15" t="s">
        <v>81</v>
      </c>
      <c r="AW229" s="15" t="s">
        <v>35</v>
      </c>
      <c r="AX229" s="15" t="s">
        <v>74</v>
      </c>
      <c r="AY229" s="243" t="s">
        <v>213</v>
      </c>
    </row>
    <row r="230" spans="1:65" s="15" customFormat="1">
      <c r="B230" s="234"/>
      <c r="C230" s="235"/>
      <c r="D230" s="208" t="s">
        <v>233</v>
      </c>
      <c r="E230" s="236" t="s">
        <v>19</v>
      </c>
      <c r="F230" s="237" t="s">
        <v>2502</v>
      </c>
      <c r="G230" s="235"/>
      <c r="H230" s="236" t="s">
        <v>19</v>
      </c>
      <c r="I230" s="238"/>
      <c r="J230" s="235"/>
      <c r="K230" s="235"/>
      <c r="L230" s="239"/>
      <c r="M230" s="240"/>
      <c r="N230" s="241"/>
      <c r="O230" s="241"/>
      <c r="P230" s="241"/>
      <c r="Q230" s="241"/>
      <c r="R230" s="241"/>
      <c r="S230" s="241"/>
      <c r="T230" s="242"/>
      <c r="AT230" s="243" t="s">
        <v>233</v>
      </c>
      <c r="AU230" s="243" t="s">
        <v>83</v>
      </c>
      <c r="AV230" s="15" t="s">
        <v>81</v>
      </c>
      <c r="AW230" s="15" t="s">
        <v>35</v>
      </c>
      <c r="AX230" s="15" t="s">
        <v>74</v>
      </c>
      <c r="AY230" s="243" t="s">
        <v>213</v>
      </c>
    </row>
    <row r="231" spans="1:65" s="13" customFormat="1">
      <c r="B231" s="212"/>
      <c r="C231" s="213"/>
      <c r="D231" s="208" t="s">
        <v>233</v>
      </c>
      <c r="E231" s="214" t="s">
        <v>19</v>
      </c>
      <c r="F231" s="215" t="s">
        <v>3038</v>
      </c>
      <c r="G231" s="213"/>
      <c r="H231" s="216">
        <v>114.119</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3" customFormat="1">
      <c r="B232" s="212"/>
      <c r="C232" s="213"/>
      <c r="D232" s="208" t="s">
        <v>233</v>
      </c>
      <c r="E232" s="214" t="s">
        <v>19</v>
      </c>
      <c r="F232" s="215" t="s">
        <v>3039</v>
      </c>
      <c r="G232" s="213"/>
      <c r="H232" s="216">
        <v>142.708</v>
      </c>
      <c r="I232" s="217"/>
      <c r="J232" s="213"/>
      <c r="K232" s="213"/>
      <c r="L232" s="218"/>
      <c r="M232" s="219"/>
      <c r="N232" s="220"/>
      <c r="O232" s="220"/>
      <c r="P232" s="220"/>
      <c r="Q232" s="220"/>
      <c r="R232" s="220"/>
      <c r="S232" s="220"/>
      <c r="T232" s="221"/>
      <c r="AT232" s="222" t="s">
        <v>233</v>
      </c>
      <c r="AU232" s="222" t="s">
        <v>83</v>
      </c>
      <c r="AV232" s="13" t="s">
        <v>83</v>
      </c>
      <c r="AW232" s="13" t="s">
        <v>35</v>
      </c>
      <c r="AX232" s="13" t="s">
        <v>74</v>
      </c>
      <c r="AY232" s="222" t="s">
        <v>213</v>
      </c>
    </row>
    <row r="233" spans="1:65" s="14" customFormat="1">
      <c r="B233" s="223"/>
      <c r="C233" s="224"/>
      <c r="D233" s="208" t="s">
        <v>233</v>
      </c>
      <c r="E233" s="225" t="s">
        <v>19</v>
      </c>
      <c r="F233" s="226" t="s">
        <v>234</v>
      </c>
      <c r="G233" s="224"/>
      <c r="H233" s="227">
        <v>256.827</v>
      </c>
      <c r="I233" s="228"/>
      <c r="J233" s="224"/>
      <c r="K233" s="224"/>
      <c r="L233" s="229"/>
      <c r="M233" s="230"/>
      <c r="N233" s="231"/>
      <c r="O233" s="231"/>
      <c r="P233" s="231"/>
      <c r="Q233" s="231"/>
      <c r="R233" s="231"/>
      <c r="S233" s="231"/>
      <c r="T233" s="232"/>
      <c r="AT233" s="233" t="s">
        <v>233</v>
      </c>
      <c r="AU233" s="233" t="s">
        <v>83</v>
      </c>
      <c r="AV233" s="14" t="s">
        <v>220</v>
      </c>
      <c r="AW233" s="14" t="s">
        <v>35</v>
      </c>
      <c r="AX233" s="14" t="s">
        <v>81</v>
      </c>
      <c r="AY233" s="233" t="s">
        <v>213</v>
      </c>
    </row>
    <row r="234" spans="1:65" s="12" customFormat="1" ht="22.9" customHeight="1">
      <c r="B234" s="179"/>
      <c r="C234" s="180"/>
      <c r="D234" s="181" t="s">
        <v>73</v>
      </c>
      <c r="E234" s="193" t="s">
        <v>262</v>
      </c>
      <c r="F234" s="193" t="s">
        <v>424</v>
      </c>
      <c r="G234" s="180"/>
      <c r="H234" s="180"/>
      <c r="I234" s="183"/>
      <c r="J234" s="194">
        <f>BK234</f>
        <v>0</v>
      </c>
      <c r="K234" s="180"/>
      <c r="L234" s="185"/>
      <c r="M234" s="186"/>
      <c r="N234" s="187"/>
      <c r="O234" s="187"/>
      <c r="P234" s="188">
        <f>SUM(P235:P250)</f>
        <v>0</v>
      </c>
      <c r="Q234" s="187"/>
      <c r="R234" s="188">
        <f>SUM(R235:R250)</f>
        <v>0</v>
      </c>
      <c r="S234" s="187"/>
      <c r="T234" s="189">
        <f>SUM(T235:T250)</f>
        <v>11.753964</v>
      </c>
      <c r="AR234" s="190" t="s">
        <v>81</v>
      </c>
      <c r="AT234" s="191" t="s">
        <v>73</v>
      </c>
      <c r="AU234" s="191" t="s">
        <v>81</v>
      </c>
      <c r="AY234" s="190" t="s">
        <v>213</v>
      </c>
      <c r="BK234" s="192">
        <f>SUM(BK235:BK250)</f>
        <v>0</v>
      </c>
    </row>
    <row r="235" spans="1:65" s="2" customFormat="1" ht="16.5" customHeight="1">
      <c r="A235" s="36"/>
      <c r="B235" s="37"/>
      <c r="C235" s="195" t="s">
        <v>361</v>
      </c>
      <c r="D235" s="195" t="s">
        <v>215</v>
      </c>
      <c r="E235" s="196" t="s">
        <v>3040</v>
      </c>
      <c r="F235" s="197" t="s">
        <v>3041</v>
      </c>
      <c r="G235" s="198" t="s">
        <v>152</v>
      </c>
      <c r="H235" s="199">
        <v>18.552</v>
      </c>
      <c r="I235" s="200"/>
      <c r="J235" s="201">
        <f>ROUND(I235*H235,2)</f>
        <v>0</v>
      </c>
      <c r="K235" s="197" t="s">
        <v>19</v>
      </c>
      <c r="L235" s="41"/>
      <c r="M235" s="202" t="s">
        <v>19</v>
      </c>
      <c r="N235" s="203" t="s">
        <v>45</v>
      </c>
      <c r="O235" s="66"/>
      <c r="P235" s="204">
        <f>O235*H235</f>
        <v>0</v>
      </c>
      <c r="Q235" s="204">
        <v>0</v>
      </c>
      <c r="R235" s="204">
        <f>Q235*H235</f>
        <v>0</v>
      </c>
      <c r="S235" s="204">
        <v>7.5999999999999998E-2</v>
      </c>
      <c r="T235" s="205">
        <f>S235*H235</f>
        <v>1.4099519999999999</v>
      </c>
      <c r="U235" s="36"/>
      <c r="V235" s="36"/>
      <c r="W235" s="36"/>
      <c r="X235" s="36"/>
      <c r="Y235" s="36"/>
      <c r="Z235" s="36"/>
      <c r="AA235" s="36"/>
      <c r="AB235" s="36"/>
      <c r="AC235" s="36"/>
      <c r="AD235" s="36"/>
      <c r="AE235" s="36"/>
      <c r="AR235" s="206" t="s">
        <v>220</v>
      </c>
      <c r="AT235" s="206" t="s">
        <v>215</v>
      </c>
      <c r="AU235" s="206" t="s">
        <v>83</v>
      </c>
      <c r="AY235" s="19" t="s">
        <v>213</v>
      </c>
      <c r="BE235" s="207">
        <f>IF(N235="základní",J235,0)</f>
        <v>0</v>
      </c>
      <c r="BF235" s="207">
        <f>IF(N235="snížená",J235,0)</f>
        <v>0</v>
      </c>
      <c r="BG235" s="207">
        <f>IF(N235="zákl. přenesená",J235,0)</f>
        <v>0</v>
      </c>
      <c r="BH235" s="207">
        <f>IF(N235="sníž. přenesená",J235,0)</f>
        <v>0</v>
      </c>
      <c r="BI235" s="207">
        <f>IF(N235="nulová",J235,0)</f>
        <v>0</v>
      </c>
      <c r="BJ235" s="19" t="s">
        <v>81</v>
      </c>
      <c r="BK235" s="207">
        <f>ROUND(I235*H235,2)</f>
        <v>0</v>
      </c>
      <c r="BL235" s="19" t="s">
        <v>220</v>
      </c>
      <c r="BM235" s="206" t="s">
        <v>3042</v>
      </c>
    </row>
    <row r="236" spans="1:65" s="13" customFormat="1">
      <c r="B236" s="212"/>
      <c r="C236" s="213"/>
      <c r="D236" s="208" t="s">
        <v>233</v>
      </c>
      <c r="E236" s="214" t="s">
        <v>19</v>
      </c>
      <c r="F236" s="215" t="s">
        <v>2929</v>
      </c>
      <c r="G236" s="213"/>
      <c r="H236" s="216">
        <v>18.552</v>
      </c>
      <c r="I236" s="217"/>
      <c r="J236" s="213"/>
      <c r="K236" s="213"/>
      <c r="L236" s="218"/>
      <c r="M236" s="219"/>
      <c r="N236" s="220"/>
      <c r="O236" s="220"/>
      <c r="P236" s="220"/>
      <c r="Q236" s="220"/>
      <c r="R236" s="220"/>
      <c r="S236" s="220"/>
      <c r="T236" s="221"/>
      <c r="AT236" s="222" t="s">
        <v>233</v>
      </c>
      <c r="AU236" s="222" t="s">
        <v>83</v>
      </c>
      <c r="AV236" s="13" t="s">
        <v>83</v>
      </c>
      <c r="AW236" s="13" t="s">
        <v>35</v>
      </c>
      <c r="AX236" s="13" t="s">
        <v>81</v>
      </c>
      <c r="AY236" s="222" t="s">
        <v>213</v>
      </c>
    </row>
    <row r="237" spans="1:65" s="2" customFormat="1" ht="16.5" customHeight="1">
      <c r="A237" s="36"/>
      <c r="B237" s="37"/>
      <c r="C237" s="195" t="s">
        <v>366</v>
      </c>
      <c r="D237" s="195" t="s">
        <v>215</v>
      </c>
      <c r="E237" s="196" t="s">
        <v>3043</v>
      </c>
      <c r="F237" s="197" t="s">
        <v>3044</v>
      </c>
      <c r="G237" s="198" t="s">
        <v>156</v>
      </c>
      <c r="H237" s="199">
        <v>10.281000000000001</v>
      </c>
      <c r="I237" s="200"/>
      <c r="J237" s="201">
        <f>ROUND(I237*H237,2)</f>
        <v>0</v>
      </c>
      <c r="K237" s="197" t="s">
        <v>19</v>
      </c>
      <c r="L237" s="41"/>
      <c r="M237" s="202" t="s">
        <v>19</v>
      </c>
      <c r="N237" s="203" t="s">
        <v>45</v>
      </c>
      <c r="O237" s="66"/>
      <c r="P237" s="204">
        <f>O237*H237</f>
        <v>0</v>
      </c>
      <c r="Q237" s="204">
        <v>0</v>
      </c>
      <c r="R237" s="204">
        <f>Q237*H237</f>
        <v>0</v>
      </c>
      <c r="S237" s="204">
        <v>0.122</v>
      </c>
      <c r="T237" s="205">
        <f>S237*H237</f>
        <v>1.2542820000000001</v>
      </c>
      <c r="U237" s="36"/>
      <c r="V237" s="36"/>
      <c r="W237" s="36"/>
      <c r="X237" s="36"/>
      <c r="Y237" s="36"/>
      <c r="Z237" s="36"/>
      <c r="AA237" s="36"/>
      <c r="AB237" s="36"/>
      <c r="AC237" s="36"/>
      <c r="AD237" s="36"/>
      <c r="AE237" s="36"/>
      <c r="AR237" s="206" t="s">
        <v>220</v>
      </c>
      <c r="AT237" s="206" t="s">
        <v>215</v>
      </c>
      <c r="AU237" s="206" t="s">
        <v>83</v>
      </c>
      <c r="AY237" s="19" t="s">
        <v>213</v>
      </c>
      <c r="BE237" s="207">
        <f>IF(N237="základní",J237,0)</f>
        <v>0</v>
      </c>
      <c r="BF237" s="207">
        <f>IF(N237="snížená",J237,0)</f>
        <v>0</v>
      </c>
      <c r="BG237" s="207">
        <f>IF(N237="zákl. přenesená",J237,0)</f>
        <v>0</v>
      </c>
      <c r="BH237" s="207">
        <f>IF(N237="sníž. přenesená",J237,0)</f>
        <v>0</v>
      </c>
      <c r="BI237" s="207">
        <f>IF(N237="nulová",J237,0)</f>
        <v>0</v>
      </c>
      <c r="BJ237" s="19" t="s">
        <v>81</v>
      </c>
      <c r="BK237" s="207">
        <f>ROUND(I237*H237,2)</f>
        <v>0</v>
      </c>
      <c r="BL237" s="19" t="s">
        <v>220</v>
      </c>
      <c r="BM237" s="206" t="s">
        <v>3045</v>
      </c>
    </row>
    <row r="238" spans="1:65" s="13" customFormat="1">
      <c r="B238" s="212"/>
      <c r="C238" s="213"/>
      <c r="D238" s="208" t="s">
        <v>233</v>
      </c>
      <c r="E238" s="214" t="s">
        <v>19</v>
      </c>
      <c r="F238" s="215" t="s">
        <v>2931</v>
      </c>
      <c r="G238" s="213"/>
      <c r="H238" s="216">
        <v>10.281000000000001</v>
      </c>
      <c r="I238" s="217"/>
      <c r="J238" s="213"/>
      <c r="K238" s="213"/>
      <c r="L238" s="218"/>
      <c r="M238" s="219"/>
      <c r="N238" s="220"/>
      <c r="O238" s="220"/>
      <c r="P238" s="220"/>
      <c r="Q238" s="220"/>
      <c r="R238" s="220"/>
      <c r="S238" s="220"/>
      <c r="T238" s="221"/>
      <c r="AT238" s="222" t="s">
        <v>233</v>
      </c>
      <c r="AU238" s="222" t="s">
        <v>83</v>
      </c>
      <c r="AV238" s="13" t="s">
        <v>83</v>
      </c>
      <c r="AW238" s="13" t="s">
        <v>35</v>
      </c>
      <c r="AX238" s="13" t="s">
        <v>81</v>
      </c>
      <c r="AY238" s="222" t="s">
        <v>213</v>
      </c>
    </row>
    <row r="239" spans="1:65" s="2" customFormat="1" ht="16.5" customHeight="1">
      <c r="A239" s="36"/>
      <c r="B239" s="37"/>
      <c r="C239" s="195" t="s">
        <v>370</v>
      </c>
      <c r="D239" s="195" t="s">
        <v>215</v>
      </c>
      <c r="E239" s="196" t="s">
        <v>2517</v>
      </c>
      <c r="F239" s="197" t="s">
        <v>2518</v>
      </c>
      <c r="G239" s="198" t="s">
        <v>253</v>
      </c>
      <c r="H239" s="199">
        <v>4.32</v>
      </c>
      <c r="I239" s="200"/>
      <c r="J239" s="201">
        <f>ROUND(I239*H239,2)</f>
        <v>0</v>
      </c>
      <c r="K239" s="197" t="s">
        <v>2365</v>
      </c>
      <c r="L239" s="41"/>
      <c r="M239" s="202" t="s">
        <v>19</v>
      </c>
      <c r="N239" s="203" t="s">
        <v>45</v>
      </c>
      <c r="O239" s="66"/>
      <c r="P239" s="204">
        <f>O239*H239</f>
        <v>0</v>
      </c>
      <c r="Q239" s="204">
        <v>0</v>
      </c>
      <c r="R239" s="204">
        <f>Q239*H239</f>
        <v>0</v>
      </c>
      <c r="S239" s="204">
        <v>0.49399999999999999</v>
      </c>
      <c r="T239" s="205">
        <f>S239*H239</f>
        <v>2.13408</v>
      </c>
      <c r="U239" s="36"/>
      <c r="V239" s="36"/>
      <c r="W239" s="36"/>
      <c r="X239" s="36"/>
      <c r="Y239" s="36"/>
      <c r="Z239" s="36"/>
      <c r="AA239" s="36"/>
      <c r="AB239" s="36"/>
      <c r="AC239" s="36"/>
      <c r="AD239" s="36"/>
      <c r="AE239" s="36"/>
      <c r="AR239" s="206" t="s">
        <v>220</v>
      </c>
      <c r="AT239" s="206" t="s">
        <v>215</v>
      </c>
      <c r="AU239" s="206" t="s">
        <v>83</v>
      </c>
      <c r="AY239" s="19" t="s">
        <v>213</v>
      </c>
      <c r="BE239" s="207">
        <f>IF(N239="základní",J239,0)</f>
        <v>0</v>
      </c>
      <c r="BF239" s="207">
        <f>IF(N239="snížená",J239,0)</f>
        <v>0</v>
      </c>
      <c r="BG239" s="207">
        <f>IF(N239="zákl. přenesená",J239,0)</f>
        <v>0</v>
      </c>
      <c r="BH239" s="207">
        <f>IF(N239="sníž. přenesená",J239,0)</f>
        <v>0</v>
      </c>
      <c r="BI239" s="207">
        <f>IF(N239="nulová",J239,0)</f>
        <v>0</v>
      </c>
      <c r="BJ239" s="19" t="s">
        <v>81</v>
      </c>
      <c r="BK239" s="207">
        <f>ROUND(I239*H239,2)</f>
        <v>0</v>
      </c>
      <c r="BL239" s="19" t="s">
        <v>220</v>
      </c>
      <c r="BM239" s="206" t="s">
        <v>3046</v>
      </c>
    </row>
    <row r="240" spans="1:65" s="15" customFormat="1">
      <c r="B240" s="234"/>
      <c r="C240" s="235"/>
      <c r="D240" s="208" t="s">
        <v>233</v>
      </c>
      <c r="E240" s="236" t="s">
        <v>19</v>
      </c>
      <c r="F240" s="237" t="s">
        <v>3047</v>
      </c>
      <c r="G240" s="235"/>
      <c r="H240" s="236" t="s">
        <v>19</v>
      </c>
      <c r="I240" s="238"/>
      <c r="J240" s="235"/>
      <c r="K240" s="235"/>
      <c r="L240" s="239"/>
      <c r="M240" s="240"/>
      <c r="N240" s="241"/>
      <c r="O240" s="241"/>
      <c r="P240" s="241"/>
      <c r="Q240" s="241"/>
      <c r="R240" s="241"/>
      <c r="S240" s="241"/>
      <c r="T240" s="242"/>
      <c r="AT240" s="243" t="s">
        <v>233</v>
      </c>
      <c r="AU240" s="243" t="s">
        <v>83</v>
      </c>
      <c r="AV240" s="15" t="s">
        <v>81</v>
      </c>
      <c r="AW240" s="15" t="s">
        <v>35</v>
      </c>
      <c r="AX240" s="15" t="s">
        <v>74</v>
      </c>
      <c r="AY240" s="243" t="s">
        <v>213</v>
      </c>
    </row>
    <row r="241" spans="1:65" s="13" customFormat="1">
      <c r="B241" s="212"/>
      <c r="C241" s="213"/>
      <c r="D241" s="208" t="s">
        <v>233</v>
      </c>
      <c r="E241" s="214" t="s">
        <v>19</v>
      </c>
      <c r="F241" s="215" t="s">
        <v>3048</v>
      </c>
      <c r="G241" s="213"/>
      <c r="H241" s="216">
        <v>0.753</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5" customFormat="1">
      <c r="B242" s="234"/>
      <c r="C242" s="235"/>
      <c r="D242" s="208" t="s">
        <v>233</v>
      </c>
      <c r="E242" s="236" t="s">
        <v>19</v>
      </c>
      <c r="F242" s="237" t="s">
        <v>3049</v>
      </c>
      <c r="G242" s="235"/>
      <c r="H242" s="236" t="s">
        <v>19</v>
      </c>
      <c r="I242" s="238"/>
      <c r="J242" s="235"/>
      <c r="K242" s="235"/>
      <c r="L242" s="239"/>
      <c r="M242" s="240"/>
      <c r="N242" s="241"/>
      <c r="O242" s="241"/>
      <c r="P242" s="241"/>
      <c r="Q242" s="241"/>
      <c r="R242" s="241"/>
      <c r="S242" s="241"/>
      <c r="T242" s="242"/>
      <c r="AT242" s="243" t="s">
        <v>233</v>
      </c>
      <c r="AU242" s="243" t="s">
        <v>83</v>
      </c>
      <c r="AV242" s="15" t="s">
        <v>81</v>
      </c>
      <c r="AW242" s="15" t="s">
        <v>35</v>
      </c>
      <c r="AX242" s="15" t="s">
        <v>74</v>
      </c>
      <c r="AY242" s="243" t="s">
        <v>213</v>
      </c>
    </row>
    <row r="243" spans="1:65" s="13" customFormat="1">
      <c r="B243" s="212"/>
      <c r="C243" s="213"/>
      <c r="D243" s="208" t="s">
        <v>233</v>
      </c>
      <c r="E243" s="214" t="s">
        <v>19</v>
      </c>
      <c r="F243" s="215" t="s">
        <v>2923</v>
      </c>
      <c r="G243" s="213"/>
      <c r="H243" s="216">
        <v>3.5670000000000002</v>
      </c>
      <c r="I243" s="217"/>
      <c r="J243" s="213"/>
      <c r="K243" s="213"/>
      <c r="L243" s="218"/>
      <c r="M243" s="219"/>
      <c r="N243" s="220"/>
      <c r="O243" s="220"/>
      <c r="P243" s="220"/>
      <c r="Q243" s="220"/>
      <c r="R243" s="220"/>
      <c r="S243" s="220"/>
      <c r="T243" s="221"/>
      <c r="AT243" s="222" t="s">
        <v>233</v>
      </c>
      <c r="AU243" s="222" t="s">
        <v>83</v>
      </c>
      <c r="AV243" s="13" t="s">
        <v>83</v>
      </c>
      <c r="AW243" s="13" t="s">
        <v>35</v>
      </c>
      <c r="AX243" s="13" t="s">
        <v>74</v>
      </c>
      <c r="AY243" s="222" t="s">
        <v>213</v>
      </c>
    </row>
    <row r="244" spans="1:65" s="14" customFormat="1">
      <c r="B244" s="223"/>
      <c r="C244" s="224"/>
      <c r="D244" s="208" t="s">
        <v>233</v>
      </c>
      <c r="E244" s="225" t="s">
        <v>19</v>
      </c>
      <c r="F244" s="226" t="s">
        <v>234</v>
      </c>
      <c r="G244" s="224"/>
      <c r="H244" s="227">
        <v>4.32</v>
      </c>
      <c r="I244" s="228"/>
      <c r="J244" s="224"/>
      <c r="K244" s="224"/>
      <c r="L244" s="229"/>
      <c r="M244" s="230"/>
      <c r="N244" s="231"/>
      <c r="O244" s="231"/>
      <c r="P244" s="231"/>
      <c r="Q244" s="231"/>
      <c r="R244" s="231"/>
      <c r="S244" s="231"/>
      <c r="T244" s="232"/>
      <c r="AT244" s="233" t="s">
        <v>233</v>
      </c>
      <c r="AU244" s="233" t="s">
        <v>83</v>
      </c>
      <c r="AV244" s="14" t="s">
        <v>220</v>
      </c>
      <c r="AW244" s="14" t="s">
        <v>35</v>
      </c>
      <c r="AX244" s="14" t="s">
        <v>81</v>
      </c>
      <c r="AY244" s="233" t="s">
        <v>213</v>
      </c>
    </row>
    <row r="245" spans="1:65" s="2" customFormat="1" ht="16.5" customHeight="1">
      <c r="A245" s="36"/>
      <c r="B245" s="37"/>
      <c r="C245" s="195" t="s">
        <v>375</v>
      </c>
      <c r="D245" s="195" t="s">
        <v>215</v>
      </c>
      <c r="E245" s="196" t="s">
        <v>3050</v>
      </c>
      <c r="F245" s="197" t="s">
        <v>3051</v>
      </c>
      <c r="G245" s="198" t="s">
        <v>253</v>
      </c>
      <c r="H245" s="199">
        <v>3.5670000000000002</v>
      </c>
      <c r="I245" s="200"/>
      <c r="J245" s="201">
        <f>ROUND(I245*H245,2)</f>
        <v>0</v>
      </c>
      <c r="K245" s="197" t="s">
        <v>2365</v>
      </c>
      <c r="L245" s="41"/>
      <c r="M245" s="202" t="s">
        <v>19</v>
      </c>
      <c r="N245" s="203" t="s">
        <v>45</v>
      </c>
      <c r="O245" s="66"/>
      <c r="P245" s="204">
        <f>O245*H245</f>
        <v>0</v>
      </c>
      <c r="Q245" s="204">
        <v>0</v>
      </c>
      <c r="R245" s="204">
        <f>Q245*H245</f>
        <v>0</v>
      </c>
      <c r="S245" s="204">
        <v>1.95</v>
      </c>
      <c r="T245" s="205">
        <f>S245*H245</f>
        <v>6.9556500000000003</v>
      </c>
      <c r="U245" s="36"/>
      <c r="V245" s="36"/>
      <c r="W245" s="36"/>
      <c r="X245" s="36"/>
      <c r="Y245" s="36"/>
      <c r="Z245" s="36"/>
      <c r="AA245" s="36"/>
      <c r="AB245" s="36"/>
      <c r="AC245" s="36"/>
      <c r="AD245" s="36"/>
      <c r="AE245" s="36"/>
      <c r="AR245" s="206" t="s">
        <v>220</v>
      </c>
      <c r="AT245" s="206" t="s">
        <v>215</v>
      </c>
      <c r="AU245" s="206" t="s">
        <v>83</v>
      </c>
      <c r="AY245" s="19" t="s">
        <v>213</v>
      </c>
      <c r="BE245" s="207">
        <f>IF(N245="základní",J245,0)</f>
        <v>0</v>
      </c>
      <c r="BF245" s="207">
        <f>IF(N245="snížená",J245,0)</f>
        <v>0</v>
      </c>
      <c r="BG245" s="207">
        <f>IF(N245="zákl. přenesená",J245,0)</f>
        <v>0</v>
      </c>
      <c r="BH245" s="207">
        <f>IF(N245="sníž. přenesená",J245,0)</f>
        <v>0</v>
      </c>
      <c r="BI245" s="207">
        <f>IF(N245="nulová",J245,0)</f>
        <v>0</v>
      </c>
      <c r="BJ245" s="19" t="s">
        <v>81</v>
      </c>
      <c r="BK245" s="207">
        <f>ROUND(I245*H245,2)</f>
        <v>0</v>
      </c>
      <c r="BL245" s="19" t="s">
        <v>220</v>
      </c>
      <c r="BM245" s="206" t="s">
        <v>3052</v>
      </c>
    </row>
    <row r="246" spans="1:65" s="2" customFormat="1" ht="29.25">
      <c r="A246" s="36"/>
      <c r="B246" s="37"/>
      <c r="C246" s="38"/>
      <c r="D246" s="208" t="s">
        <v>222</v>
      </c>
      <c r="E246" s="38"/>
      <c r="F246" s="209" t="s">
        <v>2875</v>
      </c>
      <c r="G246" s="38"/>
      <c r="H246" s="38"/>
      <c r="I246" s="118"/>
      <c r="J246" s="38"/>
      <c r="K246" s="38"/>
      <c r="L246" s="41"/>
      <c r="M246" s="210"/>
      <c r="N246" s="211"/>
      <c r="O246" s="66"/>
      <c r="P246" s="66"/>
      <c r="Q246" s="66"/>
      <c r="R246" s="66"/>
      <c r="S246" s="66"/>
      <c r="T246" s="67"/>
      <c r="U246" s="36"/>
      <c r="V246" s="36"/>
      <c r="W246" s="36"/>
      <c r="X246" s="36"/>
      <c r="Y246" s="36"/>
      <c r="Z246" s="36"/>
      <c r="AA246" s="36"/>
      <c r="AB246" s="36"/>
      <c r="AC246" s="36"/>
      <c r="AD246" s="36"/>
      <c r="AE246" s="36"/>
      <c r="AT246" s="19" t="s">
        <v>222</v>
      </c>
      <c r="AU246" s="19" t="s">
        <v>83</v>
      </c>
    </row>
    <row r="247" spans="1:65" s="15" customFormat="1">
      <c r="B247" s="234"/>
      <c r="C247" s="235"/>
      <c r="D247" s="208" t="s">
        <v>233</v>
      </c>
      <c r="E247" s="236" t="s">
        <v>19</v>
      </c>
      <c r="F247" s="237" t="s">
        <v>3053</v>
      </c>
      <c r="G247" s="235"/>
      <c r="H247" s="236" t="s">
        <v>19</v>
      </c>
      <c r="I247" s="238"/>
      <c r="J247" s="235"/>
      <c r="K247" s="235"/>
      <c r="L247" s="239"/>
      <c r="M247" s="240"/>
      <c r="N247" s="241"/>
      <c r="O247" s="241"/>
      <c r="P247" s="241"/>
      <c r="Q247" s="241"/>
      <c r="R247" s="241"/>
      <c r="S247" s="241"/>
      <c r="T247" s="242"/>
      <c r="AT247" s="243" t="s">
        <v>233</v>
      </c>
      <c r="AU247" s="243" t="s">
        <v>83</v>
      </c>
      <c r="AV247" s="15" t="s">
        <v>81</v>
      </c>
      <c r="AW247" s="15" t="s">
        <v>35</v>
      </c>
      <c r="AX247" s="15" t="s">
        <v>74</v>
      </c>
      <c r="AY247" s="243" t="s">
        <v>213</v>
      </c>
    </row>
    <row r="248" spans="1:65" s="13" customFormat="1">
      <c r="B248" s="212"/>
      <c r="C248" s="213"/>
      <c r="D248" s="208" t="s">
        <v>233</v>
      </c>
      <c r="E248" s="214" t="s">
        <v>19</v>
      </c>
      <c r="F248" s="215" t="s">
        <v>3054</v>
      </c>
      <c r="G248" s="213"/>
      <c r="H248" s="216">
        <v>3.5670000000000002</v>
      </c>
      <c r="I248" s="217"/>
      <c r="J248" s="213"/>
      <c r="K248" s="213"/>
      <c r="L248" s="218"/>
      <c r="M248" s="219"/>
      <c r="N248" s="220"/>
      <c r="O248" s="220"/>
      <c r="P248" s="220"/>
      <c r="Q248" s="220"/>
      <c r="R248" s="220"/>
      <c r="S248" s="220"/>
      <c r="T248" s="221"/>
      <c r="AT248" s="222" t="s">
        <v>233</v>
      </c>
      <c r="AU248" s="222" t="s">
        <v>83</v>
      </c>
      <c r="AV248" s="13" t="s">
        <v>83</v>
      </c>
      <c r="AW248" s="13" t="s">
        <v>35</v>
      </c>
      <c r="AX248" s="13" t="s">
        <v>74</v>
      </c>
      <c r="AY248" s="222" t="s">
        <v>213</v>
      </c>
    </row>
    <row r="249" spans="1:65" s="16" customFormat="1">
      <c r="B249" s="262"/>
      <c r="C249" s="263"/>
      <c r="D249" s="208" t="s">
        <v>233</v>
      </c>
      <c r="E249" s="264" t="s">
        <v>2923</v>
      </c>
      <c r="F249" s="265" t="s">
        <v>2376</v>
      </c>
      <c r="G249" s="263"/>
      <c r="H249" s="266">
        <v>3.5670000000000002</v>
      </c>
      <c r="I249" s="267"/>
      <c r="J249" s="263"/>
      <c r="K249" s="263"/>
      <c r="L249" s="268"/>
      <c r="M249" s="269"/>
      <c r="N249" s="270"/>
      <c r="O249" s="270"/>
      <c r="P249" s="270"/>
      <c r="Q249" s="270"/>
      <c r="R249" s="270"/>
      <c r="S249" s="270"/>
      <c r="T249" s="271"/>
      <c r="AT249" s="272" t="s">
        <v>233</v>
      </c>
      <c r="AU249" s="272" t="s">
        <v>83</v>
      </c>
      <c r="AV249" s="16" t="s">
        <v>228</v>
      </c>
      <c r="AW249" s="16" t="s">
        <v>35</v>
      </c>
      <c r="AX249" s="16" t="s">
        <v>74</v>
      </c>
      <c r="AY249" s="272" t="s">
        <v>213</v>
      </c>
    </row>
    <row r="250" spans="1:65" s="14" customFormat="1">
      <c r="B250" s="223"/>
      <c r="C250" s="224"/>
      <c r="D250" s="208" t="s">
        <v>233</v>
      </c>
      <c r="E250" s="225" t="s">
        <v>19</v>
      </c>
      <c r="F250" s="226" t="s">
        <v>234</v>
      </c>
      <c r="G250" s="224"/>
      <c r="H250" s="227">
        <v>3.5670000000000002</v>
      </c>
      <c r="I250" s="228"/>
      <c r="J250" s="224"/>
      <c r="K250" s="224"/>
      <c r="L250" s="229"/>
      <c r="M250" s="230"/>
      <c r="N250" s="231"/>
      <c r="O250" s="231"/>
      <c r="P250" s="231"/>
      <c r="Q250" s="231"/>
      <c r="R250" s="231"/>
      <c r="S250" s="231"/>
      <c r="T250" s="232"/>
      <c r="AT250" s="233" t="s">
        <v>233</v>
      </c>
      <c r="AU250" s="233" t="s">
        <v>83</v>
      </c>
      <c r="AV250" s="14" t="s">
        <v>220</v>
      </c>
      <c r="AW250" s="14" t="s">
        <v>35</v>
      </c>
      <c r="AX250" s="14" t="s">
        <v>81</v>
      </c>
      <c r="AY250" s="233" t="s">
        <v>213</v>
      </c>
    </row>
    <row r="251" spans="1:65" s="12" customFormat="1" ht="22.9" customHeight="1">
      <c r="B251" s="179"/>
      <c r="C251" s="180"/>
      <c r="D251" s="181" t="s">
        <v>73</v>
      </c>
      <c r="E251" s="193" t="s">
        <v>451</v>
      </c>
      <c r="F251" s="193" t="s">
        <v>452</v>
      </c>
      <c r="G251" s="180"/>
      <c r="H251" s="180"/>
      <c r="I251" s="183"/>
      <c r="J251" s="194">
        <f>BK251</f>
        <v>0</v>
      </c>
      <c r="K251" s="180"/>
      <c r="L251" s="185"/>
      <c r="M251" s="186"/>
      <c r="N251" s="187"/>
      <c r="O251" s="187"/>
      <c r="P251" s="188">
        <f>SUM(P252:P276)</f>
        <v>0</v>
      </c>
      <c r="Q251" s="187"/>
      <c r="R251" s="188">
        <f>SUM(R252:R276)</f>
        <v>0</v>
      </c>
      <c r="S251" s="187"/>
      <c r="T251" s="189">
        <f>SUM(T252:T276)</f>
        <v>0</v>
      </c>
      <c r="AR251" s="190" t="s">
        <v>81</v>
      </c>
      <c r="AT251" s="191" t="s">
        <v>73</v>
      </c>
      <c r="AU251" s="191" t="s">
        <v>81</v>
      </c>
      <c r="AY251" s="190" t="s">
        <v>213</v>
      </c>
      <c r="BK251" s="192">
        <f>SUM(BK252:BK276)</f>
        <v>0</v>
      </c>
    </row>
    <row r="252" spans="1:65" s="2" customFormat="1" ht="16.5" customHeight="1">
      <c r="A252" s="36"/>
      <c r="B252" s="37"/>
      <c r="C252" s="195" t="s">
        <v>380</v>
      </c>
      <c r="D252" s="195" t="s">
        <v>215</v>
      </c>
      <c r="E252" s="196" t="s">
        <v>2527</v>
      </c>
      <c r="F252" s="197" t="s">
        <v>2528</v>
      </c>
      <c r="G252" s="198" t="s">
        <v>166</v>
      </c>
      <c r="H252" s="199">
        <v>10.214</v>
      </c>
      <c r="I252" s="200"/>
      <c r="J252" s="201">
        <f>ROUND(I252*H252,2)</f>
        <v>0</v>
      </c>
      <c r="K252" s="197" t="s">
        <v>2365</v>
      </c>
      <c r="L252" s="41"/>
      <c r="M252" s="202" t="s">
        <v>19</v>
      </c>
      <c r="N252" s="203" t="s">
        <v>45</v>
      </c>
      <c r="O252" s="66"/>
      <c r="P252" s="204">
        <f>O252*H252</f>
        <v>0</v>
      </c>
      <c r="Q252" s="204">
        <v>0</v>
      </c>
      <c r="R252" s="204">
        <f>Q252*H252</f>
        <v>0</v>
      </c>
      <c r="S252" s="204">
        <v>0</v>
      </c>
      <c r="T252" s="205">
        <f>S252*H252</f>
        <v>0</v>
      </c>
      <c r="U252" s="36"/>
      <c r="V252" s="36"/>
      <c r="W252" s="36"/>
      <c r="X252" s="36"/>
      <c r="Y252" s="36"/>
      <c r="Z252" s="36"/>
      <c r="AA252" s="36"/>
      <c r="AB252" s="36"/>
      <c r="AC252" s="36"/>
      <c r="AD252" s="36"/>
      <c r="AE252" s="36"/>
      <c r="AR252" s="206" t="s">
        <v>220</v>
      </c>
      <c r="AT252" s="206" t="s">
        <v>215</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3055</v>
      </c>
    </row>
    <row r="253" spans="1:65" s="2" customFormat="1" ht="58.5">
      <c r="A253" s="36"/>
      <c r="B253" s="37"/>
      <c r="C253" s="38"/>
      <c r="D253" s="208" t="s">
        <v>222</v>
      </c>
      <c r="E253" s="38"/>
      <c r="F253" s="209" t="s">
        <v>2530</v>
      </c>
      <c r="G253" s="38"/>
      <c r="H253" s="38"/>
      <c r="I253" s="118"/>
      <c r="J253" s="38"/>
      <c r="K253" s="38"/>
      <c r="L253" s="41"/>
      <c r="M253" s="210"/>
      <c r="N253" s="211"/>
      <c r="O253" s="66"/>
      <c r="P253" s="66"/>
      <c r="Q253" s="66"/>
      <c r="R253" s="66"/>
      <c r="S253" s="66"/>
      <c r="T253" s="67"/>
      <c r="U253" s="36"/>
      <c r="V253" s="36"/>
      <c r="W253" s="36"/>
      <c r="X253" s="36"/>
      <c r="Y253" s="36"/>
      <c r="Z253" s="36"/>
      <c r="AA253" s="36"/>
      <c r="AB253" s="36"/>
      <c r="AC253" s="36"/>
      <c r="AD253" s="36"/>
      <c r="AE253" s="36"/>
      <c r="AT253" s="19" t="s">
        <v>222</v>
      </c>
      <c r="AU253" s="19" t="s">
        <v>83</v>
      </c>
    </row>
    <row r="254" spans="1:65" s="13" customFormat="1">
      <c r="B254" s="212"/>
      <c r="C254" s="213"/>
      <c r="D254" s="208" t="s">
        <v>233</v>
      </c>
      <c r="E254" s="214" t="s">
        <v>19</v>
      </c>
      <c r="F254" s="215" t="s">
        <v>3056</v>
      </c>
      <c r="G254" s="213"/>
      <c r="H254" s="216">
        <v>10.214</v>
      </c>
      <c r="I254" s="217"/>
      <c r="J254" s="213"/>
      <c r="K254" s="213"/>
      <c r="L254" s="218"/>
      <c r="M254" s="219"/>
      <c r="N254" s="220"/>
      <c r="O254" s="220"/>
      <c r="P254" s="220"/>
      <c r="Q254" s="220"/>
      <c r="R254" s="220"/>
      <c r="S254" s="220"/>
      <c r="T254" s="221"/>
      <c r="AT254" s="222" t="s">
        <v>233</v>
      </c>
      <c r="AU254" s="222" t="s">
        <v>83</v>
      </c>
      <c r="AV254" s="13" t="s">
        <v>83</v>
      </c>
      <c r="AW254" s="13" t="s">
        <v>35</v>
      </c>
      <c r="AX254" s="13" t="s">
        <v>74</v>
      </c>
      <c r="AY254" s="222" t="s">
        <v>213</v>
      </c>
    </row>
    <row r="255" spans="1:65" s="14" customFormat="1">
      <c r="B255" s="223"/>
      <c r="C255" s="224"/>
      <c r="D255" s="208" t="s">
        <v>233</v>
      </c>
      <c r="E255" s="225" t="s">
        <v>2942</v>
      </c>
      <c r="F255" s="226" t="s">
        <v>234</v>
      </c>
      <c r="G255" s="224"/>
      <c r="H255" s="227">
        <v>10.214</v>
      </c>
      <c r="I255" s="228"/>
      <c r="J255" s="224"/>
      <c r="K255" s="224"/>
      <c r="L255" s="229"/>
      <c r="M255" s="230"/>
      <c r="N255" s="231"/>
      <c r="O255" s="231"/>
      <c r="P255" s="231"/>
      <c r="Q255" s="231"/>
      <c r="R255" s="231"/>
      <c r="S255" s="231"/>
      <c r="T255" s="232"/>
      <c r="AT255" s="233" t="s">
        <v>233</v>
      </c>
      <c r="AU255" s="233" t="s">
        <v>83</v>
      </c>
      <c r="AV255" s="14" t="s">
        <v>220</v>
      </c>
      <c r="AW255" s="14" t="s">
        <v>35</v>
      </c>
      <c r="AX255" s="14" t="s">
        <v>81</v>
      </c>
      <c r="AY255" s="233" t="s">
        <v>213</v>
      </c>
    </row>
    <row r="256" spans="1:65" s="2" customFormat="1" ht="21.75" customHeight="1">
      <c r="A256" s="36"/>
      <c r="B256" s="37"/>
      <c r="C256" s="195" t="s">
        <v>384</v>
      </c>
      <c r="D256" s="195" t="s">
        <v>215</v>
      </c>
      <c r="E256" s="196" t="s">
        <v>2532</v>
      </c>
      <c r="F256" s="197" t="s">
        <v>2533</v>
      </c>
      <c r="G256" s="198" t="s">
        <v>166</v>
      </c>
      <c r="H256" s="199">
        <v>194.066</v>
      </c>
      <c r="I256" s="200"/>
      <c r="J256" s="201">
        <f>ROUND(I256*H256,2)</f>
        <v>0</v>
      </c>
      <c r="K256" s="197" t="s">
        <v>2365</v>
      </c>
      <c r="L256" s="41"/>
      <c r="M256" s="202" t="s">
        <v>19</v>
      </c>
      <c r="N256" s="203" t="s">
        <v>45</v>
      </c>
      <c r="O256" s="66"/>
      <c r="P256" s="204">
        <f>O256*H256</f>
        <v>0</v>
      </c>
      <c r="Q256" s="204">
        <v>0</v>
      </c>
      <c r="R256" s="204">
        <f>Q256*H256</f>
        <v>0</v>
      </c>
      <c r="S256" s="204">
        <v>0</v>
      </c>
      <c r="T256" s="205">
        <f>S256*H256</f>
        <v>0</v>
      </c>
      <c r="U256" s="36"/>
      <c r="V256" s="36"/>
      <c r="W256" s="36"/>
      <c r="X256" s="36"/>
      <c r="Y256" s="36"/>
      <c r="Z256" s="36"/>
      <c r="AA256" s="36"/>
      <c r="AB256" s="36"/>
      <c r="AC256" s="36"/>
      <c r="AD256" s="36"/>
      <c r="AE256" s="36"/>
      <c r="AR256" s="206" t="s">
        <v>220</v>
      </c>
      <c r="AT256" s="206" t="s">
        <v>215</v>
      </c>
      <c r="AU256" s="206" t="s">
        <v>83</v>
      </c>
      <c r="AY256" s="19" t="s">
        <v>213</v>
      </c>
      <c r="BE256" s="207">
        <f>IF(N256="základní",J256,0)</f>
        <v>0</v>
      </c>
      <c r="BF256" s="207">
        <f>IF(N256="snížená",J256,0)</f>
        <v>0</v>
      </c>
      <c r="BG256" s="207">
        <f>IF(N256="zákl. přenesená",J256,0)</f>
        <v>0</v>
      </c>
      <c r="BH256" s="207">
        <f>IF(N256="sníž. přenesená",J256,0)</f>
        <v>0</v>
      </c>
      <c r="BI256" s="207">
        <f>IF(N256="nulová",J256,0)</f>
        <v>0</v>
      </c>
      <c r="BJ256" s="19" t="s">
        <v>81</v>
      </c>
      <c r="BK256" s="207">
        <f>ROUND(I256*H256,2)</f>
        <v>0</v>
      </c>
      <c r="BL256" s="19" t="s">
        <v>220</v>
      </c>
      <c r="BM256" s="206" t="s">
        <v>3057</v>
      </c>
    </row>
    <row r="257" spans="1:65" s="2" customFormat="1" ht="58.5">
      <c r="A257" s="36"/>
      <c r="B257" s="37"/>
      <c r="C257" s="38"/>
      <c r="D257" s="208" t="s">
        <v>222</v>
      </c>
      <c r="E257" s="38"/>
      <c r="F257" s="209" t="s">
        <v>2530</v>
      </c>
      <c r="G257" s="38"/>
      <c r="H257" s="38"/>
      <c r="I257" s="118"/>
      <c r="J257" s="38"/>
      <c r="K257" s="38"/>
      <c r="L257" s="41"/>
      <c r="M257" s="210"/>
      <c r="N257" s="211"/>
      <c r="O257" s="66"/>
      <c r="P257" s="66"/>
      <c r="Q257" s="66"/>
      <c r="R257" s="66"/>
      <c r="S257" s="66"/>
      <c r="T257" s="67"/>
      <c r="U257" s="36"/>
      <c r="V257" s="36"/>
      <c r="W257" s="36"/>
      <c r="X257" s="36"/>
      <c r="Y257" s="36"/>
      <c r="Z257" s="36"/>
      <c r="AA257" s="36"/>
      <c r="AB257" s="36"/>
      <c r="AC257" s="36"/>
      <c r="AD257" s="36"/>
      <c r="AE257" s="36"/>
      <c r="AT257" s="19" t="s">
        <v>222</v>
      </c>
      <c r="AU257" s="19" t="s">
        <v>83</v>
      </c>
    </row>
    <row r="258" spans="1:65" s="13" customFormat="1">
      <c r="B258" s="212"/>
      <c r="C258" s="213"/>
      <c r="D258" s="208" t="s">
        <v>233</v>
      </c>
      <c r="E258" s="214" t="s">
        <v>19</v>
      </c>
      <c r="F258" s="215" t="s">
        <v>3058</v>
      </c>
      <c r="G258" s="213"/>
      <c r="H258" s="216">
        <v>194.066</v>
      </c>
      <c r="I258" s="217"/>
      <c r="J258" s="213"/>
      <c r="K258" s="213"/>
      <c r="L258" s="218"/>
      <c r="M258" s="219"/>
      <c r="N258" s="220"/>
      <c r="O258" s="220"/>
      <c r="P258" s="220"/>
      <c r="Q258" s="220"/>
      <c r="R258" s="220"/>
      <c r="S258" s="220"/>
      <c r="T258" s="221"/>
      <c r="AT258" s="222" t="s">
        <v>233</v>
      </c>
      <c r="AU258" s="222" t="s">
        <v>83</v>
      </c>
      <c r="AV258" s="13" t="s">
        <v>83</v>
      </c>
      <c r="AW258" s="13" t="s">
        <v>35</v>
      </c>
      <c r="AX258" s="13" t="s">
        <v>81</v>
      </c>
      <c r="AY258" s="222" t="s">
        <v>213</v>
      </c>
    </row>
    <row r="259" spans="1:65" s="2" customFormat="1" ht="21.75" customHeight="1">
      <c r="A259" s="36"/>
      <c r="B259" s="37"/>
      <c r="C259" s="195" t="s">
        <v>389</v>
      </c>
      <c r="D259" s="195" t="s">
        <v>215</v>
      </c>
      <c r="E259" s="196" t="s">
        <v>2536</v>
      </c>
      <c r="F259" s="197" t="s">
        <v>2537</v>
      </c>
      <c r="G259" s="198" t="s">
        <v>166</v>
      </c>
      <c r="H259" s="199">
        <v>4.5709999999999997</v>
      </c>
      <c r="I259" s="200"/>
      <c r="J259" s="201">
        <f>ROUND(I259*H259,2)</f>
        <v>0</v>
      </c>
      <c r="K259" s="197" t="s">
        <v>2365</v>
      </c>
      <c r="L259" s="41"/>
      <c r="M259" s="202" t="s">
        <v>19</v>
      </c>
      <c r="N259" s="203" t="s">
        <v>45</v>
      </c>
      <c r="O259" s="66"/>
      <c r="P259" s="204">
        <f>O259*H259</f>
        <v>0</v>
      </c>
      <c r="Q259" s="204">
        <v>0</v>
      </c>
      <c r="R259" s="204">
        <f>Q259*H259</f>
        <v>0</v>
      </c>
      <c r="S259" s="204">
        <v>0</v>
      </c>
      <c r="T259" s="205">
        <f>S259*H259</f>
        <v>0</v>
      </c>
      <c r="U259" s="36"/>
      <c r="V259" s="36"/>
      <c r="W259" s="36"/>
      <c r="X259" s="36"/>
      <c r="Y259" s="36"/>
      <c r="Z259" s="36"/>
      <c r="AA259" s="36"/>
      <c r="AB259" s="36"/>
      <c r="AC259" s="36"/>
      <c r="AD259" s="36"/>
      <c r="AE259" s="36"/>
      <c r="AR259" s="206" t="s">
        <v>220</v>
      </c>
      <c r="AT259" s="206" t="s">
        <v>215</v>
      </c>
      <c r="AU259" s="206" t="s">
        <v>83</v>
      </c>
      <c r="AY259" s="19" t="s">
        <v>213</v>
      </c>
      <c r="BE259" s="207">
        <f>IF(N259="základní",J259,0)</f>
        <v>0</v>
      </c>
      <c r="BF259" s="207">
        <f>IF(N259="snížená",J259,0)</f>
        <v>0</v>
      </c>
      <c r="BG259" s="207">
        <f>IF(N259="zákl. přenesená",J259,0)</f>
        <v>0</v>
      </c>
      <c r="BH259" s="207">
        <f>IF(N259="sníž. přenesená",J259,0)</f>
        <v>0</v>
      </c>
      <c r="BI259" s="207">
        <f>IF(N259="nulová",J259,0)</f>
        <v>0</v>
      </c>
      <c r="BJ259" s="19" t="s">
        <v>81</v>
      </c>
      <c r="BK259" s="207">
        <f>ROUND(I259*H259,2)</f>
        <v>0</v>
      </c>
      <c r="BL259" s="19" t="s">
        <v>220</v>
      </c>
      <c r="BM259" s="206" t="s">
        <v>3059</v>
      </c>
    </row>
    <row r="260" spans="1:65" s="2" customFormat="1" ht="58.5">
      <c r="A260" s="36"/>
      <c r="B260" s="37"/>
      <c r="C260" s="38"/>
      <c r="D260" s="208" t="s">
        <v>222</v>
      </c>
      <c r="E260" s="38"/>
      <c r="F260" s="209" t="s">
        <v>2539</v>
      </c>
      <c r="G260" s="38"/>
      <c r="H260" s="38"/>
      <c r="I260" s="118"/>
      <c r="J260" s="38"/>
      <c r="K260" s="38"/>
      <c r="L260" s="41"/>
      <c r="M260" s="210"/>
      <c r="N260" s="211"/>
      <c r="O260" s="66"/>
      <c r="P260" s="66"/>
      <c r="Q260" s="66"/>
      <c r="R260" s="66"/>
      <c r="S260" s="66"/>
      <c r="T260" s="67"/>
      <c r="U260" s="36"/>
      <c r="V260" s="36"/>
      <c r="W260" s="36"/>
      <c r="X260" s="36"/>
      <c r="Y260" s="36"/>
      <c r="Z260" s="36"/>
      <c r="AA260" s="36"/>
      <c r="AB260" s="36"/>
      <c r="AC260" s="36"/>
      <c r="AD260" s="36"/>
      <c r="AE260" s="36"/>
      <c r="AT260" s="19" t="s">
        <v>222</v>
      </c>
      <c r="AU260" s="19" t="s">
        <v>83</v>
      </c>
    </row>
    <row r="261" spans="1:65" s="13" customFormat="1">
      <c r="B261" s="212"/>
      <c r="C261" s="213"/>
      <c r="D261" s="208" t="s">
        <v>233</v>
      </c>
      <c r="E261" s="214" t="s">
        <v>19</v>
      </c>
      <c r="F261" s="215" t="s">
        <v>2937</v>
      </c>
      <c r="G261" s="213"/>
      <c r="H261" s="216">
        <v>4.5709999999999997</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4" customFormat="1">
      <c r="B262" s="223"/>
      <c r="C262" s="224"/>
      <c r="D262" s="208" t="s">
        <v>233</v>
      </c>
      <c r="E262" s="225" t="s">
        <v>2345</v>
      </c>
      <c r="F262" s="226" t="s">
        <v>234</v>
      </c>
      <c r="G262" s="224"/>
      <c r="H262" s="227">
        <v>4.5709999999999997</v>
      </c>
      <c r="I262" s="228"/>
      <c r="J262" s="224"/>
      <c r="K262" s="224"/>
      <c r="L262" s="229"/>
      <c r="M262" s="230"/>
      <c r="N262" s="231"/>
      <c r="O262" s="231"/>
      <c r="P262" s="231"/>
      <c r="Q262" s="231"/>
      <c r="R262" s="231"/>
      <c r="S262" s="231"/>
      <c r="T262" s="232"/>
      <c r="AT262" s="233" t="s">
        <v>233</v>
      </c>
      <c r="AU262" s="233" t="s">
        <v>83</v>
      </c>
      <c r="AV262" s="14" t="s">
        <v>220</v>
      </c>
      <c r="AW262" s="14" t="s">
        <v>35</v>
      </c>
      <c r="AX262" s="14" t="s">
        <v>81</v>
      </c>
      <c r="AY262" s="233" t="s">
        <v>213</v>
      </c>
    </row>
    <row r="263" spans="1:65" s="2" customFormat="1" ht="21.75" customHeight="1">
      <c r="A263" s="36"/>
      <c r="B263" s="37"/>
      <c r="C263" s="195" t="s">
        <v>393</v>
      </c>
      <c r="D263" s="195" t="s">
        <v>215</v>
      </c>
      <c r="E263" s="196" t="s">
        <v>2544</v>
      </c>
      <c r="F263" s="197" t="s">
        <v>2545</v>
      </c>
      <c r="G263" s="198" t="s">
        <v>166</v>
      </c>
      <c r="H263" s="199">
        <v>2.1339999999999999</v>
      </c>
      <c r="I263" s="200"/>
      <c r="J263" s="201">
        <f>ROUND(I263*H263,2)</f>
        <v>0</v>
      </c>
      <c r="K263" s="197" t="s">
        <v>2365</v>
      </c>
      <c r="L263" s="41"/>
      <c r="M263" s="202" t="s">
        <v>19</v>
      </c>
      <c r="N263" s="203" t="s">
        <v>45</v>
      </c>
      <c r="O263" s="66"/>
      <c r="P263" s="204">
        <f>O263*H263</f>
        <v>0</v>
      </c>
      <c r="Q263" s="204">
        <v>0</v>
      </c>
      <c r="R263" s="204">
        <f>Q263*H263</f>
        <v>0</v>
      </c>
      <c r="S263" s="204">
        <v>0</v>
      </c>
      <c r="T263" s="205">
        <f>S263*H263</f>
        <v>0</v>
      </c>
      <c r="U263" s="36"/>
      <c r="V263" s="36"/>
      <c r="W263" s="36"/>
      <c r="X263" s="36"/>
      <c r="Y263" s="36"/>
      <c r="Z263" s="36"/>
      <c r="AA263" s="36"/>
      <c r="AB263" s="36"/>
      <c r="AC263" s="36"/>
      <c r="AD263" s="36"/>
      <c r="AE263" s="36"/>
      <c r="AR263" s="206" t="s">
        <v>220</v>
      </c>
      <c r="AT263" s="206" t="s">
        <v>215</v>
      </c>
      <c r="AU263" s="206" t="s">
        <v>83</v>
      </c>
      <c r="AY263" s="19" t="s">
        <v>213</v>
      </c>
      <c r="BE263" s="207">
        <f>IF(N263="základní",J263,0)</f>
        <v>0</v>
      </c>
      <c r="BF263" s="207">
        <f>IF(N263="snížená",J263,0)</f>
        <v>0</v>
      </c>
      <c r="BG263" s="207">
        <f>IF(N263="zákl. přenesená",J263,0)</f>
        <v>0</v>
      </c>
      <c r="BH263" s="207">
        <f>IF(N263="sníž. přenesená",J263,0)</f>
        <v>0</v>
      </c>
      <c r="BI263" s="207">
        <f>IF(N263="nulová",J263,0)</f>
        <v>0</v>
      </c>
      <c r="BJ263" s="19" t="s">
        <v>81</v>
      </c>
      <c r="BK263" s="207">
        <f>ROUND(I263*H263,2)</f>
        <v>0</v>
      </c>
      <c r="BL263" s="19" t="s">
        <v>220</v>
      </c>
      <c r="BM263" s="206" t="s">
        <v>3060</v>
      </c>
    </row>
    <row r="264" spans="1:65" s="2" customFormat="1" ht="58.5">
      <c r="A264" s="36"/>
      <c r="B264" s="37"/>
      <c r="C264" s="38"/>
      <c r="D264" s="208" t="s">
        <v>222</v>
      </c>
      <c r="E264" s="38"/>
      <c r="F264" s="209" t="s">
        <v>2539</v>
      </c>
      <c r="G264" s="38"/>
      <c r="H264" s="38"/>
      <c r="I264" s="118"/>
      <c r="J264" s="38"/>
      <c r="K264" s="38"/>
      <c r="L264" s="41"/>
      <c r="M264" s="210"/>
      <c r="N264" s="211"/>
      <c r="O264" s="66"/>
      <c r="P264" s="66"/>
      <c r="Q264" s="66"/>
      <c r="R264" s="66"/>
      <c r="S264" s="66"/>
      <c r="T264" s="67"/>
      <c r="U264" s="36"/>
      <c r="V264" s="36"/>
      <c r="W264" s="36"/>
      <c r="X264" s="36"/>
      <c r="Y264" s="36"/>
      <c r="Z264" s="36"/>
      <c r="AA264" s="36"/>
      <c r="AB264" s="36"/>
      <c r="AC264" s="36"/>
      <c r="AD264" s="36"/>
      <c r="AE264" s="36"/>
      <c r="AT264" s="19" t="s">
        <v>222</v>
      </c>
      <c r="AU264" s="19" t="s">
        <v>83</v>
      </c>
    </row>
    <row r="265" spans="1:65" s="13" customFormat="1">
      <c r="B265" s="212"/>
      <c r="C265" s="213"/>
      <c r="D265" s="208" t="s">
        <v>233</v>
      </c>
      <c r="E265" s="214" t="s">
        <v>19</v>
      </c>
      <c r="F265" s="215" t="s">
        <v>3061</v>
      </c>
      <c r="G265" s="213"/>
      <c r="H265" s="216">
        <v>2.1339999999999999</v>
      </c>
      <c r="I265" s="217"/>
      <c r="J265" s="213"/>
      <c r="K265" s="213"/>
      <c r="L265" s="218"/>
      <c r="M265" s="219"/>
      <c r="N265" s="220"/>
      <c r="O265" s="220"/>
      <c r="P265" s="220"/>
      <c r="Q265" s="220"/>
      <c r="R265" s="220"/>
      <c r="S265" s="220"/>
      <c r="T265" s="221"/>
      <c r="AT265" s="222" t="s">
        <v>233</v>
      </c>
      <c r="AU265" s="222" t="s">
        <v>83</v>
      </c>
      <c r="AV265" s="13" t="s">
        <v>83</v>
      </c>
      <c r="AW265" s="13" t="s">
        <v>35</v>
      </c>
      <c r="AX265" s="13" t="s">
        <v>74</v>
      </c>
      <c r="AY265" s="222" t="s">
        <v>213</v>
      </c>
    </row>
    <row r="266" spans="1:65" s="14" customFormat="1">
      <c r="B266" s="223"/>
      <c r="C266" s="224"/>
      <c r="D266" s="208" t="s">
        <v>233</v>
      </c>
      <c r="E266" s="225" t="s">
        <v>2347</v>
      </c>
      <c r="F266" s="226" t="s">
        <v>234</v>
      </c>
      <c r="G266" s="224"/>
      <c r="H266" s="227">
        <v>2.1339999999999999</v>
      </c>
      <c r="I266" s="228"/>
      <c r="J266" s="224"/>
      <c r="K266" s="224"/>
      <c r="L266" s="229"/>
      <c r="M266" s="230"/>
      <c r="N266" s="231"/>
      <c r="O266" s="231"/>
      <c r="P266" s="231"/>
      <c r="Q266" s="231"/>
      <c r="R266" s="231"/>
      <c r="S266" s="231"/>
      <c r="T266" s="232"/>
      <c r="AT266" s="233" t="s">
        <v>233</v>
      </c>
      <c r="AU266" s="233" t="s">
        <v>83</v>
      </c>
      <c r="AV266" s="14" t="s">
        <v>220</v>
      </c>
      <c r="AW266" s="14" t="s">
        <v>35</v>
      </c>
      <c r="AX266" s="14" t="s">
        <v>81</v>
      </c>
      <c r="AY266" s="233" t="s">
        <v>213</v>
      </c>
    </row>
    <row r="267" spans="1:65" s="2" customFormat="1" ht="16.5" customHeight="1">
      <c r="A267" s="36"/>
      <c r="B267" s="37"/>
      <c r="C267" s="195" t="s">
        <v>397</v>
      </c>
      <c r="D267" s="195" t="s">
        <v>215</v>
      </c>
      <c r="E267" s="196" t="s">
        <v>3062</v>
      </c>
      <c r="F267" s="197" t="s">
        <v>3063</v>
      </c>
      <c r="G267" s="198" t="s">
        <v>166</v>
      </c>
      <c r="H267" s="199">
        <v>3.5089999999999999</v>
      </c>
      <c r="I267" s="200"/>
      <c r="J267" s="201">
        <f>ROUND(I267*H267,2)</f>
        <v>0</v>
      </c>
      <c r="K267" s="197" t="s">
        <v>19</v>
      </c>
      <c r="L267" s="41"/>
      <c r="M267" s="202" t="s">
        <v>19</v>
      </c>
      <c r="N267" s="203" t="s">
        <v>45</v>
      </c>
      <c r="O267" s="66"/>
      <c r="P267" s="204">
        <f>O267*H267</f>
        <v>0</v>
      </c>
      <c r="Q267" s="204">
        <v>0</v>
      </c>
      <c r="R267" s="204">
        <f>Q267*H267</f>
        <v>0</v>
      </c>
      <c r="S267" s="204">
        <v>0</v>
      </c>
      <c r="T267" s="205">
        <f>S267*H267</f>
        <v>0</v>
      </c>
      <c r="U267" s="36"/>
      <c r="V267" s="36"/>
      <c r="W267" s="36"/>
      <c r="X267" s="36"/>
      <c r="Y267" s="36"/>
      <c r="Z267" s="36"/>
      <c r="AA267" s="36"/>
      <c r="AB267" s="36"/>
      <c r="AC267" s="36"/>
      <c r="AD267" s="36"/>
      <c r="AE267" s="36"/>
      <c r="AR267" s="206" t="s">
        <v>220</v>
      </c>
      <c r="AT267" s="206" t="s">
        <v>215</v>
      </c>
      <c r="AU267" s="206" t="s">
        <v>83</v>
      </c>
      <c r="AY267" s="19" t="s">
        <v>213</v>
      </c>
      <c r="BE267" s="207">
        <f>IF(N267="základní",J267,0)</f>
        <v>0</v>
      </c>
      <c r="BF267" s="207">
        <f>IF(N267="snížená",J267,0)</f>
        <v>0</v>
      </c>
      <c r="BG267" s="207">
        <f>IF(N267="zákl. přenesená",J267,0)</f>
        <v>0</v>
      </c>
      <c r="BH267" s="207">
        <f>IF(N267="sníž. přenesená",J267,0)</f>
        <v>0</v>
      </c>
      <c r="BI267" s="207">
        <f>IF(N267="nulová",J267,0)</f>
        <v>0</v>
      </c>
      <c r="BJ267" s="19" t="s">
        <v>81</v>
      </c>
      <c r="BK267" s="207">
        <f>ROUND(I267*H267,2)</f>
        <v>0</v>
      </c>
      <c r="BL267" s="19" t="s">
        <v>220</v>
      </c>
      <c r="BM267" s="206" t="s">
        <v>3064</v>
      </c>
    </row>
    <row r="268" spans="1:65" s="2" customFormat="1" ht="58.5">
      <c r="A268" s="36"/>
      <c r="B268" s="37"/>
      <c r="C268" s="38"/>
      <c r="D268" s="208" t="s">
        <v>222</v>
      </c>
      <c r="E268" s="38"/>
      <c r="F268" s="209" t="s">
        <v>2539</v>
      </c>
      <c r="G268" s="38"/>
      <c r="H268" s="38"/>
      <c r="I268" s="118"/>
      <c r="J268" s="38"/>
      <c r="K268" s="38"/>
      <c r="L268" s="41"/>
      <c r="M268" s="210"/>
      <c r="N268" s="211"/>
      <c r="O268" s="66"/>
      <c r="P268" s="66"/>
      <c r="Q268" s="66"/>
      <c r="R268" s="66"/>
      <c r="S268" s="66"/>
      <c r="T268" s="67"/>
      <c r="U268" s="36"/>
      <c r="V268" s="36"/>
      <c r="W268" s="36"/>
      <c r="X268" s="36"/>
      <c r="Y268" s="36"/>
      <c r="Z268" s="36"/>
      <c r="AA268" s="36"/>
      <c r="AB268" s="36"/>
      <c r="AC268" s="36"/>
      <c r="AD268" s="36"/>
      <c r="AE268" s="36"/>
      <c r="AT268" s="19" t="s">
        <v>222</v>
      </c>
      <c r="AU268" s="19" t="s">
        <v>83</v>
      </c>
    </row>
    <row r="269" spans="1:65" s="13" customFormat="1">
      <c r="B269" s="212"/>
      <c r="C269" s="213"/>
      <c r="D269" s="208" t="s">
        <v>233</v>
      </c>
      <c r="E269" s="214" t="s">
        <v>19</v>
      </c>
      <c r="F269" s="215" t="s">
        <v>3065</v>
      </c>
      <c r="G269" s="213"/>
      <c r="H269" s="216">
        <v>3.5089999999999999</v>
      </c>
      <c r="I269" s="217"/>
      <c r="J269" s="213"/>
      <c r="K269" s="213"/>
      <c r="L269" s="218"/>
      <c r="M269" s="219"/>
      <c r="N269" s="220"/>
      <c r="O269" s="220"/>
      <c r="P269" s="220"/>
      <c r="Q269" s="220"/>
      <c r="R269" s="220"/>
      <c r="S269" s="220"/>
      <c r="T269" s="221"/>
      <c r="AT269" s="222" t="s">
        <v>233</v>
      </c>
      <c r="AU269" s="222" t="s">
        <v>83</v>
      </c>
      <c r="AV269" s="13" t="s">
        <v>83</v>
      </c>
      <c r="AW269" s="13" t="s">
        <v>35</v>
      </c>
      <c r="AX269" s="13" t="s">
        <v>74</v>
      </c>
      <c r="AY269" s="222" t="s">
        <v>213</v>
      </c>
    </row>
    <row r="270" spans="1:65" s="14" customFormat="1">
      <c r="B270" s="223"/>
      <c r="C270" s="224"/>
      <c r="D270" s="208" t="s">
        <v>233</v>
      </c>
      <c r="E270" s="225" t="s">
        <v>2940</v>
      </c>
      <c r="F270" s="226" t="s">
        <v>234</v>
      </c>
      <c r="G270" s="224"/>
      <c r="H270" s="227">
        <v>3.5089999999999999</v>
      </c>
      <c r="I270" s="228"/>
      <c r="J270" s="224"/>
      <c r="K270" s="224"/>
      <c r="L270" s="229"/>
      <c r="M270" s="230"/>
      <c r="N270" s="231"/>
      <c r="O270" s="231"/>
      <c r="P270" s="231"/>
      <c r="Q270" s="231"/>
      <c r="R270" s="231"/>
      <c r="S270" s="231"/>
      <c r="T270" s="232"/>
      <c r="AT270" s="233" t="s">
        <v>233</v>
      </c>
      <c r="AU270" s="233" t="s">
        <v>83</v>
      </c>
      <c r="AV270" s="14" t="s">
        <v>220</v>
      </c>
      <c r="AW270" s="14" t="s">
        <v>35</v>
      </c>
      <c r="AX270" s="14" t="s">
        <v>81</v>
      </c>
      <c r="AY270" s="233" t="s">
        <v>213</v>
      </c>
    </row>
    <row r="271" spans="1:65" s="2" customFormat="1" ht="21.75" customHeight="1">
      <c r="A271" s="36"/>
      <c r="B271" s="37"/>
      <c r="C271" s="195" t="s">
        <v>402</v>
      </c>
      <c r="D271" s="195" t="s">
        <v>215</v>
      </c>
      <c r="E271" s="196" t="s">
        <v>2548</v>
      </c>
      <c r="F271" s="197" t="s">
        <v>2549</v>
      </c>
      <c r="G271" s="198" t="s">
        <v>166</v>
      </c>
      <c r="H271" s="199">
        <v>5.7039999999999997</v>
      </c>
      <c r="I271" s="200"/>
      <c r="J271" s="201">
        <f>ROUND(I271*H271,2)</f>
        <v>0</v>
      </c>
      <c r="K271" s="197" t="s">
        <v>2365</v>
      </c>
      <c r="L271" s="41"/>
      <c r="M271" s="202" t="s">
        <v>19</v>
      </c>
      <c r="N271" s="203" t="s">
        <v>45</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220</v>
      </c>
      <c r="AT271" s="206" t="s">
        <v>215</v>
      </c>
      <c r="AU271" s="206" t="s">
        <v>83</v>
      </c>
      <c r="AY271" s="19" t="s">
        <v>213</v>
      </c>
      <c r="BE271" s="207">
        <f>IF(N271="základní",J271,0)</f>
        <v>0</v>
      </c>
      <c r="BF271" s="207">
        <f>IF(N271="snížená",J271,0)</f>
        <v>0</v>
      </c>
      <c r="BG271" s="207">
        <f>IF(N271="zákl. přenesená",J271,0)</f>
        <v>0</v>
      </c>
      <c r="BH271" s="207">
        <f>IF(N271="sníž. přenesená",J271,0)</f>
        <v>0</v>
      </c>
      <c r="BI271" s="207">
        <f>IF(N271="nulová",J271,0)</f>
        <v>0</v>
      </c>
      <c r="BJ271" s="19" t="s">
        <v>81</v>
      </c>
      <c r="BK271" s="207">
        <f>ROUND(I271*H271,2)</f>
        <v>0</v>
      </c>
      <c r="BL271" s="19" t="s">
        <v>220</v>
      </c>
      <c r="BM271" s="206" t="s">
        <v>3066</v>
      </c>
    </row>
    <row r="272" spans="1:65" s="2" customFormat="1" ht="68.25">
      <c r="A272" s="36"/>
      <c r="B272" s="37"/>
      <c r="C272" s="38"/>
      <c r="D272" s="208" t="s">
        <v>222</v>
      </c>
      <c r="E272" s="38"/>
      <c r="F272" s="209" t="s">
        <v>2551</v>
      </c>
      <c r="G272" s="38"/>
      <c r="H272" s="38"/>
      <c r="I272" s="118"/>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222</v>
      </c>
      <c r="AU272" s="19" t="s">
        <v>83</v>
      </c>
    </row>
    <row r="273" spans="1:65" s="15" customFormat="1">
      <c r="B273" s="234"/>
      <c r="C273" s="235"/>
      <c r="D273" s="208" t="s">
        <v>233</v>
      </c>
      <c r="E273" s="236" t="s">
        <v>19</v>
      </c>
      <c r="F273" s="237" t="s">
        <v>2552</v>
      </c>
      <c r="G273" s="235"/>
      <c r="H273" s="236" t="s">
        <v>19</v>
      </c>
      <c r="I273" s="238"/>
      <c r="J273" s="235"/>
      <c r="K273" s="235"/>
      <c r="L273" s="239"/>
      <c r="M273" s="240"/>
      <c r="N273" s="241"/>
      <c r="O273" s="241"/>
      <c r="P273" s="241"/>
      <c r="Q273" s="241"/>
      <c r="R273" s="241"/>
      <c r="S273" s="241"/>
      <c r="T273" s="242"/>
      <c r="AT273" s="243" t="s">
        <v>233</v>
      </c>
      <c r="AU273" s="243" t="s">
        <v>83</v>
      </c>
      <c r="AV273" s="15" t="s">
        <v>81</v>
      </c>
      <c r="AW273" s="15" t="s">
        <v>35</v>
      </c>
      <c r="AX273" s="15" t="s">
        <v>74</v>
      </c>
      <c r="AY273" s="243" t="s">
        <v>213</v>
      </c>
    </row>
    <row r="274" spans="1:65" s="15" customFormat="1">
      <c r="B274" s="234"/>
      <c r="C274" s="235"/>
      <c r="D274" s="208" t="s">
        <v>233</v>
      </c>
      <c r="E274" s="236" t="s">
        <v>19</v>
      </c>
      <c r="F274" s="237" t="s">
        <v>2553</v>
      </c>
      <c r="G274" s="235"/>
      <c r="H274" s="236" t="s">
        <v>19</v>
      </c>
      <c r="I274" s="238"/>
      <c r="J274" s="235"/>
      <c r="K274" s="235"/>
      <c r="L274" s="239"/>
      <c r="M274" s="240"/>
      <c r="N274" s="241"/>
      <c r="O274" s="241"/>
      <c r="P274" s="241"/>
      <c r="Q274" s="241"/>
      <c r="R274" s="241"/>
      <c r="S274" s="241"/>
      <c r="T274" s="242"/>
      <c r="AT274" s="243" t="s">
        <v>233</v>
      </c>
      <c r="AU274" s="243" t="s">
        <v>83</v>
      </c>
      <c r="AV274" s="15" t="s">
        <v>81</v>
      </c>
      <c r="AW274" s="15" t="s">
        <v>35</v>
      </c>
      <c r="AX274" s="15" t="s">
        <v>74</v>
      </c>
      <c r="AY274" s="243" t="s">
        <v>213</v>
      </c>
    </row>
    <row r="275" spans="1:65" s="13" customFormat="1">
      <c r="B275" s="212"/>
      <c r="C275" s="213"/>
      <c r="D275" s="208" t="s">
        <v>233</v>
      </c>
      <c r="E275" s="214" t="s">
        <v>19</v>
      </c>
      <c r="F275" s="215" t="s">
        <v>3067</v>
      </c>
      <c r="G275" s="213"/>
      <c r="H275" s="216">
        <v>5.7039999999999997</v>
      </c>
      <c r="I275" s="217"/>
      <c r="J275" s="213"/>
      <c r="K275" s="213"/>
      <c r="L275" s="218"/>
      <c r="M275" s="219"/>
      <c r="N275" s="220"/>
      <c r="O275" s="220"/>
      <c r="P275" s="220"/>
      <c r="Q275" s="220"/>
      <c r="R275" s="220"/>
      <c r="S275" s="220"/>
      <c r="T275" s="221"/>
      <c r="AT275" s="222" t="s">
        <v>233</v>
      </c>
      <c r="AU275" s="222" t="s">
        <v>83</v>
      </c>
      <c r="AV275" s="13" t="s">
        <v>83</v>
      </c>
      <c r="AW275" s="13" t="s">
        <v>35</v>
      </c>
      <c r="AX275" s="13" t="s">
        <v>74</v>
      </c>
      <c r="AY275" s="222" t="s">
        <v>213</v>
      </c>
    </row>
    <row r="276" spans="1:65" s="14" customFormat="1">
      <c r="B276" s="223"/>
      <c r="C276" s="224"/>
      <c r="D276" s="208" t="s">
        <v>233</v>
      </c>
      <c r="E276" s="225" t="s">
        <v>2555</v>
      </c>
      <c r="F276" s="226" t="s">
        <v>234</v>
      </c>
      <c r="G276" s="224"/>
      <c r="H276" s="227">
        <v>5.7039999999999997</v>
      </c>
      <c r="I276" s="228"/>
      <c r="J276" s="224"/>
      <c r="K276" s="224"/>
      <c r="L276" s="229"/>
      <c r="M276" s="230"/>
      <c r="N276" s="231"/>
      <c r="O276" s="231"/>
      <c r="P276" s="231"/>
      <c r="Q276" s="231"/>
      <c r="R276" s="231"/>
      <c r="S276" s="231"/>
      <c r="T276" s="232"/>
      <c r="AT276" s="233" t="s">
        <v>233</v>
      </c>
      <c r="AU276" s="233" t="s">
        <v>83</v>
      </c>
      <c r="AV276" s="14" t="s">
        <v>220</v>
      </c>
      <c r="AW276" s="14" t="s">
        <v>35</v>
      </c>
      <c r="AX276" s="14" t="s">
        <v>81</v>
      </c>
      <c r="AY276" s="233" t="s">
        <v>213</v>
      </c>
    </row>
    <row r="277" spans="1:65" s="12" customFormat="1" ht="22.9" customHeight="1">
      <c r="B277" s="179"/>
      <c r="C277" s="180"/>
      <c r="D277" s="181" t="s">
        <v>73</v>
      </c>
      <c r="E277" s="193" t="s">
        <v>490</v>
      </c>
      <c r="F277" s="193" t="s">
        <v>491</v>
      </c>
      <c r="G277" s="180"/>
      <c r="H277" s="180"/>
      <c r="I277" s="183"/>
      <c r="J277" s="194">
        <f>BK277</f>
        <v>0</v>
      </c>
      <c r="K277" s="180"/>
      <c r="L277" s="185"/>
      <c r="M277" s="186"/>
      <c r="N277" s="187"/>
      <c r="O277" s="187"/>
      <c r="P277" s="188">
        <f>P278</f>
        <v>0</v>
      </c>
      <c r="Q277" s="187"/>
      <c r="R277" s="188">
        <f>R278</f>
        <v>0</v>
      </c>
      <c r="S277" s="187"/>
      <c r="T277" s="189">
        <f>T278</f>
        <v>0</v>
      </c>
      <c r="AR277" s="190" t="s">
        <v>81</v>
      </c>
      <c r="AT277" s="191" t="s">
        <v>73</v>
      </c>
      <c r="AU277" s="191" t="s">
        <v>81</v>
      </c>
      <c r="AY277" s="190" t="s">
        <v>213</v>
      </c>
      <c r="BK277" s="192">
        <f>BK278</f>
        <v>0</v>
      </c>
    </row>
    <row r="278" spans="1:65" s="2" customFormat="1" ht="21.75" customHeight="1">
      <c r="A278" s="36"/>
      <c r="B278" s="37"/>
      <c r="C278" s="195" t="s">
        <v>407</v>
      </c>
      <c r="D278" s="195" t="s">
        <v>215</v>
      </c>
      <c r="E278" s="196" t="s">
        <v>2556</v>
      </c>
      <c r="F278" s="197" t="s">
        <v>2557</v>
      </c>
      <c r="G278" s="198" t="s">
        <v>166</v>
      </c>
      <c r="H278" s="199">
        <v>21.494</v>
      </c>
      <c r="I278" s="200"/>
      <c r="J278" s="201">
        <f>ROUND(I278*H278,2)</f>
        <v>0</v>
      </c>
      <c r="K278" s="197" t="s">
        <v>2365</v>
      </c>
      <c r="L278" s="41"/>
      <c r="M278" s="202" t="s">
        <v>19</v>
      </c>
      <c r="N278" s="203" t="s">
        <v>45</v>
      </c>
      <c r="O278" s="66"/>
      <c r="P278" s="204">
        <f>O278*H278</f>
        <v>0</v>
      </c>
      <c r="Q278" s="204">
        <v>0</v>
      </c>
      <c r="R278" s="204">
        <f>Q278*H278</f>
        <v>0</v>
      </c>
      <c r="S278" s="204">
        <v>0</v>
      </c>
      <c r="T278" s="205">
        <f>S278*H278</f>
        <v>0</v>
      </c>
      <c r="U278" s="36"/>
      <c r="V278" s="36"/>
      <c r="W278" s="36"/>
      <c r="X278" s="36"/>
      <c r="Y278" s="36"/>
      <c r="Z278" s="36"/>
      <c r="AA278" s="36"/>
      <c r="AB278" s="36"/>
      <c r="AC278" s="36"/>
      <c r="AD278" s="36"/>
      <c r="AE278" s="36"/>
      <c r="AR278" s="206" t="s">
        <v>220</v>
      </c>
      <c r="AT278" s="206" t="s">
        <v>215</v>
      </c>
      <c r="AU278" s="206" t="s">
        <v>83</v>
      </c>
      <c r="AY278" s="19" t="s">
        <v>213</v>
      </c>
      <c r="BE278" s="207">
        <f>IF(N278="základní",J278,0)</f>
        <v>0</v>
      </c>
      <c r="BF278" s="207">
        <f>IF(N278="snížená",J278,0)</f>
        <v>0</v>
      </c>
      <c r="BG278" s="207">
        <f>IF(N278="zákl. přenesená",J278,0)</f>
        <v>0</v>
      </c>
      <c r="BH278" s="207">
        <f>IF(N278="sníž. přenesená",J278,0)</f>
        <v>0</v>
      </c>
      <c r="BI278" s="207">
        <f>IF(N278="nulová",J278,0)</f>
        <v>0</v>
      </c>
      <c r="BJ278" s="19" t="s">
        <v>81</v>
      </c>
      <c r="BK278" s="207">
        <f>ROUND(I278*H278,2)</f>
        <v>0</v>
      </c>
      <c r="BL278" s="19" t="s">
        <v>220</v>
      </c>
      <c r="BM278" s="206" t="s">
        <v>3068</v>
      </c>
    </row>
    <row r="279" spans="1:65" s="12" customFormat="1" ht="25.9" customHeight="1">
      <c r="B279" s="179"/>
      <c r="C279" s="180"/>
      <c r="D279" s="181" t="s">
        <v>73</v>
      </c>
      <c r="E279" s="182" t="s">
        <v>2559</v>
      </c>
      <c r="F279" s="182" t="s">
        <v>2560</v>
      </c>
      <c r="G279" s="180"/>
      <c r="H279" s="180"/>
      <c r="I279" s="183"/>
      <c r="J279" s="184">
        <f>BK279</f>
        <v>0</v>
      </c>
      <c r="K279" s="180"/>
      <c r="L279" s="185"/>
      <c r="M279" s="186"/>
      <c r="N279" s="187"/>
      <c r="O279" s="187"/>
      <c r="P279" s="188">
        <f>P280+P285</f>
        <v>0</v>
      </c>
      <c r="Q279" s="187"/>
      <c r="R279" s="188">
        <f>R280+R285</f>
        <v>0.23331099999999999</v>
      </c>
      <c r="S279" s="187"/>
      <c r="T279" s="189">
        <f>T280+T285</f>
        <v>0</v>
      </c>
      <c r="AR279" s="190" t="s">
        <v>83</v>
      </c>
      <c r="AT279" s="191" t="s">
        <v>73</v>
      </c>
      <c r="AU279" s="191" t="s">
        <v>74</v>
      </c>
      <c r="AY279" s="190" t="s">
        <v>213</v>
      </c>
      <c r="BK279" s="192">
        <f>BK280+BK285</f>
        <v>0</v>
      </c>
    </row>
    <row r="280" spans="1:65" s="12" customFormat="1" ht="22.9" customHeight="1">
      <c r="B280" s="179"/>
      <c r="C280" s="180"/>
      <c r="D280" s="181" t="s">
        <v>73</v>
      </c>
      <c r="E280" s="193" t="s">
        <v>2894</v>
      </c>
      <c r="F280" s="193" t="s">
        <v>2895</v>
      </c>
      <c r="G280" s="180"/>
      <c r="H280" s="180"/>
      <c r="I280" s="183"/>
      <c r="J280" s="194">
        <f>BK280</f>
        <v>0</v>
      </c>
      <c r="K280" s="180"/>
      <c r="L280" s="185"/>
      <c r="M280" s="186"/>
      <c r="N280" s="187"/>
      <c r="O280" s="187"/>
      <c r="P280" s="188">
        <f>SUM(P281:P284)</f>
        <v>0</v>
      </c>
      <c r="Q280" s="187"/>
      <c r="R280" s="188">
        <f>SUM(R281:R284)</f>
        <v>5.5999999999999994E-2</v>
      </c>
      <c r="S280" s="187"/>
      <c r="T280" s="189">
        <f>SUM(T281:T284)</f>
        <v>0</v>
      </c>
      <c r="AR280" s="190" t="s">
        <v>83</v>
      </c>
      <c r="AT280" s="191" t="s">
        <v>73</v>
      </c>
      <c r="AU280" s="191" t="s">
        <v>81</v>
      </c>
      <c r="AY280" s="190" t="s">
        <v>213</v>
      </c>
      <c r="BK280" s="192">
        <f>SUM(BK281:BK284)</f>
        <v>0</v>
      </c>
    </row>
    <row r="281" spans="1:65" s="2" customFormat="1" ht="16.5" customHeight="1">
      <c r="A281" s="36"/>
      <c r="B281" s="37"/>
      <c r="C281" s="195" t="s">
        <v>414</v>
      </c>
      <c r="D281" s="195" t="s">
        <v>215</v>
      </c>
      <c r="E281" s="196" t="s">
        <v>3069</v>
      </c>
      <c r="F281" s="197" t="s">
        <v>3070</v>
      </c>
      <c r="G281" s="198" t="s">
        <v>218</v>
      </c>
      <c r="H281" s="199">
        <v>1</v>
      </c>
      <c r="I281" s="200"/>
      <c r="J281" s="201">
        <f>ROUND(I281*H281,2)</f>
        <v>0</v>
      </c>
      <c r="K281" s="197" t="s">
        <v>19</v>
      </c>
      <c r="L281" s="41"/>
      <c r="M281" s="202" t="s">
        <v>19</v>
      </c>
      <c r="N281" s="203" t="s">
        <v>45</v>
      </c>
      <c r="O281" s="66"/>
      <c r="P281" s="204">
        <f>O281*H281</f>
        <v>0</v>
      </c>
      <c r="Q281" s="204">
        <v>3.5999999999999997E-2</v>
      </c>
      <c r="R281" s="204">
        <f>Q281*H281</f>
        <v>3.5999999999999997E-2</v>
      </c>
      <c r="S281" s="204">
        <v>0</v>
      </c>
      <c r="T281" s="205">
        <f>S281*H281</f>
        <v>0</v>
      </c>
      <c r="U281" s="36"/>
      <c r="V281" s="36"/>
      <c r="W281" s="36"/>
      <c r="X281" s="36"/>
      <c r="Y281" s="36"/>
      <c r="Z281" s="36"/>
      <c r="AA281" s="36"/>
      <c r="AB281" s="36"/>
      <c r="AC281" s="36"/>
      <c r="AD281" s="36"/>
      <c r="AE281" s="36"/>
      <c r="AR281" s="206" t="s">
        <v>293</v>
      </c>
      <c r="AT281" s="206" t="s">
        <v>215</v>
      </c>
      <c r="AU281" s="206" t="s">
        <v>83</v>
      </c>
      <c r="AY281" s="19" t="s">
        <v>213</v>
      </c>
      <c r="BE281" s="207">
        <f>IF(N281="základní",J281,0)</f>
        <v>0</v>
      </c>
      <c r="BF281" s="207">
        <f>IF(N281="snížená",J281,0)</f>
        <v>0</v>
      </c>
      <c r="BG281" s="207">
        <f>IF(N281="zákl. přenesená",J281,0)</f>
        <v>0</v>
      </c>
      <c r="BH281" s="207">
        <f>IF(N281="sníž. přenesená",J281,0)</f>
        <v>0</v>
      </c>
      <c r="BI281" s="207">
        <f>IF(N281="nulová",J281,0)</f>
        <v>0</v>
      </c>
      <c r="BJ281" s="19" t="s">
        <v>81</v>
      </c>
      <c r="BK281" s="207">
        <f>ROUND(I281*H281,2)</f>
        <v>0</v>
      </c>
      <c r="BL281" s="19" t="s">
        <v>293</v>
      </c>
      <c r="BM281" s="206" t="s">
        <v>3071</v>
      </c>
    </row>
    <row r="282" spans="1:65" s="2" customFormat="1" ht="16.5" customHeight="1">
      <c r="A282" s="36"/>
      <c r="B282" s="37"/>
      <c r="C282" s="195" t="s">
        <v>419</v>
      </c>
      <c r="D282" s="195" t="s">
        <v>215</v>
      </c>
      <c r="E282" s="196" t="s">
        <v>3072</v>
      </c>
      <c r="F282" s="197" t="s">
        <v>3070</v>
      </c>
      <c r="G282" s="198" t="s">
        <v>218</v>
      </c>
      <c r="H282" s="199">
        <v>1</v>
      </c>
      <c r="I282" s="200"/>
      <c r="J282" s="201">
        <f>ROUND(I282*H282,2)</f>
        <v>0</v>
      </c>
      <c r="K282" s="197" t="s">
        <v>19</v>
      </c>
      <c r="L282" s="41"/>
      <c r="M282" s="202" t="s">
        <v>19</v>
      </c>
      <c r="N282" s="203" t="s">
        <v>45</v>
      </c>
      <c r="O282" s="66"/>
      <c r="P282" s="204">
        <f>O282*H282</f>
        <v>0</v>
      </c>
      <c r="Q282" s="204">
        <v>0.02</v>
      </c>
      <c r="R282" s="204">
        <f>Q282*H282</f>
        <v>0.02</v>
      </c>
      <c r="S282" s="204">
        <v>0</v>
      </c>
      <c r="T282" s="205">
        <f>S282*H282</f>
        <v>0</v>
      </c>
      <c r="U282" s="36"/>
      <c r="V282" s="36"/>
      <c r="W282" s="36"/>
      <c r="X282" s="36"/>
      <c r="Y282" s="36"/>
      <c r="Z282" s="36"/>
      <c r="AA282" s="36"/>
      <c r="AB282" s="36"/>
      <c r="AC282" s="36"/>
      <c r="AD282" s="36"/>
      <c r="AE282" s="36"/>
      <c r="AR282" s="206" t="s">
        <v>293</v>
      </c>
      <c r="AT282" s="206" t="s">
        <v>215</v>
      </c>
      <c r="AU282" s="206" t="s">
        <v>83</v>
      </c>
      <c r="AY282" s="19" t="s">
        <v>213</v>
      </c>
      <c r="BE282" s="207">
        <f>IF(N282="základní",J282,0)</f>
        <v>0</v>
      </c>
      <c r="BF282" s="207">
        <f>IF(N282="snížená",J282,0)</f>
        <v>0</v>
      </c>
      <c r="BG282" s="207">
        <f>IF(N282="zákl. přenesená",J282,0)</f>
        <v>0</v>
      </c>
      <c r="BH282" s="207">
        <f>IF(N282="sníž. přenesená",J282,0)</f>
        <v>0</v>
      </c>
      <c r="BI282" s="207">
        <f>IF(N282="nulová",J282,0)</f>
        <v>0</v>
      </c>
      <c r="BJ282" s="19" t="s">
        <v>81</v>
      </c>
      <c r="BK282" s="207">
        <f>ROUND(I282*H282,2)</f>
        <v>0</v>
      </c>
      <c r="BL282" s="19" t="s">
        <v>293</v>
      </c>
      <c r="BM282" s="206" t="s">
        <v>3073</v>
      </c>
    </row>
    <row r="283" spans="1:65" s="2" customFormat="1" ht="21.75" customHeight="1">
      <c r="A283" s="36"/>
      <c r="B283" s="37"/>
      <c r="C283" s="195" t="s">
        <v>425</v>
      </c>
      <c r="D283" s="195" t="s">
        <v>215</v>
      </c>
      <c r="E283" s="196" t="s">
        <v>2900</v>
      </c>
      <c r="F283" s="197" t="s">
        <v>2901</v>
      </c>
      <c r="G283" s="198" t="s">
        <v>166</v>
      </c>
      <c r="H283" s="199">
        <v>5.6000000000000001E-2</v>
      </c>
      <c r="I283" s="200"/>
      <c r="J283" s="201">
        <f>ROUND(I283*H283,2)</f>
        <v>0</v>
      </c>
      <c r="K283" s="197" t="s">
        <v>2365</v>
      </c>
      <c r="L283" s="41"/>
      <c r="M283" s="202" t="s">
        <v>19</v>
      </c>
      <c r="N283" s="203" t="s">
        <v>45</v>
      </c>
      <c r="O283" s="66"/>
      <c r="P283" s="204">
        <f>O283*H283</f>
        <v>0</v>
      </c>
      <c r="Q283" s="204">
        <v>0</v>
      </c>
      <c r="R283" s="204">
        <f>Q283*H283</f>
        <v>0</v>
      </c>
      <c r="S283" s="204">
        <v>0</v>
      </c>
      <c r="T283" s="205">
        <f>S283*H283</f>
        <v>0</v>
      </c>
      <c r="U283" s="36"/>
      <c r="V283" s="36"/>
      <c r="W283" s="36"/>
      <c r="X283" s="36"/>
      <c r="Y283" s="36"/>
      <c r="Z283" s="36"/>
      <c r="AA283" s="36"/>
      <c r="AB283" s="36"/>
      <c r="AC283" s="36"/>
      <c r="AD283" s="36"/>
      <c r="AE283" s="36"/>
      <c r="AR283" s="206" t="s">
        <v>293</v>
      </c>
      <c r="AT283" s="206" t="s">
        <v>215</v>
      </c>
      <c r="AU283" s="206" t="s">
        <v>83</v>
      </c>
      <c r="AY283" s="19" t="s">
        <v>213</v>
      </c>
      <c r="BE283" s="207">
        <f>IF(N283="základní",J283,0)</f>
        <v>0</v>
      </c>
      <c r="BF283" s="207">
        <f>IF(N283="snížená",J283,0)</f>
        <v>0</v>
      </c>
      <c r="BG283" s="207">
        <f>IF(N283="zákl. přenesená",J283,0)</f>
        <v>0</v>
      </c>
      <c r="BH283" s="207">
        <f>IF(N283="sníž. přenesená",J283,0)</f>
        <v>0</v>
      </c>
      <c r="BI283" s="207">
        <f>IF(N283="nulová",J283,0)</f>
        <v>0</v>
      </c>
      <c r="BJ283" s="19" t="s">
        <v>81</v>
      </c>
      <c r="BK283" s="207">
        <f>ROUND(I283*H283,2)</f>
        <v>0</v>
      </c>
      <c r="BL283" s="19" t="s">
        <v>293</v>
      </c>
      <c r="BM283" s="206" t="s">
        <v>3074</v>
      </c>
    </row>
    <row r="284" spans="1:65" s="2" customFormat="1" ht="78">
      <c r="A284" s="36"/>
      <c r="B284" s="37"/>
      <c r="C284" s="38"/>
      <c r="D284" s="208" t="s">
        <v>222</v>
      </c>
      <c r="E284" s="38"/>
      <c r="F284" s="209" t="s">
        <v>2903</v>
      </c>
      <c r="G284" s="38"/>
      <c r="H284" s="38"/>
      <c r="I284" s="118"/>
      <c r="J284" s="38"/>
      <c r="K284" s="38"/>
      <c r="L284" s="41"/>
      <c r="M284" s="210"/>
      <c r="N284" s="211"/>
      <c r="O284" s="66"/>
      <c r="P284" s="66"/>
      <c r="Q284" s="66"/>
      <c r="R284" s="66"/>
      <c r="S284" s="66"/>
      <c r="T284" s="67"/>
      <c r="U284" s="36"/>
      <c r="V284" s="36"/>
      <c r="W284" s="36"/>
      <c r="X284" s="36"/>
      <c r="Y284" s="36"/>
      <c r="Z284" s="36"/>
      <c r="AA284" s="36"/>
      <c r="AB284" s="36"/>
      <c r="AC284" s="36"/>
      <c r="AD284" s="36"/>
      <c r="AE284" s="36"/>
      <c r="AT284" s="19" t="s">
        <v>222</v>
      </c>
      <c r="AU284" s="19" t="s">
        <v>83</v>
      </c>
    </row>
    <row r="285" spans="1:65" s="12" customFormat="1" ht="22.9" customHeight="1">
      <c r="B285" s="179"/>
      <c r="C285" s="180"/>
      <c r="D285" s="181" t="s">
        <v>73</v>
      </c>
      <c r="E285" s="193" t="s">
        <v>2561</v>
      </c>
      <c r="F285" s="193" t="s">
        <v>2562</v>
      </c>
      <c r="G285" s="180"/>
      <c r="H285" s="180"/>
      <c r="I285" s="183"/>
      <c r="J285" s="194">
        <f>BK285</f>
        <v>0</v>
      </c>
      <c r="K285" s="180"/>
      <c r="L285" s="185"/>
      <c r="M285" s="186"/>
      <c r="N285" s="187"/>
      <c r="O285" s="187"/>
      <c r="P285" s="188">
        <f>SUM(P286:P297)</f>
        <v>0</v>
      </c>
      <c r="Q285" s="187"/>
      <c r="R285" s="188">
        <f>SUM(R286:R297)</f>
        <v>0.177311</v>
      </c>
      <c r="S285" s="187"/>
      <c r="T285" s="189">
        <f>SUM(T286:T297)</f>
        <v>0</v>
      </c>
      <c r="AR285" s="190" t="s">
        <v>83</v>
      </c>
      <c r="AT285" s="191" t="s">
        <v>73</v>
      </c>
      <c r="AU285" s="191" t="s">
        <v>81</v>
      </c>
      <c r="AY285" s="190" t="s">
        <v>213</v>
      </c>
      <c r="BK285" s="192">
        <f>SUM(BK286:BK297)</f>
        <v>0</v>
      </c>
    </row>
    <row r="286" spans="1:65" s="2" customFormat="1" ht="16.5" customHeight="1">
      <c r="A286" s="36"/>
      <c r="B286" s="37"/>
      <c r="C286" s="195" t="s">
        <v>430</v>
      </c>
      <c r="D286" s="195" t="s">
        <v>215</v>
      </c>
      <c r="E286" s="196" t="s">
        <v>2904</v>
      </c>
      <c r="F286" s="197" t="s">
        <v>2905</v>
      </c>
      <c r="G286" s="198" t="s">
        <v>152</v>
      </c>
      <c r="H286" s="199">
        <v>3.85</v>
      </c>
      <c r="I286" s="200"/>
      <c r="J286" s="201">
        <f>ROUND(I286*H286,2)</f>
        <v>0</v>
      </c>
      <c r="K286" s="197" t="s">
        <v>19</v>
      </c>
      <c r="L286" s="41"/>
      <c r="M286" s="202" t="s">
        <v>19</v>
      </c>
      <c r="N286" s="203" t="s">
        <v>45</v>
      </c>
      <c r="O286" s="66"/>
      <c r="P286" s="204">
        <f>O286*H286</f>
        <v>0</v>
      </c>
      <c r="Q286" s="204">
        <v>3.14E-3</v>
      </c>
      <c r="R286" s="204">
        <f>Q286*H286</f>
        <v>1.2089000000000001E-2</v>
      </c>
      <c r="S286" s="204">
        <v>0</v>
      </c>
      <c r="T286" s="205">
        <f>S286*H286</f>
        <v>0</v>
      </c>
      <c r="U286" s="36"/>
      <c r="V286" s="36"/>
      <c r="W286" s="36"/>
      <c r="X286" s="36"/>
      <c r="Y286" s="36"/>
      <c r="Z286" s="36"/>
      <c r="AA286" s="36"/>
      <c r="AB286" s="36"/>
      <c r="AC286" s="36"/>
      <c r="AD286" s="36"/>
      <c r="AE286" s="36"/>
      <c r="AR286" s="206" t="s">
        <v>293</v>
      </c>
      <c r="AT286" s="206" t="s">
        <v>215</v>
      </c>
      <c r="AU286" s="206" t="s">
        <v>83</v>
      </c>
      <c r="AY286" s="19" t="s">
        <v>213</v>
      </c>
      <c r="BE286" s="207">
        <f>IF(N286="základní",J286,0)</f>
        <v>0</v>
      </c>
      <c r="BF286" s="207">
        <f>IF(N286="snížená",J286,0)</f>
        <v>0</v>
      </c>
      <c r="BG286" s="207">
        <f>IF(N286="zákl. přenesená",J286,0)</f>
        <v>0</v>
      </c>
      <c r="BH286" s="207">
        <f>IF(N286="sníž. přenesená",J286,0)</f>
        <v>0</v>
      </c>
      <c r="BI286" s="207">
        <f>IF(N286="nulová",J286,0)</f>
        <v>0</v>
      </c>
      <c r="BJ286" s="19" t="s">
        <v>81</v>
      </c>
      <c r="BK286" s="207">
        <f>ROUND(I286*H286,2)</f>
        <v>0</v>
      </c>
      <c r="BL286" s="19" t="s">
        <v>293</v>
      </c>
      <c r="BM286" s="206" t="s">
        <v>3075</v>
      </c>
    </row>
    <row r="287" spans="1:65" s="2" customFormat="1" ht="19.5">
      <c r="A287" s="36"/>
      <c r="B287" s="37"/>
      <c r="C287" s="38"/>
      <c r="D287" s="208" t="s">
        <v>320</v>
      </c>
      <c r="E287" s="38"/>
      <c r="F287" s="209" t="s">
        <v>2508</v>
      </c>
      <c r="G287" s="38"/>
      <c r="H287" s="38"/>
      <c r="I287" s="118"/>
      <c r="J287" s="38"/>
      <c r="K287" s="38"/>
      <c r="L287" s="41"/>
      <c r="M287" s="210"/>
      <c r="N287" s="211"/>
      <c r="O287" s="66"/>
      <c r="P287" s="66"/>
      <c r="Q287" s="66"/>
      <c r="R287" s="66"/>
      <c r="S287" s="66"/>
      <c r="T287" s="67"/>
      <c r="U287" s="36"/>
      <c r="V287" s="36"/>
      <c r="W287" s="36"/>
      <c r="X287" s="36"/>
      <c r="Y287" s="36"/>
      <c r="Z287" s="36"/>
      <c r="AA287" s="36"/>
      <c r="AB287" s="36"/>
      <c r="AC287" s="36"/>
      <c r="AD287" s="36"/>
      <c r="AE287" s="36"/>
      <c r="AT287" s="19" t="s">
        <v>320</v>
      </c>
      <c r="AU287" s="19" t="s">
        <v>83</v>
      </c>
    </row>
    <row r="288" spans="1:65" s="13" customFormat="1">
      <c r="B288" s="212"/>
      <c r="C288" s="213"/>
      <c r="D288" s="208" t="s">
        <v>233</v>
      </c>
      <c r="E288" s="214" t="s">
        <v>19</v>
      </c>
      <c r="F288" s="215" t="s">
        <v>3076</v>
      </c>
      <c r="G288" s="213"/>
      <c r="H288" s="216">
        <v>3.85</v>
      </c>
      <c r="I288" s="217"/>
      <c r="J288" s="213"/>
      <c r="K288" s="213"/>
      <c r="L288" s="218"/>
      <c r="M288" s="219"/>
      <c r="N288" s="220"/>
      <c r="O288" s="220"/>
      <c r="P288" s="220"/>
      <c r="Q288" s="220"/>
      <c r="R288" s="220"/>
      <c r="S288" s="220"/>
      <c r="T288" s="221"/>
      <c r="AT288" s="222" t="s">
        <v>233</v>
      </c>
      <c r="AU288" s="222" t="s">
        <v>83</v>
      </c>
      <c r="AV288" s="13" t="s">
        <v>83</v>
      </c>
      <c r="AW288" s="13" t="s">
        <v>35</v>
      </c>
      <c r="AX288" s="13" t="s">
        <v>81</v>
      </c>
      <c r="AY288" s="222" t="s">
        <v>213</v>
      </c>
    </row>
    <row r="289" spans="1:65" s="2" customFormat="1" ht="16.5" customHeight="1">
      <c r="A289" s="36"/>
      <c r="B289" s="37"/>
      <c r="C289" s="195" t="s">
        <v>435</v>
      </c>
      <c r="D289" s="195" t="s">
        <v>215</v>
      </c>
      <c r="E289" s="196" t="s">
        <v>3077</v>
      </c>
      <c r="F289" s="197" t="s">
        <v>3078</v>
      </c>
      <c r="G289" s="198" t="s">
        <v>343</v>
      </c>
      <c r="H289" s="199">
        <v>165.22200000000001</v>
      </c>
      <c r="I289" s="200"/>
      <c r="J289" s="201">
        <f>ROUND(I289*H289,2)</f>
        <v>0</v>
      </c>
      <c r="K289" s="197" t="s">
        <v>19</v>
      </c>
      <c r="L289" s="41"/>
      <c r="M289" s="202" t="s">
        <v>19</v>
      </c>
      <c r="N289" s="203" t="s">
        <v>45</v>
      </c>
      <c r="O289" s="66"/>
      <c r="P289" s="204">
        <f>O289*H289</f>
        <v>0</v>
      </c>
      <c r="Q289" s="204">
        <v>1E-3</v>
      </c>
      <c r="R289" s="204">
        <f>Q289*H289</f>
        <v>0.16522200000000001</v>
      </c>
      <c r="S289" s="204">
        <v>0</v>
      </c>
      <c r="T289" s="205">
        <f>S289*H289</f>
        <v>0</v>
      </c>
      <c r="U289" s="36"/>
      <c r="V289" s="36"/>
      <c r="W289" s="36"/>
      <c r="X289" s="36"/>
      <c r="Y289" s="36"/>
      <c r="Z289" s="36"/>
      <c r="AA289" s="36"/>
      <c r="AB289" s="36"/>
      <c r="AC289" s="36"/>
      <c r="AD289" s="36"/>
      <c r="AE289" s="36"/>
      <c r="AR289" s="206" t="s">
        <v>293</v>
      </c>
      <c r="AT289" s="206" t="s">
        <v>215</v>
      </c>
      <c r="AU289" s="206" t="s">
        <v>83</v>
      </c>
      <c r="AY289" s="19" t="s">
        <v>213</v>
      </c>
      <c r="BE289" s="207">
        <f>IF(N289="základní",J289,0)</f>
        <v>0</v>
      </c>
      <c r="BF289" s="207">
        <f>IF(N289="snížená",J289,0)</f>
        <v>0</v>
      </c>
      <c r="BG289" s="207">
        <f>IF(N289="zákl. přenesená",J289,0)</f>
        <v>0</v>
      </c>
      <c r="BH289" s="207">
        <f>IF(N289="sníž. přenesená",J289,0)</f>
        <v>0</v>
      </c>
      <c r="BI289" s="207">
        <f>IF(N289="nulová",J289,0)</f>
        <v>0</v>
      </c>
      <c r="BJ289" s="19" t="s">
        <v>81</v>
      </c>
      <c r="BK289" s="207">
        <f>ROUND(I289*H289,2)</f>
        <v>0</v>
      </c>
      <c r="BL289" s="19" t="s">
        <v>293</v>
      </c>
      <c r="BM289" s="206" t="s">
        <v>3079</v>
      </c>
    </row>
    <row r="290" spans="1:65" s="2" customFormat="1" ht="48.75">
      <c r="A290" s="36"/>
      <c r="B290" s="37"/>
      <c r="C290" s="38"/>
      <c r="D290" s="208" t="s">
        <v>320</v>
      </c>
      <c r="E290" s="38"/>
      <c r="F290" s="209" t="s">
        <v>3080</v>
      </c>
      <c r="G290" s="38"/>
      <c r="H290" s="38"/>
      <c r="I290" s="118"/>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320</v>
      </c>
      <c r="AU290" s="19" t="s">
        <v>83</v>
      </c>
    </row>
    <row r="291" spans="1:65" s="13" customFormat="1">
      <c r="B291" s="212"/>
      <c r="C291" s="213"/>
      <c r="D291" s="208" t="s">
        <v>233</v>
      </c>
      <c r="E291" s="214" t="s">
        <v>19</v>
      </c>
      <c r="F291" s="215" t="s">
        <v>3081</v>
      </c>
      <c r="G291" s="213"/>
      <c r="H291" s="216">
        <v>108.104</v>
      </c>
      <c r="I291" s="217"/>
      <c r="J291" s="213"/>
      <c r="K291" s="213"/>
      <c r="L291" s="218"/>
      <c r="M291" s="219"/>
      <c r="N291" s="220"/>
      <c r="O291" s="220"/>
      <c r="P291" s="220"/>
      <c r="Q291" s="220"/>
      <c r="R291" s="220"/>
      <c r="S291" s="220"/>
      <c r="T291" s="221"/>
      <c r="AT291" s="222" t="s">
        <v>233</v>
      </c>
      <c r="AU291" s="222" t="s">
        <v>83</v>
      </c>
      <c r="AV291" s="13" t="s">
        <v>83</v>
      </c>
      <c r="AW291" s="13" t="s">
        <v>35</v>
      </c>
      <c r="AX291" s="13" t="s">
        <v>74</v>
      </c>
      <c r="AY291" s="222" t="s">
        <v>213</v>
      </c>
    </row>
    <row r="292" spans="1:65" s="13" customFormat="1">
      <c r="B292" s="212"/>
      <c r="C292" s="213"/>
      <c r="D292" s="208" t="s">
        <v>233</v>
      </c>
      <c r="E292" s="214" t="s">
        <v>19</v>
      </c>
      <c r="F292" s="215" t="s">
        <v>3082</v>
      </c>
      <c r="G292" s="213"/>
      <c r="H292" s="216">
        <v>31.795000000000002</v>
      </c>
      <c r="I292" s="217"/>
      <c r="J292" s="213"/>
      <c r="K292" s="213"/>
      <c r="L292" s="218"/>
      <c r="M292" s="219"/>
      <c r="N292" s="220"/>
      <c r="O292" s="220"/>
      <c r="P292" s="220"/>
      <c r="Q292" s="220"/>
      <c r="R292" s="220"/>
      <c r="S292" s="220"/>
      <c r="T292" s="221"/>
      <c r="AT292" s="222" t="s">
        <v>233</v>
      </c>
      <c r="AU292" s="222" t="s">
        <v>83</v>
      </c>
      <c r="AV292" s="13" t="s">
        <v>83</v>
      </c>
      <c r="AW292" s="13" t="s">
        <v>35</v>
      </c>
      <c r="AX292" s="13" t="s">
        <v>74</v>
      </c>
      <c r="AY292" s="222" t="s">
        <v>213</v>
      </c>
    </row>
    <row r="293" spans="1:65" s="15" customFormat="1">
      <c r="B293" s="234"/>
      <c r="C293" s="235"/>
      <c r="D293" s="208" t="s">
        <v>233</v>
      </c>
      <c r="E293" s="236" t="s">
        <v>19</v>
      </c>
      <c r="F293" s="237" t="s">
        <v>3083</v>
      </c>
      <c r="G293" s="235"/>
      <c r="H293" s="236" t="s">
        <v>19</v>
      </c>
      <c r="I293" s="238"/>
      <c r="J293" s="235"/>
      <c r="K293" s="235"/>
      <c r="L293" s="239"/>
      <c r="M293" s="240"/>
      <c r="N293" s="241"/>
      <c r="O293" s="241"/>
      <c r="P293" s="241"/>
      <c r="Q293" s="241"/>
      <c r="R293" s="241"/>
      <c r="S293" s="241"/>
      <c r="T293" s="242"/>
      <c r="AT293" s="243" t="s">
        <v>233</v>
      </c>
      <c r="AU293" s="243" t="s">
        <v>83</v>
      </c>
      <c r="AV293" s="15" t="s">
        <v>81</v>
      </c>
      <c r="AW293" s="15" t="s">
        <v>35</v>
      </c>
      <c r="AX293" s="15" t="s">
        <v>74</v>
      </c>
      <c r="AY293" s="243" t="s">
        <v>213</v>
      </c>
    </row>
    <row r="294" spans="1:65" s="13" customFormat="1">
      <c r="B294" s="212"/>
      <c r="C294" s="213"/>
      <c r="D294" s="208" t="s">
        <v>233</v>
      </c>
      <c r="E294" s="214" t="s">
        <v>19</v>
      </c>
      <c r="F294" s="215" t="s">
        <v>3084</v>
      </c>
      <c r="G294" s="213"/>
      <c r="H294" s="216">
        <v>25.323</v>
      </c>
      <c r="I294" s="217"/>
      <c r="J294" s="213"/>
      <c r="K294" s="213"/>
      <c r="L294" s="218"/>
      <c r="M294" s="219"/>
      <c r="N294" s="220"/>
      <c r="O294" s="220"/>
      <c r="P294" s="220"/>
      <c r="Q294" s="220"/>
      <c r="R294" s="220"/>
      <c r="S294" s="220"/>
      <c r="T294" s="221"/>
      <c r="AT294" s="222" t="s">
        <v>233</v>
      </c>
      <c r="AU294" s="222" t="s">
        <v>83</v>
      </c>
      <c r="AV294" s="13" t="s">
        <v>83</v>
      </c>
      <c r="AW294" s="13" t="s">
        <v>35</v>
      </c>
      <c r="AX294" s="13" t="s">
        <v>74</v>
      </c>
      <c r="AY294" s="222" t="s">
        <v>213</v>
      </c>
    </row>
    <row r="295" spans="1:65" s="14" customFormat="1">
      <c r="B295" s="223"/>
      <c r="C295" s="224"/>
      <c r="D295" s="208" t="s">
        <v>233</v>
      </c>
      <c r="E295" s="225" t="s">
        <v>19</v>
      </c>
      <c r="F295" s="226" t="s">
        <v>234</v>
      </c>
      <c r="G295" s="224"/>
      <c r="H295" s="227">
        <v>165.22200000000001</v>
      </c>
      <c r="I295" s="228"/>
      <c r="J295" s="224"/>
      <c r="K295" s="224"/>
      <c r="L295" s="229"/>
      <c r="M295" s="230"/>
      <c r="N295" s="231"/>
      <c r="O295" s="231"/>
      <c r="P295" s="231"/>
      <c r="Q295" s="231"/>
      <c r="R295" s="231"/>
      <c r="S295" s="231"/>
      <c r="T295" s="232"/>
      <c r="AT295" s="233" t="s">
        <v>233</v>
      </c>
      <c r="AU295" s="233" t="s">
        <v>83</v>
      </c>
      <c r="AV295" s="14" t="s">
        <v>220</v>
      </c>
      <c r="AW295" s="14" t="s">
        <v>35</v>
      </c>
      <c r="AX295" s="14" t="s">
        <v>81</v>
      </c>
      <c r="AY295" s="233" t="s">
        <v>213</v>
      </c>
    </row>
    <row r="296" spans="1:65" s="2" customFormat="1" ht="21.75" customHeight="1">
      <c r="A296" s="36"/>
      <c r="B296" s="37"/>
      <c r="C296" s="195" t="s">
        <v>442</v>
      </c>
      <c r="D296" s="195" t="s">
        <v>215</v>
      </c>
      <c r="E296" s="196" t="s">
        <v>2581</v>
      </c>
      <c r="F296" s="197" t="s">
        <v>2582</v>
      </c>
      <c r="G296" s="198" t="s">
        <v>166</v>
      </c>
      <c r="H296" s="199">
        <v>0.17699999999999999</v>
      </c>
      <c r="I296" s="200"/>
      <c r="J296" s="201">
        <f>ROUND(I296*H296,2)</f>
        <v>0</v>
      </c>
      <c r="K296" s="197" t="s">
        <v>2365</v>
      </c>
      <c r="L296" s="41"/>
      <c r="M296" s="202" t="s">
        <v>19</v>
      </c>
      <c r="N296" s="203" t="s">
        <v>45</v>
      </c>
      <c r="O296" s="66"/>
      <c r="P296" s="204">
        <f>O296*H296</f>
        <v>0</v>
      </c>
      <c r="Q296" s="204">
        <v>0</v>
      </c>
      <c r="R296" s="204">
        <f>Q296*H296</f>
        <v>0</v>
      </c>
      <c r="S296" s="204">
        <v>0</v>
      </c>
      <c r="T296" s="205">
        <f>S296*H296</f>
        <v>0</v>
      </c>
      <c r="U296" s="36"/>
      <c r="V296" s="36"/>
      <c r="W296" s="36"/>
      <c r="X296" s="36"/>
      <c r="Y296" s="36"/>
      <c r="Z296" s="36"/>
      <c r="AA296" s="36"/>
      <c r="AB296" s="36"/>
      <c r="AC296" s="36"/>
      <c r="AD296" s="36"/>
      <c r="AE296" s="36"/>
      <c r="AR296" s="206" t="s">
        <v>293</v>
      </c>
      <c r="AT296" s="206" t="s">
        <v>215</v>
      </c>
      <c r="AU296" s="206" t="s">
        <v>83</v>
      </c>
      <c r="AY296" s="19" t="s">
        <v>213</v>
      </c>
      <c r="BE296" s="207">
        <f>IF(N296="základní",J296,0)</f>
        <v>0</v>
      </c>
      <c r="BF296" s="207">
        <f>IF(N296="snížená",J296,0)</f>
        <v>0</v>
      </c>
      <c r="BG296" s="207">
        <f>IF(N296="zákl. přenesená",J296,0)</f>
        <v>0</v>
      </c>
      <c r="BH296" s="207">
        <f>IF(N296="sníž. přenesená",J296,0)</f>
        <v>0</v>
      </c>
      <c r="BI296" s="207">
        <f>IF(N296="nulová",J296,0)</f>
        <v>0</v>
      </c>
      <c r="BJ296" s="19" t="s">
        <v>81</v>
      </c>
      <c r="BK296" s="207">
        <f>ROUND(I296*H296,2)</f>
        <v>0</v>
      </c>
      <c r="BL296" s="19" t="s">
        <v>293</v>
      </c>
      <c r="BM296" s="206" t="s">
        <v>3085</v>
      </c>
    </row>
    <row r="297" spans="1:65" s="2" customFormat="1" ht="78">
      <c r="A297" s="36"/>
      <c r="B297" s="37"/>
      <c r="C297" s="38"/>
      <c r="D297" s="208" t="s">
        <v>222</v>
      </c>
      <c r="E297" s="38"/>
      <c r="F297" s="209" t="s">
        <v>2584</v>
      </c>
      <c r="G297" s="38"/>
      <c r="H297" s="38"/>
      <c r="I297" s="118"/>
      <c r="J297" s="38"/>
      <c r="K297" s="38"/>
      <c r="L297" s="41"/>
      <c r="M297" s="210"/>
      <c r="N297" s="211"/>
      <c r="O297" s="66"/>
      <c r="P297" s="66"/>
      <c r="Q297" s="66"/>
      <c r="R297" s="66"/>
      <c r="S297" s="66"/>
      <c r="T297" s="67"/>
      <c r="U297" s="36"/>
      <c r="V297" s="36"/>
      <c r="W297" s="36"/>
      <c r="X297" s="36"/>
      <c r="Y297" s="36"/>
      <c r="Z297" s="36"/>
      <c r="AA297" s="36"/>
      <c r="AB297" s="36"/>
      <c r="AC297" s="36"/>
      <c r="AD297" s="36"/>
      <c r="AE297" s="36"/>
      <c r="AT297" s="19" t="s">
        <v>222</v>
      </c>
      <c r="AU297" s="19" t="s">
        <v>83</v>
      </c>
    </row>
    <row r="298" spans="1:65" s="12" customFormat="1" ht="25.9" customHeight="1">
      <c r="B298" s="179"/>
      <c r="C298" s="180"/>
      <c r="D298" s="181" t="s">
        <v>73</v>
      </c>
      <c r="E298" s="182" t="s">
        <v>122</v>
      </c>
      <c r="F298" s="182" t="s">
        <v>123</v>
      </c>
      <c r="G298" s="180"/>
      <c r="H298" s="180"/>
      <c r="I298" s="183"/>
      <c r="J298" s="184">
        <f>BK298</f>
        <v>0</v>
      </c>
      <c r="K298" s="180"/>
      <c r="L298" s="185"/>
      <c r="M298" s="186"/>
      <c r="N298" s="187"/>
      <c r="O298" s="187"/>
      <c r="P298" s="188">
        <f>P299+P301+P307+P309+P311</f>
        <v>0</v>
      </c>
      <c r="Q298" s="187"/>
      <c r="R298" s="188">
        <f>R299+R301+R307+R309+R311</f>
        <v>0</v>
      </c>
      <c r="S298" s="187"/>
      <c r="T298" s="189">
        <f>T299+T301+T307+T309+T311</f>
        <v>0</v>
      </c>
      <c r="AR298" s="190" t="s">
        <v>238</v>
      </c>
      <c r="AT298" s="191" t="s">
        <v>73</v>
      </c>
      <c r="AU298" s="191" t="s">
        <v>74</v>
      </c>
      <c r="AY298" s="190" t="s">
        <v>213</v>
      </c>
      <c r="BK298" s="192">
        <f>BK299+BK301+BK307+BK309+BK311</f>
        <v>0</v>
      </c>
    </row>
    <row r="299" spans="1:65" s="12" customFormat="1" ht="22.9" customHeight="1">
      <c r="B299" s="179"/>
      <c r="C299" s="180"/>
      <c r="D299" s="181" t="s">
        <v>73</v>
      </c>
      <c r="E299" s="193" t="s">
        <v>2109</v>
      </c>
      <c r="F299" s="193" t="s">
        <v>2110</v>
      </c>
      <c r="G299" s="180"/>
      <c r="H299" s="180"/>
      <c r="I299" s="183"/>
      <c r="J299" s="194">
        <f>BK299</f>
        <v>0</v>
      </c>
      <c r="K299" s="180"/>
      <c r="L299" s="185"/>
      <c r="M299" s="186"/>
      <c r="N299" s="187"/>
      <c r="O299" s="187"/>
      <c r="P299" s="188">
        <f>P300</f>
        <v>0</v>
      </c>
      <c r="Q299" s="187"/>
      <c r="R299" s="188">
        <f>R300</f>
        <v>0</v>
      </c>
      <c r="S299" s="187"/>
      <c r="T299" s="189">
        <f>T300</f>
        <v>0</v>
      </c>
      <c r="AR299" s="190" t="s">
        <v>238</v>
      </c>
      <c r="AT299" s="191" t="s">
        <v>73</v>
      </c>
      <c r="AU299" s="191" t="s">
        <v>81</v>
      </c>
      <c r="AY299" s="190" t="s">
        <v>213</v>
      </c>
      <c r="BK299" s="192">
        <f>BK300</f>
        <v>0</v>
      </c>
    </row>
    <row r="300" spans="1:65" s="2" customFormat="1" ht="16.5" customHeight="1">
      <c r="A300" s="36"/>
      <c r="B300" s="37"/>
      <c r="C300" s="195" t="s">
        <v>446</v>
      </c>
      <c r="D300" s="195" t="s">
        <v>215</v>
      </c>
      <c r="E300" s="196" t="s">
        <v>2303</v>
      </c>
      <c r="F300" s="197" t="s">
        <v>2585</v>
      </c>
      <c r="G300" s="198" t="s">
        <v>2586</v>
      </c>
      <c r="H300" s="199">
        <v>1</v>
      </c>
      <c r="I300" s="200"/>
      <c r="J300" s="201">
        <f>ROUND(I300*H300,2)</f>
        <v>0</v>
      </c>
      <c r="K300" s="197" t="s">
        <v>2365</v>
      </c>
      <c r="L300" s="41"/>
      <c r="M300" s="202" t="s">
        <v>19</v>
      </c>
      <c r="N300" s="203" t="s">
        <v>45</v>
      </c>
      <c r="O300" s="66"/>
      <c r="P300" s="204">
        <f>O300*H300</f>
        <v>0</v>
      </c>
      <c r="Q300" s="204">
        <v>0</v>
      </c>
      <c r="R300" s="204">
        <f>Q300*H300</f>
        <v>0</v>
      </c>
      <c r="S300" s="204">
        <v>0</v>
      </c>
      <c r="T300" s="205">
        <f>S300*H300</f>
        <v>0</v>
      </c>
      <c r="U300" s="36"/>
      <c r="V300" s="36"/>
      <c r="W300" s="36"/>
      <c r="X300" s="36"/>
      <c r="Y300" s="36"/>
      <c r="Z300" s="36"/>
      <c r="AA300" s="36"/>
      <c r="AB300" s="36"/>
      <c r="AC300" s="36"/>
      <c r="AD300" s="36"/>
      <c r="AE300" s="36"/>
      <c r="AR300" s="206" t="s">
        <v>2113</v>
      </c>
      <c r="AT300" s="206" t="s">
        <v>215</v>
      </c>
      <c r="AU300" s="206" t="s">
        <v>83</v>
      </c>
      <c r="AY300" s="19" t="s">
        <v>213</v>
      </c>
      <c r="BE300" s="207">
        <f>IF(N300="základní",J300,0)</f>
        <v>0</v>
      </c>
      <c r="BF300" s="207">
        <f>IF(N300="snížená",J300,0)</f>
        <v>0</v>
      </c>
      <c r="BG300" s="207">
        <f>IF(N300="zákl. přenesená",J300,0)</f>
        <v>0</v>
      </c>
      <c r="BH300" s="207">
        <f>IF(N300="sníž. přenesená",J300,0)</f>
        <v>0</v>
      </c>
      <c r="BI300" s="207">
        <f>IF(N300="nulová",J300,0)</f>
        <v>0</v>
      </c>
      <c r="BJ300" s="19" t="s">
        <v>81</v>
      </c>
      <c r="BK300" s="207">
        <f>ROUND(I300*H300,2)</f>
        <v>0</v>
      </c>
      <c r="BL300" s="19" t="s">
        <v>2113</v>
      </c>
      <c r="BM300" s="206" t="s">
        <v>3086</v>
      </c>
    </row>
    <row r="301" spans="1:65" s="12" customFormat="1" ht="22.9" customHeight="1">
      <c r="B301" s="179"/>
      <c r="C301" s="180"/>
      <c r="D301" s="181" t="s">
        <v>73</v>
      </c>
      <c r="E301" s="193" t="s">
        <v>2306</v>
      </c>
      <c r="F301" s="193" t="s">
        <v>2294</v>
      </c>
      <c r="G301" s="180"/>
      <c r="H301" s="180"/>
      <c r="I301" s="183"/>
      <c r="J301" s="194">
        <f>BK301</f>
        <v>0</v>
      </c>
      <c r="K301" s="180"/>
      <c r="L301" s="185"/>
      <c r="M301" s="186"/>
      <c r="N301" s="187"/>
      <c r="O301" s="187"/>
      <c r="P301" s="188">
        <f>SUM(P302:P306)</f>
        <v>0</v>
      </c>
      <c r="Q301" s="187"/>
      <c r="R301" s="188">
        <f>SUM(R302:R306)</f>
        <v>0</v>
      </c>
      <c r="S301" s="187"/>
      <c r="T301" s="189">
        <f>SUM(T302:T306)</f>
        <v>0</v>
      </c>
      <c r="AR301" s="190" t="s">
        <v>238</v>
      </c>
      <c r="AT301" s="191" t="s">
        <v>73</v>
      </c>
      <c r="AU301" s="191" t="s">
        <v>81</v>
      </c>
      <c r="AY301" s="190" t="s">
        <v>213</v>
      </c>
      <c r="BK301" s="192">
        <f>SUM(BK302:BK306)</f>
        <v>0</v>
      </c>
    </row>
    <row r="302" spans="1:65" s="2" customFormat="1" ht="16.5" customHeight="1">
      <c r="A302" s="36"/>
      <c r="B302" s="37"/>
      <c r="C302" s="195" t="s">
        <v>453</v>
      </c>
      <c r="D302" s="195" t="s">
        <v>215</v>
      </c>
      <c r="E302" s="196" t="s">
        <v>2307</v>
      </c>
      <c r="F302" s="197" t="s">
        <v>2294</v>
      </c>
      <c r="G302" s="198" t="s">
        <v>2586</v>
      </c>
      <c r="H302" s="199">
        <v>1</v>
      </c>
      <c r="I302" s="200"/>
      <c r="J302" s="201">
        <f>ROUND(I302*H302,2)</f>
        <v>0</v>
      </c>
      <c r="K302" s="197" t="s">
        <v>2365</v>
      </c>
      <c r="L302" s="41"/>
      <c r="M302" s="202" t="s">
        <v>19</v>
      </c>
      <c r="N302" s="203" t="s">
        <v>45</v>
      </c>
      <c r="O302" s="66"/>
      <c r="P302" s="204">
        <f>O302*H302</f>
        <v>0</v>
      </c>
      <c r="Q302" s="204">
        <v>0</v>
      </c>
      <c r="R302" s="204">
        <f>Q302*H302</f>
        <v>0</v>
      </c>
      <c r="S302" s="204">
        <v>0</v>
      </c>
      <c r="T302" s="205">
        <f>S302*H302</f>
        <v>0</v>
      </c>
      <c r="U302" s="36"/>
      <c r="V302" s="36"/>
      <c r="W302" s="36"/>
      <c r="X302" s="36"/>
      <c r="Y302" s="36"/>
      <c r="Z302" s="36"/>
      <c r="AA302" s="36"/>
      <c r="AB302" s="36"/>
      <c r="AC302" s="36"/>
      <c r="AD302" s="36"/>
      <c r="AE302" s="36"/>
      <c r="AR302" s="206" t="s">
        <v>2113</v>
      </c>
      <c r="AT302" s="206" t="s">
        <v>215</v>
      </c>
      <c r="AU302" s="206" t="s">
        <v>83</v>
      </c>
      <c r="AY302" s="19" t="s">
        <v>213</v>
      </c>
      <c r="BE302" s="207">
        <f>IF(N302="základní",J302,0)</f>
        <v>0</v>
      </c>
      <c r="BF302" s="207">
        <f>IF(N302="snížená",J302,0)</f>
        <v>0</v>
      </c>
      <c r="BG302" s="207">
        <f>IF(N302="zákl. přenesená",J302,0)</f>
        <v>0</v>
      </c>
      <c r="BH302" s="207">
        <f>IF(N302="sníž. přenesená",J302,0)</f>
        <v>0</v>
      </c>
      <c r="BI302" s="207">
        <f>IF(N302="nulová",J302,0)</f>
        <v>0</v>
      </c>
      <c r="BJ302" s="19" t="s">
        <v>81</v>
      </c>
      <c r="BK302" s="207">
        <f>ROUND(I302*H302,2)</f>
        <v>0</v>
      </c>
      <c r="BL302" s="19" t="s">
        <v>2113</v>
      </c>
      <c r="BM302" s="206" t="s">
        <v>3087</v>
      </c>
    </row>
    <row r="303" spans="1:65" s="2" customFormat="1" ht="16.5" customHeight="1">
      <c r="A303" s="36"/>
      <c r="B303" s="37"/>
      <c r="C303" s="195" t="s">
        <v>458</v>
      </c>
      <c r="D303" s="195" t="s">
        <v>215</v>
      </c>
      <c r="E303" s="196" t="s">
        <v>2589</v>
      </c>
      <c r="F303" s="197" t="s">
        <v>2590</v>
      </c>
      <c r="G303" s="198" t="s">
        <v>2586</v>
      </c>
      <c r="H303" s="199">
        <v>1</v>
      </c>
      <c r="I303" s="200"/>
      <c r="J303" s="201">
        <f>ROUND(I303*H303,2)</f>
        <v>0</v>
      </c>
      <c r="K303" s="197" t="s">
        <v>19</v>
      </c>
      <c r="L303" s="41"/>
      <c r="M303" s="202" t="s">
        <v>19</v>
      </c>
      <c r="N303" s="203" t="s">
        <v>45</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2113</v>
      </c>
      <c r="AT303" s="206" t="s">
        <v>215</v>
      </c>
      <c r="AU303" s="206" t="s">
        <v>83</v>
      </c>
      <c r="AY303" s="19" t="s">
        <v>213</v>
      </c>
      <c r="BE303" s="207">
        <f>IF(N303="základní",J303,0)</f>
        <v>0</v>
      </c>
      <c r="BF303" s="207">
        <f>IF(N303="snížená",J303,0)</f>
        <v>0</v>
      </c>
      <c r="BG303" s="207">
        <f>IF(N303="zákl. přenesená",J303,0)</f>
        <v>0</v>
      </c>
      <c r="BH303" s="207">
        <f>IF(N303="sníž. přenesená",J303,0)</f>
        <v>0</v>
      </c>
      <c r="BI303" s="207">
        <f>IF(N303="nulová",J303,0)</f>
        <v>0</v>
      </c>
      <c r="BJ303" s="19" t="s">
        <v>81</v>
      </c>
      <c r="BK303" s="207">
        <f>ROUND(I303*H303,2)</f>
        <v>0</v>
      </c>
      <c r="BL303" s="19" t="s">
        <v>2113</v>
      </c>
      <c r="BM303" s="206" t="s">
        <v>3088</v>
      </c>
    </row>
    <row r="304" spans="1:65" s="2" customFormat="1" ht="16.5" customHeight="1">
      <c r="A304" s="36"/>
      <c r="B304" s="37"/>
      <c r="C304" s="195" t="s">
        <v>463</v>
      </c>
      <c r="D304" s="195" t="s">
        <v>215</v>
      </c>
      <c r="E304" s="196" t="s">
        <v>2592</v>
      </c>
      <c r="F304" s="197" t="s">
        <v>2593</v>
      </c>
      <c r="G304" s="198" t="s">
        <v>2586</v>
      </c>
      <c r="H304" s="199">
        <v>1</v>
      </c>
      <c r="I304" s="200"/>
      <c r="J304" s="201">
        <f>ROUND(I304*H304,2)</f>
        <v>0</v>
      </c>
      <c r="K304" s="197" t="s">
        <v>2365</v>
      </c>
      <c r="L304" s="41"/>
      <c r="M304" s="202" t="s">
        <v>19</v>
      </c>
      <c r="N304" s="203" t="s">
        <v>45</v>
      </c>
      <c r="O304" s="66"/>
      <c r="P304" s="204">
        <f>O304*H304</f>
        <v>0</v>
      </c>
      <c r="Q304" s="204">
        <v>0</v>
      </c>
      <c r="R304" s="204">
        <f>Q304*H304</f>
        <v>0</v>
      </c>
      <c r="S304" s="204">
        <v>0</v>
      </c>
      <c r="T304" s="205">
        <f>S304*H304</f>
        <v>0</v>
      </c>
      <c r="U304" s="36"/>
      <c r="V304" s="36"/>
      <c r="W304" s="36"/>
      <c r="X304" s="36"/>
      <c r="Y304" s="36"/>
      <c r="Z304" s="36"/>
      <c r="AA304" s="36"/>
      <c r="AB304" s="36"/>
      <c r="AC304" s="36"/>
      <c r="AD304" s="36"/>
      <c r="AE304" s="36"/>
      <c r="AR304" s="206" t="s">
        <v>2113</v>
      </c>
      <c r="AT304" s="206" t="s">
        <v>215</v>
      </c>
      <c r="AU304" s="206" t="s">
        <v>83</v>
      </c>
      <c r="AY304" s="19" t="s">
        <v>213</v>
      </c>
      <c r="BE304" s="207">
        <f>IF(N304="základní",J304,0)</f>
        <v>0</v>
      </c>
      <c r="BF304" s="207">
        <f>IF(N304="snížená",J304,0)</f>
        <v>0</v>
      </c>
      <c r="BG304" s="207">
        <f>IF(N304="zákl. přenesená",J304,0)</f>
        <v>0</v>
      </c>
      <c r="BH304" s="207">
        <f>IF(N304="sníž. přenesená",J304,0)</f>
        <v>0</v>
      </c>
      <c r="BI304" s="207">
        <f>IF(N304="nulová",J304,0)</f>
        <v>0</v>
      </c>
      <c r="BJ304" s="19" t="s">
        <v>81</v>
      </c>
      <c r="BK304" s="207">
        <f>ROUND(I304*H304,2)</f>
        <v>0</v>
      </c>
      <c r="BL304" s="19" t="s">
        <v>2113</v>
      </c>
      <c r="BM304" s="206" t="s">
        <v>3089</v>
      </c>
    </row>
    <row r="305" spans="1:65" s="2" customFormat="1" ht="16.5" customHeight="1">
      <c r="A305" s="36"/>
      <c r="B305" s="37"/>
      <c r="C305" s="195" t="s">
        <v>468</v>
      </c>
      <c r="D305" s="195" t="s">
        <v>215</v>
      </c>
      <c r="E305" s="196" t="s">
        <v>2595</v>
      </c>
      <c r="F305" s="197" t="s">
        <v>2596</v>
      </c>
      <c r="G305" s="198" t="s">
        <v>2586</v>
      </c>
      <c r="H305" s="199">
        <v>1</v>
      </c>
      <c r="I305" s="200"/>
      <c r="J305" s="201">
        <f>ROUND(I305*H305,2)</f>
        <v>0</v>
      </c>
      <c r="K305" s="197" t="s">
        <v>2365</v>
      </c>
      <c r="L305" s="41"/>
      <c r="M305" s="202" t="s">
        <v>19</v>
      </c>
      <c r="N305" s="203" t="s">
        <v>45</v>
      </c>
      <c r="O305" s="66"/>
      <c r="P305" s="204">
        <f>O305*H305</f>
        <v>0</v>
      </c>
      <c r="Q305" s="204">
        <v>0</v>
      </c>
      <c r="R305" s="204">
        <f>Q305*H305</f>
        <v>0</v>
      </c>
      <c r="S305" s="204">
        <v>0</v>
      </c>
      <c r="T305" s="205">
        <f>S305*H305</f>
        <v>0</v>
      </c>
      <c r="U305" s="36"/>
      <c r="V305" s="36"/>
      <c r="W305" s="36"/>
      <c r="X305" s="36"/>
      <c r="Y305" s="36"/>
      <c r="Z305" s="36"/>
      <c r="AA305" s="36"/>
      <c r="AB305" s="36"/>
      <c r="AC305" s="36"/>
      <c r="AD305" s="36"/>
      <c r="AE305" s="36"/>
      <c r="AR305" s="206" t="s">
        <v>2113</v>
      </c>
      <c r="AT305" s="206" t="s">
        <v>215</v>
      </c>
      <c r="AU305" s="206" t="s">
        <v>83</v>
      </c>
      <c r="AY305" s="19" t="s">
        <v>213</v>
      </c>
      <c r="BE305" s="207">
        <f>IF(N305="základní",J305,0)</f>
        <v>0</v>
      </c>
      <c r="BF305" s="207">
        <f>IF(N305="snížená",J305,0)</f>
        <v>0</v>
      </c>
      <c r="BG305" s="207">
        <f>IF(N305="zákl. přenesená",J305,0)</f>
        <v>0</v>
      </c>
      <c r="BH305" s="207">
        <f>IF(N305="sníž. přenesená",J305,0)</f>
        <v>0</v>
      </c>
      <c r="BI305" s="207">
        <f>IF(N305="nulová",J305,0)</f>
        <v>0</v>
      </c>
      <c r="BJ305" s="19" t="s">
        <v>81</v>
      </c>
      <c r="BK305" s="207">
        <f>ROUND(I305*H305,2)</f>
        <v>0</v>
      </c>
      <c r="BL305" s="19" t="s">
        <v>2113</v>
      </c>
      <c r="BM305" s="206" t="s">
        <v>3090</v>
      </c>
    </row>
    <row r="306" spans="1:65" s="2" customFormat="1" ht="16.5" customHeight="1">
      <c r="A306" s="36"/>
      <c r="B306" s="37"/>
      <c r="C306" s="195" t="s">
        <v>473</v>
      </c>
      <c r="D306" s="195" t="s">
        <v>215</v>
      </c>
      <c r="E306" s="196" t="s">
        <v>2598</v>
      </c>
      <c r="F306" s="197" t="s">
        <v>2599</v>
      </c>
      <c r="G306" s="198" t="s">
        <v>2586</v>
      </c>
      <c r="H306" s="199">
        <v>1</v>
      </c>
      <c r="I306" s="200"/>
      <c r="J306" s="201">
        <f>ROUND(I306*H306,2)</f>
        <v>0</v>
      </c>
      <c r="K306" s="197" t="s">
        <v>2365</v>
      </c>
      <c r="L306" s="41"/>
      <c r="M306" s="202" t="s">
        <v>19</v>
      </c>
      <c r="N306" s="203" t="s">
        <v>45</v>
      </c>
      <c r="O306" s="66"/>
      <c r="P306" s="204">
        <f>O306*H306</f>
        <v>0</v>
      </c>
      <c r="Q306" s="204">
        <v>0</v>
      </c>
      <c r="R306" s="204">
        <f>Q306*H306</f>
        <v>0</v>
      </c>
      <c r="S306" s="204">
        <v>0</v>
      </c>
      <c r="T306" s="205">
        <f>S306*H306</f>
        <v>0</v>
      </c>
      <c r="U306" s="36"/>
      <c r="V306" s="36"/>
      <c r="W306" s="36"/>
      <c r="X306" s="36"/>
      <c r="Y306" s="36"/>
      <c r="Z306" s="36"/>
      <c r="AA306" s="36"/>
      <c r="AB306" s="36"/>
      <c r="AC306" s="36"/>
      <c r="AD306" s="36"/>
      <c r="AE306" s="36"/>
      <c r="AR306" s="206" t="s">
        <v>2113</v>
      </c>
      <c r="AT306" s="206" t="s">
        <v>215</v>
      </c>
      <c r="AU306" s="206" t="s">
        <v>83</v>
      </c>
      <c r="AY306" s="19" t="s">
        <v>213</v>
      </c>
      <c r="BE306" s="207">
        <f>IF(N306="základní",J306,0)</f>
        <v>0</v>
      </c>
      <c r="BF306" s="207">
        <f>IF(N306="snížená",J306,0)</f>
        <v>0</v>
      </c>
      <c r="BG306" s="207">
        <f>IF(N306="zákl. přenesená",J306,0)</f>
        <v>0</v>
      </c>
      <c r="BH306" s="207">
        <f>IF(N306="sníž. přenesená",J306,0)</f>
        <v>0</v>
      </c>
      <c r="BI306" s="207">
        <f>IF(N306="nulová",J306,0)</f>
        <v>0</v>
      </c>
      <c r="BJ306" s="19" t="s">
        <v>81</v>
      </c>
      <c r="BK306" s="207">
        <f>ROUND(I306*H306,2)</f>
        <v>0</v>
      </c>
      <c r="BL306" s="19" t="s">
        <v>2113</v>
      </c>
      <c r="BM306" s="206" t="s">
        <v>3091</v>
      </c>
    </row>
    <row r="307" spans="1:65" s="12" customFormat="1" ht="22.9" customHeight="1">
      <c r="B307" s="179"/>
      <c r="C307" s="180"/>
      <c r="D307" s="181" t="s">
        <v>73</v>
      </c>
      <c r="E307" s="193" t="s">
        <v>2310</v>
      </c>
      <c r="F307" s="193" t="s">
        <v>2311</v>
      </c>
      <c r="G307" s="180"/>
      <c r="H307" s="180"/>
      <c r="I307" s="183"/>
      <c r="J307" s="194">
        <f>BK307</f>
        <v>0</v>
      </c>
      <c r="K307" s="180"/>
      <c r="L307" s="185"/>
      <c r="M307" s="186"/>
      <c r="N307" s="187"/>
      <c r="O307" s="187"/>
      <c r="P307" s="188">
        <f>P308</f>
        <v>0</v>
      </c>
      <c r="Q307" s="187"/>
      <c r="R307" s="188">
        <f>R308</f>
        <v>0</v>
      </c>
      <c r="S307" s="187"/>
      <c r="T307" s="189">
        <f>T308</f>
        <v>0</v>
      </c>
      <c r="AR307" s="190" t="s">
        <v>238</v>
      </c>
      <c r="AT307" s="191" t="s">
        <v>73</v>
      </c>
      <c r="AU307" s="191" t="s">
        <v>81</v>
      </c>
      <c r="AY307" s="190" t="s">
        <v>213</v>
      </c>
      <c r="BK307" s="192">
        <f>BK308</f>
        <v>0</v>
      </c>
    </row>
    <row r="308" spans="1:65" s="2" customFormat="1" ht="16.5" customHeight="1">
      <c r="A308" s="36"/>
      <c r="B308" s="37"/>
      <c r="C308" s="195" t="s">
        <v>477</v>
      </c>
      <c r="D308" s="195" t="s">
        <v>215</v>
      </c>
      <c r="E308" s="196" t="s">
        <v>2601</v>
      </c>
      <c r="F308" s="197" t="s">
        <v>2602</v>
      </c>
      <c r="G308" s="198" t="s">
        <v>2586</v>
      </c>
      <c r="H308" s="199">
        <v>1</v>
      </c>
      <c r="I308" s="200"/>
      <c r="J308" s="201">
        <f>ROUND(I308*H308,2)</f>
        <v>0</v>
      </c>
      <c r="K308" s="197" t="s">
        <v>2365</v>
      </c>
      <c r="L308" s="41"/>
      <c r="M308" s="202" t="s">
        <v>19</v>
      </c>
      <c r="N308" s="203" t="s">
        <v>45</v>
      </c>
      <c r="O308" s="66"/>
      <c r="P308" s="204">
        <f>O308*H308</f>
        <v>0</v>
      </c>
      <c r="Q308" s="204">
        <v>0</v>
      </c>
      <c r="R308" s="204">
        <f>Q308*H308</f>
        <v>0</v>
      </c>
      <c r="S308" s="204">
        <v>0</v>
      </c>
      <c r="T308" s="205">
        <f>S308*H308</f>
        <v>0</v>
      </c>
      <c r="U308" s="36"/>
      <c r="V308" s="36"/>
      <c r="W308" s="36"/>
      <c r="X308" s="36"/>
      <c r="Y308" s="36"/>
      <c r="Z308" s="36"/>
      <c r="AA308" s="36"/>
      <c r="AB308" s="36"/>
      <c r="AC308" s="36"/>
      <c r="AD308" s="36"/>
      <c r="AE308" s="36"/>
      <c r="AR308" s="206" t="s">
        <v>2113</v>
      </c>
      <c r="AT308" s="206" t="s">
        <v>215</v>
      </c>
      <c r="AU308" s="206" t="s">
        <v>83</v>
      </c>
      <c r="AY308" s="19" t="s">
        <v>213</v>
      </c>
      <c r="BE308" s="207">
        <f>IF(N308="základní",J308,0)</f>
        <v>0</v>
      </c>
      <c r="BF308" s="207">
        <f>IF(N308="snížená",J308,0)</f>
        <v>0</v>
      </c>
      <c r="BG308" s="207">
        <f>IF(N308="zákl. přenesená",J308,0)</f>
        <v>0</v>
      </c>
      <c r="BH308" s="207">
        <f>IF(N308="sníž. přenesená",J308,0)</f>
        <v>0</v>
      </c>
      <c r="BI308" s="207">
        <f>IF(N308="nulová",J308,0)</f>
        <v>0</v>
      </c>
      <c r="BJ308" s="19" t="s">
        <v>81</v>
      </c>
      <c r="BK308" s="207">
        <f>ROUND(I308*H308,2)</f>
        <v>0</v>
      </c>
      <c r="BL308" s="19" t="s">
        <v>2113</v>
      </c>
      <c r="BM308" s="206" t="s">
        <v>3092</v>
      </c>
    </row>
    <row r="309" spans="1:65" s="12" customFormat="1" ht="22.9" customHeight="1">
      <c r="B309" s="179"/>
      <c r="C309" s="180"/>
      <c r="D309" s="181" t="s">
        <v>73</v>
      </c>
      <c r="E309" s="193" t="s">
        <v>2327</v>
      </c>
      <c r="F309" s="193" t="s">
        <v>2328</v>
      </c>
      <c r="G309" s="180"/>
      <c r="H309" s="180"/>
      <c r="I309" s="183"/>
      <c r="J309" s="194">
        <f>BK309</f>
        <v>0</v>
      </c>
      <c r="K309" s="180"/>
      <c r="L309" s="185"/>
      <c r="M309" s="186"/>
      <c r="N309" s="187"/>
      <c r="O309" s="187"/>
      <c r="P309" s="188">
        <f>P310</f>
        <v>0</v>
      </c>
      <c r="Q309" s="187"/>
      <c r="R309" s="188">
        <f>R310</f>
        <v>0</v>
      </c>
      <c r="S309" s="187"/>
      <c r="T309" s="189">
        <f>T310</f>
        <v>0</v>
      </c>
      <c r="AR309" s="190" t="s">
        <v>238</v>
      </c>
      <c r="AT309" s="191" t="s">
        <v>73</v>
      </c>
      <c r="AU309" s="191" t="s">
        <v>81</v>
      </c>
      <c r="AY309" s="190" t="s">
        <v>213</v>
      </c>
      <c r="BK309" s="192">
        <f>BK310</f>
        <v>0</v>
      </c>
    </row>
    <row r="310" spans="1:65" s="2" customFormat="1" ht="16.5" customHeight="1">
      <c r="A310" s="36"/>
      <c r="B310" s="37"/>
      <c r="C310" s="195" t="s">
        <v>485</v>
      </c>
      <c r="D310" s="195" t="s">
        <v>215</v>
      </c>
      <c r="E310" s="196" t="s">
        <v>2604</v>
      </c>
      <c r="F310" s="197" t="s">
        <v>2605</v>
      </c>
      <c r="G310" s="198" t="s">
        <v>2586</v>
      </c>
      <c r="H310" s="199">
        <v>1</v>
      </c>
      <c r="I310" s="200"/>
      <c r="J310" s="201">
        <f>ROUND(I310*H310,2)</f>
        <v>0</v>
      </c>
      <c r="K310" s="197" t="s">
        <v>2365</v>
      </c>
      <c r="L310" s="41"/>
      <c r="M310" s="202" t="s">
        <v>19</v>
      </c>
      <c r="N310" s="203" t="s">
        <v>45</v>
      </c>
      <c r="O310" s="66"/>
      <c r="P310" s="204">
        <f>O310*H310</f>
        <v>0</v>
      </c>
      <c r="Q310" s="204">
        <v>0</v>
      </c>
      <c r="R310" s="204">
        <f>Q310*H310</f>
        <v>0</v>
      </c>
      <c r="S310" s="204">
        <v>0</v>
      </c>
      <c r="T310" s="205">
        <f>S310*H310</f>
        <v>0</v>
      </c>
      <c r="U310" s="36"/>
      <c r="V310" s="36"/>
      <c r="W310" s="36"/>
      <c r="X310" s="36"/>
      <c r="Y310" s="36"/>
      <c r="Z310" s="36"/>
      <c r="AA310" s="36"/>
      <c r="AB310" s="36"/>
      <c r="AC310" s="36"/>
      <c r="AD310" s="36"/>
      <c r="AE310" s="36"/>
      <c r="AR310" s="206" t="s">
        <v>2113</v>
      </c>
      <c r="AT310" s="206" t="s">
        <v>215</v>
      </c>
      <c r="AU310" s="206" t="s">
        <v>83</v>
      </c>
      <c r="AY310" s="19" t="s">
        <v>213</v>
      </c>
      <c r="BE310" s="207">
        <f>IF(N310="základní",J310,0)</f>
        <v>0</v>
      </c>
      <c r="BF310" s="207">
        <f>IF(N310="snížená",J310,0)</f>
        <v>0</v>
      </c>
      <c r="BG310" s="207">
        <f>IF(N310="zákl. přenesená",J310,0)</f>
        <v>0</v>
      </c>
      <c r="BH310" s="207">
        <f>IF(N310="sníž. přenesená",J310,0)</f>
        <v>0</v>
      </c>
      <c r="BI310" s="207">
        <f>IF(N310="nulová",J310,0)</f>
        <v>0</v>
      </c>
      <c r="BJ310" s="19" t="s">
        <v>81</v>
      </c>
      <c r="BK310" s="207">
        <f>ROUND(I310*H310,2)</f>
        <v>0</v>
      </c>
      <c r="BL310" s="19" t="s">
        <v>2113</v>
      </c>
      <c r="BM310" s="206" t="s">
        <v>3093</v>
      </c>
    </row>
    <row r="311" spans="1:65" s="12" customFormat="1" ht="22.9" customHeight="1">
      <c r="B311" s="179"/>
      <c r="C311" s="180"/>
      <c r="D311" s="181" t="s">
        <v>73</v>
      </c>
      <c r="E311" s="193" t="s">
        <v>2607</v>
      </c>
      <c r="F311" s="193" t="s">
        <v>2590</v>
      </c>
      <c r="G311" s="180"/>
      <c r="H311" s="180"/>
      <c r="I311" s="183"/>
      <c r="J311" s="194">
        <f>BK311</f>
        <v>0</v>
      </c>
      <c r="K311" s="180"/>
      <c r="L311" s="185"/>
      <c r="M311" s="186"/>
      <c r="N311" s="187"/>
      <c r="O311" s="187"/>
      <c r="P311" s="188">
        <f>P312</f>
        <v>0</v>
      </c>
      <c r="Q311" s="187"/>
      <c r="R311" s="188">
        <f>R312</f>
        <v>0</v>
      </c>
      <c r="S311" s="187"/>
      <c r="T311" s="189">
        <f>T312</f>
        <v>0</v>
      </c>
      <c r="AR311" s="190" t="s">
        <v>238</v>
      </c>
      <c r="AT311" s="191" t="s">
        <v>73</v>
      </c>
      <c r="AU311" s="191" t="s">
        <v>81</v>
      </c>
      <c r="AY311" s="190" t="s">
        <v>213</v>
      </c>
      <c r="BK311" s="192">
        <f>BK312</f>
        <v>0</v>
      </c>
    </row>
    <row r="312" spans="1:65" s="2" customFormat="1" ht="16.5" customHeight="1">
      <c r="A312" s="36"/>
      <c r="B312" s="37"/>
      <c r="C312" s="195" t="s">
        <v>492</v>
      </c>
      <c r="D312" s="195" t="s">
        <v>215</v>
      </c>
      <c r="E312" s="196" t="s">
        <v>2608</v>
      </c>
      <c r="F312" s="197" t="s">
        <v>2609</v>
      </c>
      <c r="G312" s="198" t="s">
        <v>2586</v>
      </c>
      <c r="H312" s="199">
        <v>1</v>
      </c>
      <c r="I312" s="200"/>
      <c r="J312" s="201">
        <f>ROUND(I312*H312,2)</f>
        <v>0</v>
      </c>
      <c r="K312" s="197" t="s">
        <v>2365</v>
      </c>
      <c r="L312" s="41"/>
      <c r="M312" s="258" t="s">
        <v>19</v>
      </c>
      <c r="N312" s="259" t="s">
        <v>45</v>
      </c>
      <c r="O312" s="256"/>
      <c r="P312" s="260">
        <f>O312*H312</f>
        <v>0</v>
      </c>
      <c r="Q312" s="260">
        <v>0</v>
      </c>
      <c r="R312" s="260">
        <f>Q312*H312</f>
        <v>0</v>
      </c>
      <c r="S312" s="260">
        <v>0</v>
      </c>
      <c r="T312" s="261">
        <f>S312*H312</f>
        <v>0</v>
      </c>
      <c r="U312" s="36"/>
      <c r="V312" s="36"/>
      <c r="W312" s="36"/>
      <c r="X312" s="36"/>
      <c r="Y312" s="36"/>
      <c r="Z312" s="36"/>
      <c r="AA312" s="36"/>
      <c r="AB312" s="36"/>
      <c r="AC312" s="36"/>
      <c r="AD312" s="36"/>
      <c r="AE312" s="36"/>
      <c r="AR312" s="206" t="s">
        <v>2113</v>
      </c>
      <c r="AT312" s="206" t="s">
        <v>215</v>
      </c>
      <c r="AU312" s="206" t="s">
        <v>83</v>
      </c>
      <c r="AY312" s="19" t="s">
        <v>213</v>
      </c>
      <c r="BE312" s="207">
        <f>IF(N312="základní",J312,0)</f>
        <v>0</v>
      </c>
      <c r="BF312" s="207">
        <f>IF(N312="snížená",J312,0)</f>
        <v>0</v>
      </c>
      <c r="BG312" s="207">
        <f>IF(N312="zákl. přenesená",J312,0)</f>
        <v>0</v>
      </c>
      <c r="BH312" s="207">
        <f>IF(N312="sníž. přenesená",J312,0)</f>
        <v>0</v>
      </c>
      <c r="BI312" s="207">
        <f>IF(N312="nulová",J312,0)</f>
        <v>0</v>
      </c>
      <c r="BJ312" s="19" t="s">
        <v>81</v>
      </c>
      <c r="BK312" s="207">
        <f>ROUND(I312*H312,2)</f>
        <v>0</v>
      </c>
      <c r="BL312" s="19" t="s">
        <v>2113</v>
      </c>
      <c r="BM312" s="206" t="s">
        <v>3094</v>
      </c>
    </row>
    <row r="313" spans="1:65" s="2" customFormat="1" ht="6.95" customHeight="1">
      <c r="A313" s="36"/>
      <c r="B313" s="49"/>
      <c r="C313" s="50"/>
      <c r="D313" s="50"/>
      <c r="E313" s="50"/>
      <c r="F313" s="50"/>
      <c r="G313" s="50"/>
      <c r="H313" s="50"/>
      <c r="I313" s="145"/>
      <c r="J313" s="50"/>
      <c r="K313" s="50"/>
      <c r="L313" s="41"/>
      <c r="M313" s="36"/>
      <c r="O313" s="36"/>
      <c r="P313" s="36"/>
      <c r="Q313" s="36"/>
      <c r="R313" s="36"/>
      <c r="S313" s="36"/>
      <c r="T313" s="36"/>
      <c r="U313" s="36"/>
      <c r="V313" s="36"/>
      <c r="W313" s="36"/>
      <c r="X313" s="36"/>
      <c r="Y313" s="36"/>
      <c r="Z313" s="36"/>
      <c r="AA313" s="36"/>
      <c r="AB313" s="36"/>
      <c r="AC313" s="36"/>
      <c r="AD313" s="36"/>
      <c r="AE313" s="36"/>
    </row>
  </sheetData>
  <sheetProtection password="CC3F" sheet="1" objects="1" scenarios="1" formatColumns="0" formatRows="0" autoFilter="0"/>
  <autoFilter ref="C103:K312"/>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2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140</v>
      </c>
      <c r="AZ2" s="111" t="s">
        <v>2611</v>
      </c>
      <c r="BA2" s="111" t="s">
        <v>19</v>
      </c>
      <c r="BB2" s="111" t="s">
        <v>19</v>
      </c>
      <c r="BC2" s="111" t="s">
        <v>3095</v>
      </c>
      <c r="BD2" s="111" t="s">
        <v>83</v>
      </c>
    </row>
    <row r="3" spans="1:56" s="1" customFormat="1" ht="6.95" customHeight="1">
      <c r="B3" s="112"/>
      <c r="C3" s="113"/>
      <c r="D3" s="113"/>
      <c r="E3" s="113"/>
      <c r="F3" s="113"/>
      <c r="G3" s="113"/>
      <c r="H3" s="113"/>
      <c r="I3" s="114"/>
      <c r="J3" s="113"/>
      <c r="K3" s="113"/>
      <c r="L3" s="22"/>
      <c r="AT3" s="19" t="s">
        <v>83</v>
      </c>
      <c r="AZ3" s="111" t="s">
        <v>3096</v>
      </c>
      <c r="BA3" s="111" t="s">
        <v>19</v>
      </c>
      <c r="BB3" s="111" t="s">
        <v>19</v>
      </c>
      <c r="BC3" s="111" t="s">
        <v>3097</v>
      </c>
      <c r="BD3" s="111" t="s">
        <v>83</v>
      </c>
    </row>
    <row r="4" spans="1:56" s="1" customFormat="1" ht="24.95" customHeight="1">
      <c r="B4" s="22"/>
      <c r="D4" s="115" t="s">
        <v>158</v>
      </c>
      <c r="I4" s="110"/>
      <c r="L4" s="22"/>
      <c r="M4" s="116" t="s">
        <v>10</v>
      </c>
      <c r="AT4" s="19" t="s">
        <v>4</v>
      </c>
      <c r="AZ4" s="111" t="s">
        <v>3098</v>
      </c>
      <c r="BA4" s="111" t="s">
        <v>19</v>
      </c>
      <c r="BB4" s="111" t="s">
        <v>19</v>
      </c>
      <c r="BC4" s="111" t="s">
        <v>3099</v>
      </c>
      <c r="BD4" s="111" t="s">
        <v>83</v>
      </c>
    </row>
    <row r="5" spans="1:56" s="1" customFormat="1" ht="6.95" customHeight="1">
      <c r="B5" s="22"/>
      <c r="I5" s="110"/>
      <c r="L5" s="22"/>
      <c r="AZ5" s="111" t="s">
        <v>3100</v>
      </c>
      <c r="BA5" s="111" t="s">
        <v>19</v>
      </c>
      <c r="BB5" s="111" t="s">
        <v>19</v>
      </c>
      <c r="BC5" s="111" t="s">
        <v>3101</v>
      </c>
      <c r="BD5" s="111" t="s">
        <v>83</v>
      </c>
    </row>
    <row r="6" spans="1:56" s="1" customFormat="1" ht="12" customHeight="1">
      <c r="B6" s="22"/>
      <c r="D6" s="117" t="s">
        <v>16</v>
      </c>
      <c r="I6" s="110"/>
      <c r="L6" s="22"/>
      <c r="AZ6" s="111" t="s">
        <v>3102</v>
      </c>
      <c r="BA6" s="111" t="s">
        <v>19</v>
      </c>
      <c r="BB6" s="111" t="s">
        <v>19</v>
      </c>
      <c r="BC6" s="111" t="s">
        <v>3103</v>
      </c>
      <c r="BD6" s="111" t="s">
        <v>83</v>
      </c>
    </row>
    <row r="7" spans="1:56" s="1" customFormat="1" ht="16.5" customHeight="1">
      <c r="B7" s="22"/>
      <c r="E7" s="412" t="str">
        <f>'Rekapitulace stavby'!K6</f>
        <v>PROJEKT REKONSTRUKCE I.S. A BUĎÁNKA II. ETAPA</v>
      </c>
      <c r="F7" s="413"/>
      <c r="G7" s="413"/>
      <c r="H7" s="413"/>
      <c r="I7" s="110"/>
      <c r="L7" s="22"/>
      <c r="AZ7" s="111" t="s">
        <v>3104</v>
      </c>
      <c r="BA7" s="111" t="s">
        <v>19</v>
      </c>
      <c r="BB7" s="111" t="s">
        <v>19</v>
      </c>
      <c r="BC7" s="111" t="s">
        <v>3105</v>
      </c>
      <c r="BD7" s="111" t="s">
        <v>83</v>
      </c>
    </row>
    <row r="8" spans="1:56" s="1" customFormat="1" ht="12" customHeight="1">
      <c r="B8" s="22"/>
      <c r="D8" s="117" t="s">
        <v>171</v>
      </c>
      <c r="I8" s="110"/>
      <c r="L8" s="22"/>
      <c r="AZ8" s="111" t="s">
        <v>3106</v>
      </c>
      <c r="BA8" s="111" t="s">
        <v>19</v>
      </c>
      <c r="BB8" s="111" t="s">
        <v>19</v>
      </c>
      <c r="BC8" s="111" t="s">
        <v>3107</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3108</v>
      </c>
      <c r="BA9" s="111" t="s">
        <v>19</v>
      </c>
      <c r="BB9" s="111" t="s">
        <v>19</v>
      </c>
      <c r="BC9" s="111" t="s">
        <v>3109</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3110</v>
      </c>
      <c r="BA10" s="111" t="s">
        <v>19</v>
      </c>
      <c r="BB10" s="111" t="s">
        <v>19</v>
      </c>
      <c r="BC10" s="111" t="s">
        <v>3111</v>
      </c>
      <c r="BD10" s="111" t="s">
        <v>83</v>
      </c>
    </row>
    <row r="11" spans="1:56" s="2" customFormat="1" ht="16.5" customHeight="1">
      <c r="A11" s="36"/>
      <c r="B11" s="41"/>
      <c r="C11" s="36"/>
      <c r="D11" s="36"/>
      <c r="E11" s="415" t="s">
        <v>3112</v>
      </c>
      <c r="F11" s="414"/>
      <c r="G11" s="414"/>
      <c r="H11" s="414"/>
      <c r="I11" s="118"/>
      <c r="J11" s="36"/>
      <c r="K11" s="36"/>
      <c r="L11" s="119"/>
      <c r="S11" s="36"/>
      <c r="T11" s="36"/>
      <c r="U11" s="36"/>
      <c r="V11" s="36"/>
      <c r="W11" s="36"/>
      <c r="X11" s="36"/>
      <c r="Y11" s="36"/>
      <c r="Z11" s="36"/>
      <c r="AA11" s="36"/>
      <c r="AB11" s="36"/>
      <c r="AC11" s="36"/>
      <c r="AD11" s="36"/>
      <c r="AE11" s="36"/>
      <c r="AZ11" s="111" t="s">
        <v>3113</v>
      </c>
      <c r="BA11" s="111" t="s">
        <v>19</v>
      </c>
      <c r="BB11" s="111" t="s">
        <v>19</v>
      </c>
      <c r="BC11" s="111" t="s">
        <v>3114</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3115</v>
      </c>
      <c r="BA12" s="111" t="s">
        <v>19</v>
      </c>
      <c r="BB12" s="111" t="s">
        <v>19</v>
      </c>
      <c r="BC12" s="111" t="s">
        <v>3116</v>
      </c>
      <c r="BD12" s="111" t="s">
        <v>83</v>
      </c>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c r="AZ13" s="111" t="s">
        <v>3117</v>
      </c>
      <c r="BA13" s="111" t="s">
        <v>19</v>
      </c>
      <c r="BB13" s="111" t="s">
        <v>19</v>
      </c>
      <c r="BC13" s="111" t="s">
        <v>3118</v>
      </c>
      <c r="BD13" s="111" t="s">
        <v>83</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c r="AZ14" s="111" t="s">
        <v>3119</v>
      </c>
      <c r="BA14" s="111" t="s">
        <v>19</v>
      </c>
      <c r="BB14" s="111" t="s">
        <v>19</v>
      </c>
      <c r="BC14" s="111" t="s">
        <v>3120</v>
      </c>
      <c r="BD14" s="111" t="s">
        <v>83</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3121</v>
      </c>
      <c r="BA15" s="111" t="s">
        <v>19</v>
      </c>
      <c r="BB15" s="111" t="s">
        <v>19</v>
      </c>
      <c r="BC15" s="111" t="s">
        <v>3122</v>
      </c>
      <c r="BD15" s="111" t="s">
        <v>83</v>
      </c>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c r="AZ16" s="111" t="s">
        <v>3123</v>
      </c>
      <c r="BA16" s="111" t="s">
        <v>19</v>
      </c>
      <c r="BB16" s="111" t="s">
        <v>19</v>
      </c>
      <c r="BC16" s="111" t="s">
        <v>3124</v>
      </c>
      <c r="BD16" s="111" t="s">
        <v>83</v>
      </c>
    </row>
    <row r="17" spans="1:56"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c r="AZ17" s="111" t="s">
        <v>3125</v>
      </c>
      <c r="BA17" s="111" t="s">
        <v>19</v>
      </c>
      <c r="BB17" s="111" t="s">
        <v>19</v>
      </c>
      <c r="BC17" s="111" t="s">
        <v>3126</v>
      </c>
      <c r="BD17" s="111" t="s">
        <v>83</v>
      </c>
    </row>
    <row r="18" spans="1:56"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2343</v>
      </c>
      <c r="BA18" s="111" t="s">
        <v>19</v>
      </c>
      <c r="BB18" s="111" t="s">
        <v>19</v>
      </c>
      <c r="BC18" s="111" t="s">
        <v>3127</v>
      </c>
      <c r="BD18" s="111" t="s">
        <v>83</v>
      </c>
    </row>
    <row r="19" spans="1:56"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c r="AZ19" s="111" t="s">
        <v>2345</v>
      </c>
      <c r="BA19" s="111" t="s">
        <v>19</v>
      </c>
      <c r="BB19" s="111" t="s">
        <v>19</v>
      </c>
      <c r="BC19" s="111" t="s">
        <v>3128</v>
      </c>
      <c r="BD19" s="111" t="s">
        <v>83</v>
      </c>
    </row>
    <row r="20" spans="1:56"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c r="AZ20" s="111" t="s">
        <v>2347</v>
      </c>
      <c r="BA20" s="111" t="s">
        <v>19</v>
      </c>
      <c r="BB20" s="111" t="s">
        <v>19</v>
      </c>
      <c r="BC20" s="111" t="s">
        <v>3129</v>
      </c>
      <c r="BD20" s="111" t="s">
        <v>83</v>
      </c>
    </row>
    <row r="21" spans="1:56"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2350</v>
      </c>
      <c r="BA21" s="111" t="s">
        <v>19</v>
      </c>
      <c r="BB21" s="111" t="s">
        <v>19</v>
      </c>
      <c r="BC21" s="111" t="s">
        <v>3130</v>
      </c>
      <c r="BD21" s="111" t="s">
        <v>83</v>
      </c>
    </row>
    <row r="22" spans="1:56"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c r="AZ22" s="111" t="s">
        <v>3131</v>
      </c>
      <c r="BA22" s="111" t="s">
        <v>19</v>
      </c>
      <c r="BB22" s="111" t="s">
        <v>19</v>
      </c>
      <c r="BC22" s="111" t="s">
        <v>3132</v>
      </c>
      <c r="BD22" s="111" t="s">
        <v>83</v>
      </c>
    </row>
    <row r="23" spans="1:56"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c r="AZ23" s="111" t="s">
        <v>3133</v>
      </c>
      <c r="BA23" s="111" t="s">
        <v>19</v>
      </c>
      <c r="BB23" s="111" t="s">
        <v>19</v>
      </c>
      <c r="BC23" s="111" t="s">
        <v>3134</v>
      </c>
      <c r="BD23" s="111" t="s">
        <v>83</v>
      </c>
    </row>
    <row r="24" spans="1:56"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c r="AZ24" s="111" t="s">
        <v>2352</v>
      </c>
      <c r="BA24" s="111" t="s">
        <v>19</v>
      </c>
      <c r="BB24" s="111" t="s">
        <v>19</v>
      </c>
      <c r="BC24" s="111" t="s">
        <v>3135</v>
      </c>
      <c r="BD24" s="111" t="s">
        <v>83</v>
      </c>
    </row>
    <row r="25" spans="1:56"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c r="AZ25" s="111" t="s">
        <v>3136</v>
      </c>
      <c r="BA25" s="111" t="s">
        <v>19</v>
      </c>
      <c r="BB25" s="111" t="s">
        <v>19</v>
      </c>
      <c r="BC25" s="111" t="s">
        <v>3137</v>
      </c>
      <c r="BD25" s="111" t="s">
        <v>83</v>
      </c>
    </row>
    <row r="26" spans="1:56"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c r="AZ26" s="111" t="s">
        <v>2354</v>
      </c>
      <c r="BA26" s="111" t="s">
        <v>19</v>
      </c>
      <c r="BB26" s="111" t="s">
        <v>19</v>
      </c>
      <c r="BC26" s="111" t="s">
        <v>74</v>
      </c>
      <c r="BD26" s="111" t="s">
        <v>83</v>
      </c>
    </row>
    <row r="27" spans="1:56"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c r="AZ27" s="111" t="s">
        <v>3138</v>
      </c>
      <c r="BA27" s="111" t="s">
        <v>19</v>
      </c>
      <c r="BB27" s="111" t="s">
        <v>19</v>
      </c>
      <c r="BC27" s="111" t="s">
        <v>3139</v>
      </c>
      <c r="BD27" s="111" t="s">
        <v>83</v>
      </c>
    </row>
    <row r="28" spans="1:56"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c r="AZ28" s="111" t="s">
        <v>3140</v>
      </c>
      <c r="BA28" s="111" t="s">
        <v>19</v>
      </c>
      <c r="BB28" s="111" t="s">
        <v>19</v>
      </c>
      <c r="BC28" s="111" t="s">
        <v>3141</v>
      </c>
      <c r="BD28" s="111" t="s">
        <v>83</v>
      </c>
    </row>
    <row r="29" spans="1:56"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56"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c r="A32" s="36"/>
      <c r="B32" s="41"/>
      <c r="C32" s="36"/>
      <c r="D32" s="128" t="s">
        <v>40</v>
      </c>
      <c r="E32" s="36"/>
      <c r="F32" s="36"/>
      <c r="G32" s="36"/>
      <c r="H32" s="36"/>
      <c r="I32" s="118"/>
      <c r="J32" s="129">
        <f>ROUND(J106,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ROUND((SUM(BE106:BE519)),  2)</f>
        <v>0</v>
      </c>
      <c r="G35" s="36"/>
      <c r="H35" s="36"/>
      <c r="I35" s="134">
        <v>0.21</v>
      </c>
      <c r="J35" s="133">
        <f>ROUND(((SUM(BE106:BE519))*I35),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ROUND((SUM(BF106:BF519)),  2)</f>
        <v>0</v>
      </c>
      <c r="G36" s="36"/>
      <c r="H36" s="36"/>
      <c r="I36" s="134">
        <v>0.15</v>
      </c>
      <c r="J36" s="133">
        <f>ROUND(((SUM(BF106:BF519))*I36),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ROUND((SUM(BG106:BG519)),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ROUND((SUM(BH106:BH519)),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ROUND((SUM(BI106:BI519)),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04 - Ruiny č.p.1329, 126</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J106</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J107</f>
        <v>0</v>
      </c>
      <c r="K64" s="155"/>
      <c r="L64" s="160"/>
    </row>
    <row r="65" spans="2:12" s="10" customFormat="1" ht="19.899999999999999" customHeight="1">
      <c r="B65" s="161"/>
      <c r="C65" s="99"/>
      <c r="D65" s="162" t="s">
        <v>193</v>
      </c>
      <c r="E65" s="163"/>
      <c r="F65" s="163"/>
      <c r="G65" s="163"/>
      <c r="H65" s="163"/>
      <c r="I65" s="164"/>
      <c r="J65" s="165">
        <f>J108</f>
        <v>0</v>
      </c>
      <c r="K65" s="99"/>
      <c r="L65" s="166"/>
    </row>
    <row r="66" spans="2:12" s="10" customFormat="1" ht="19.899999999999999" customHeight="1">
      <c r="B66" s="161"/>
      <c r="C66" s="99"/>
      <c r="D66" s="162" t="s">
        <v>581</v>
      </c>
      <c r="E66" s="163"/>
      <c r="F66" s="163"/>
      <c r="G66" s="163"/>
      <c r="H66" s="163"/>
      <c r="I66" s="164"/>
      <c r="J66" s="165">
        <f>J221</f>
        <v>0</v>
      </c>
      <c r="K66" s="99"/>
      <c r="L66" s="166"/>
    </row>
    <row r="67" spans="2:12" s="10" customFormat="1" ht="19.899999999999999" customHeight="1">
      <c r="B67" s="161"/>
      <c r="C67" s="99"/>
      <c r="D67" s="162" t="s">
        <v>2358</v>
      </c>
      <c r="E67" s="163"/>
      <c r="F67" s="163"/>
      <c r="G67" s="163"/>
      <c r="H67" s="163"/>
      <c r="I67" s="164"/>
      <c r="J67" s="165">
        <f>J240</f>
        <v>0</v>
      </c>
      <c r="K67" s="99"/>
      <c r="L67" s="166"/>
    </row>
    <row r="68" spans="2:12" s="10" customFormat="1" ht="19.899999999999999" customHeight="1">
      <c r="B68" s="161"/>
      <c r="C68" s="99"/>
      <c r="D68" s="162" t="s">
        <v>582</v>
      </c>
      <c r="E68" s="163"/>
      <c r="F68" s="163"/>
      <c r="G68" s="163"/>
      <c r="H68" s="163"/>
      <c r="I68" s="164"/>
      <c r="J68" s="165">
        <f>J331</f>
        <v>0</v>
      </c>
      <c r="K68" s="99"/>
      <c r="L68" s="166"/>
    </row>
    <row r="69" spans="2:12" s="10" customFormat="1" ht="19.899999999999999" customHeight="1">
      <c r="B69" s="161"/>
      <c r="C69" s="99"/>
      <c r="D69" s="162" t="s">
        <v>194</v>
      </c>
      <c r="E69" s="163"/>
      <c r="F69" s="163"/>
      <c r="G69" s="163"/>
      <c r="H69" s="163"/>
      <c r="I69" s="164"/>
      <c r="J69" s="165">
        <f>J360</f>
        <v>0</v>
      </c>
      <c r="K69" s="99"/>
      <c r="L69" s="166"/>
    </row>
    <row r="70" spans="2:12" s="10" customFormat="1" ht="19.899999999999999" customHeight="1">
      <c r="B70" s="161"/>
      <c r="C70" s="99"/>
      <c r="D70" s="162" t="s">
        <v>2359</v>
      </c>
      <c r="E70" s="163"/>
      <c r="F70" s="163"/>
      <c r="G70" s="163"/>
      <c r="H70" s="163"/>
      <c r="I70" s="164"/>
      <c r="J70" s="165">
        <f>J386</f>
        <v>0</v>
      </c>
      <c r="K70" s="99"/>
      <c r="L70" s="166"/>
    </row>
    <row r="71" spans="2:12" s="10" customFormat="1" ht="19.899999999999999" customHeight="1">
      <c r="B71" s="161"/>
      <c r="C71" s="99"/>
      <c r="D71" s="162" t="s">
        <v>195</v>
      </c>
      <c r="E71" s="163"/>
      <c r="F71" s="163"/>
      <c r="G71" s="163"/>
      <c r="H71" s="163"/>
      <c r="I71" s="164"/>
      <c r="J71" s="165">
        <f>J399</f>
        <v>0</v>
      </c>
      <c r="K71" s="99"/>
      <c r="L71" s="166"/>
    </row>
    <row r="72" spans="2:12" s="10" customFormat="1" ht="19.899999999999999" customHeight="1">
      <c r="B72" s="161"/>
      <c r="C72" s="99"/>
      <c r="D72" s="162" t="s">
        <v>196</v>
      </c>
      <c r="E72" s="163"/>
      <c r="F72" s="163"/>
      <c r="G72" s="163"/>
      <c r="H72" s="163"/>
      <c r="I72" s="164"/>
      <c r="J72" s="165">
        <f>J438</f>
        <v>0</v>
      </c>
      <c r="K72" s="99"/>
      <c r="L72" s="166"/>
    </row>
    <row r="73" spans="2:12" s="10" customFormat="1" ht="19.899999999999999" customHeight="1">
      <c r="B73" s="161"/>
      <c r="C73" s="99"/>
      <c r="D73" s="162" t="s">
        <v>197</v>
      </c>
      <c r="E73" s="163"/>
      <c r="F73" s="163"/>
      <c r="G73" s="163"/>
      <c r="H73" s="163"/>
      <c r="I73" s="164"/>
      <c r="J73" s="165">
        <f>J475</f>
        <v>0</v>
      </c>
      <c r="K73" s="99"/>
      <c r="L73" s="166"/>
    </row>
    <row r="74" spans="2:12" s="9" customFormat="1" ht="24.95" customHeight="1">
      <c r="B74" s="154"/>
      <c r="C74" s="155"/>
      <c r="D74" s="156" t="s">
        <v>2360</v>
      </c>
      <c r="E74" s="157"/>
      <c r="F74" s="157"/>
      <c r="G74" s="157"/>
      <c r="H74" s="157"/>
      <c r="I74" s="158"/>
      <c r="J74" s="159">
        <f>J478</f>
        <v>0</v>
      </c>
      <c r="K74" s="155"/>
      <c r="L74" s="160"/>
    </row>
    <row r="75" spans="2:12" s="10" customFormat="1" ht="19.899999999999999" customHeight="1">
      <c r="B75" s="161"/>
      <c r="C75" s="99"/>
      <c r="D75" s="162" t="s">
        <v>3142</v>
      </c>
      <c r="E75" s="163"/>
      <c r="F75" s="163"/>
      <c r="G75" s="163"/>
      <c r="H75" s="163"/>
      <c r="I75" s="164"/>
      <c r="J75" s="165">
        <f>J479</f>
        <v>0</v>
      </c>
      <c r="K75" s="99"/>
      <c r="L75" s="166"/>
    </row>
    <row r="76" spans="2:12" s="10" customFormat="1" ht="19.899999999999999" customHeight="1">
      <c r="B76" s="161"/>
      <c r="C76" s="99"/>
      <c r="D76" s="162" t="s">
        <v>3143</v>
      </c>
      <c r="E76" s="163"/>
      <c r="F76" s="163"/>
      <c r="G76" s="163"/>
      <c r="H76" s="163"/>
      <c r="I76" s="164"/>
      <c r="J76" s="165">
        <f>J488</f>
        <v>0</v>
      </c>
      <c r="K76" s="99"/>
      <c r="L76" s="166"/>
    </row>
    <row r="77" spans="2:12" s="10" customFormat="1" ht="19.899999999999999" customHeight="1">
      <c r="B77" s="161"/>
      <c r="C77" s="99"/>
      <c r="D77" s="162" t="s">
        <v>2650</v>
      </c>
      <c r="E77" s="163"/>
      <c r="F77" s="163"/>
      <c r="G77" s="163"/>
      <c r="H77" s="163"/>
      <c r="I77" s="164"/>
      <c r="J77" s="165">
        <f>J491</f>
        <v>0</v>
      </c>
      <c r="K77" s="99"/>
      <c r="L77" s="166"/>
    </row>
    <row r="78" spans="2:12" s="10" customFormat="1" ht="19.899999999999999" customHeight="1">
      <c r="B78" s="161"/>
      <c r="C78" s="99"/>
      <c r="D78" s="162" t="s">
        <v>2361</v>
      </c>
      <c r="E78" s="163"/>
      <c r="F78" s="163"/>
      <c r="G78" s="163"/>
      <c r="H78" s="163"/>
      <c r="I78" s="164"/>
      <c r="J78" s="165">
        <f>J500</f>
        <v>0</v>
      </c>
      <c r="K78" s="99"/>
      <c r="L78" s="166"/>
    </row>
    <row r="79" spans="2:12" s="9" customFormat="1" ht="24.95" customHeight="1">
      <c r="B79" s="154"/>
      <c r="C79" s="155"/>
      <c r="D79" s="156" t="s">
        <v>2049</v>
      </c>
      <c r="E79" s="157"/>
      <c r="F79" s="157"/>
      <c r="G79" s="157"/>
      <c r="H79" s="157"/>
      <c r="I79" s="158"/>
      <c r="J79" s="159">
        <f>J505</f>
        <v>0</v>
      </c>
      <c r="K79" s="155"/>
      <c r="L79" s="160"/>
    </row>
    <row r="80" spans="2:12" s="10" customFormat="1" ht="19.899999999999999" customHeight="1">
      <c r="B80" s="161"/>
      <c r="C80" s="99"/>
      <c r="D80" s="162" t="s">
        <v>2050</v>
      </c>
      <c r="E80" s="163"/>
      <c r="F80" s="163"/>
      <c r="G80" s="163"/>
      <c r="H80" s="163"/>
      <c r="I80" s="164"/>
      <c r="J80" s="165">
        <f>J506</f>
        <v>0</v>
      </c>
      <c r="K80" s="99"/>
      <c r="L80" s="166"/>
    </row>
    <row r="81" spans="1:31" s="10" customFormat="1" ht="19.899999999999999" customHeight="1">
      <c r="B81" s="161"/>
      <c r="C81" s="99"/>
      <c r="D81" s="162" t="s">
        <v>2296</v>
      </c>
      <c r="E81" s="163"/>
      <c r="F81" s="163"/>
      <c r="G81" s="163"/>
      <c r="H81" s="163"/>
      <c r="I81" s="164"/>
      <c r="J81" s="165">
        <f>J508</f>
        <v>0</v>
      </c>
      <c r="K81" s="99"/>
      <c r="L81" s="166"/>
    </row>
    <row r="82" spans="1:31" s="10" customFormat="1" ht="19.899999999999999" customHeight="1">
      <c r="B82" s="161"/>
      <c r="C82" s="99"/>
      <c r="D82" s="162" t="s">
        <v>2297</v>
      </c>
      <c r="E82" s="163"/>
      <c r="F82" s="163"/>
      <c r="G82" s="163"/>
      <c r="H82" s="163"/>
      <c r="I82" s="164"/>
      <c r="J82" s="165">
        <f>J514</f>
        <v>0</v>
      </c>
      <c r="K82" s="99"/>
      <c r="L82" s="166"/>
    </row>
    <row r="83" spans="1:31" s="10" customFormat="1" ht="19.899999999999999" customHeight="1">
      <c r="B83" s="161"/>
      <c r="C83" s="99"/>
      <c r="D83" s="162" t="s">
        <v>2299</v>
      </c>
      <c r="E83" s="163"/>
      <c r="F83" s="163"/>
      <c r="G83" s="163"/>
      <c r="H83" s="163"/>
      <c r="I83" s="164"/>
      <c r="J83" s="165">
        <f>J516</f>
        <v>0</v>
      </c>
      <c r="K83" s="99"/>
      <c r="L83" s="166"/>
    </row>
    <row r="84" spans="1:31" s="10" customFormat="1" ht="19.899999999999999" customHeight="1">
      <c r="B84" s="161"/>
      <c r="C84" s="99"/>
      <c r="D84" s="162" t="s">
        <v>2362</v>
      </c>
      <c r="E84" s="163"/>
      <c r="F84" s="163"/>
      <c r="G84" s="163"/>
      <c r="H84" s="163"/>
      <c r="I84" s="164"/>
      <c r="J84" s="165">
        <f>J518</f>
        <v>0</v>
      </c>
      <c r="K84" s="99"/>
      <c r="L84" s="166"/>
    </row>
    <row r="85" spans="1:31" s="2" customFormat="1" ht="21.7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6.95" customHeight="1">
      <c r="A86" s="36"/>
      <c r="B86" s="49"/>
      <c r="C86" s="50"/>
      <c r="D86" s="50"/>
      <c r="E86" s="50"/>
      <c r="F86" s="50"/>
      <c r="G86" s="50"/>
      <c r="H86" s="50"/>
      <c r="I86" s="145"/>
      <c r="J86" s="50"/>
      <c r="K86" s="50"/>
      <c r="L86" s="119"/>
      <c r="S86" s="36"/>
      <c r="T86" s="36"/>
      <c r="U86" s="36"/>
      <c r="V86" s="36"/>
      <c r="W86" s="36"/>
      <c r="X86" s="36"/>
      <c r="Y86" s="36"/>
      <c r="Z86" s="36"/>
      <c r="AA86" s="36"/>
      <c r="AB86" s="36"/>
      <c r="AC86" s="36"/>
      <c r="AD86" s="36"/>
      <c r="AE86" s="36"/>
    </row>
    <row r="90" spans="1:31" s="2" customFormat="1" ht="6.95" customHeight="1">
      <c r="A90" s="36"/>
      <c r="B90" s="51"/>
      <c r="C90" s="52"/>
      <c r="D90" s="52"/>
      <c r="E90" s="52"/>
      <c r="F90" s="52"/>
      <c r="G90" s="52"/>
      <c r="H90" s="52"/>
      <c r="I90" s="148"/>
      <c r="J90" s="52"/>
      <c r="K90" s="52"/>
      <c r="L90" s="119"/>
      <c r="S90" s="36"/>
      <c r="T90" s="36"/>
      <c r="U90" s="36"/>
      <c r="V90" s="36"/>
      <c r="W90" s="36"/>
      <c r="X90" s="36"/>
      <c r="Y90" s="36"/>
      <c r="Z90" s="36"/>
      <c r="AA90" s="36"/>
      <c r="AB90" s="36"/>
      <c r="AC90" s="36"/>
      <c r="AD90" s="36"/>
      <c r="AE90" s="36"/>
    </row>
    <row r="91" spans="1:31" s="2" customFormat="1" ht="24.95" customHeight="1">
      <c r="A91" s="36"/>
      <c r="B91" s="37"/>
      <c r="C91" s="25" t="s">
        <v>198</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16</v>
      </c>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6.5" customHeight="1">
      <c r="A94" s="36"/>
      <c r="B94" s="37"/>
      <c r="C94" s="38"/>
      <c r="D94" s="38"/>
      <c r="E94" s="410" t="str">
        <f>E7</f>
        <v>PROJEKT REKONSTRUKCE I.S. A BUĎÁNKA II. ETAPA</v>
      </c>
      <c r="F94" s="411"/>
      <c r="G94" s="411"/>
      <c r="H94" s="411"/>
      <c r="I94" s="118"/>
      <c r="J94" s="38"/>
      <c r="K94" s="38"/>
      <c r="L94" s="119"/>
      <c r="S94" s="36"/>
      <c r="T94" s="36"/>
      <c r="U94" s="36"/>
      <c r="V94" s="36"/>
      <c r="W94" s="36"/>
      <c r="X94" s="36"/>
      <c r="Y94" s="36"/>
      <c r="Z94" s="36"/>
      <c r="AA94" s="36"/>
      <c r="AB94" s="36"/>
      <c r="AC94" s="36"/>
      <c r="AD94" s="36"/>
      <c r="AE94" s="36"/>
    </row>
    <row r="95" spans="1:31" s="1" customFormat="1" ht="12" customHeight="1">
      <c r="B95" s="23"/>
      <c r="C95" s="31" t="s">
        <v>171</v>
      </c>
      <c r="D95" s="24"/>
      <c r="E95" s="24"/>
      <c r="F95" s="24"/>
      <c r="G95" s="24"/>
      <c r="H95" s="24"/>
      <c r="I95" s="110"/>
      <c r="J95" s="24"/>
      <c r="K95" s="24"/>
      <c r="L95" s="22"/>
    </row>
    <row r="96" spans="1:31" s="2" customFormat="1" ht="16.5" customHeight="1">
      <c r="A96" s="36"/>
      <c r="B96" s="37"/>
      <c r="C96" s="38"/>
      <c r="D96" s="38"/>
      <c r="E96" s="410" t="s">
        <v>2349</v>
      </c>
      <c r="F96" s="409"/>
      <c r="G96" s="409"/>
      <c r="H96" s="409"/>
      <c r="I96" s="118"/>
      <c r="J96" s="38"/>
      <c r="K96" s="38"/>
      <c r="L96" s="119"/>
      <c r="S96" s="36"/>
      <c r="T96" s="36"/>
      <c r="U96" s="36"/>
      <c r="V96" s="36"/>
      <c r="W96" s="36"/>
      <c r="X96" s="36"/>
      <c r="Y96" s="36"/>
      <c r="Z96" s="36"/>
      <c r="AA96" s="36"/>
      <c r="AB96" s="36"/>
      <c r="AC96" s="36"/>
      <c r="AD96" s="36"/>
      <c r="AE96" s="36"/>
    </row>
    <row r="97" spans="1:65" s="2" customFormat="1" ht="12" customHeight="1">
      <c r="A97" s="36"/>
      <c r="B97" s="37"/>
      <c r="C97" s="31" t="s">
        <v>179</v>
      </c>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6.5" customHeight="1">
      <c r="A98" s="36"/>
      <c r="B98" s="37"/>
      <c r="C98" s="38"/>
      <c r="D98" s="38"/>
      <c r="E98" s="397" t="str">
        <f>E11</f>
        <v>04 - Ruiny č.p.1329, 126</v>
      </c>
      <c r="F98" s="409"/>
      <c r="G98" s="409"/>
      <c r="H98" s="409"/>
      <c r="I98" s="118"/>
      <c r="J98" s="38"/>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F14</f>
        <v>památková zóna Buďánka</v>
      </c>
      <c r="G100" s="38"/>
      <c r="H100" s="38"/>
      <c r="I100" s="120" t="s">
        <v>23</v>
      </c>
      <c r="J100" s="61" t="str">
        <f>IF(J14="","",J14)</f>
        <v>30. 8. 2019</v>
      </c>
      <c r="K100" s="38"/>
      <c r="L100" s="119"/>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5" s="2" customFormat="1" ht="54.4" customHeight="1">
      <c r="A102" s="36"/>
      <c r="B102" s="37"/>
      <c r="C102" s="31" t="s">
        <v>25</v>
      </c>
      <c r="D102" s="38"/>
      <c r="E102" s="38"/>
      <c r="F102" s="29" t="str">
        <f>E17</f>
        <v>Městská část Praha 5</v>
      </c>
      <c r="G102" s="38"/>
      <c r="H102" s="38"/>
      <c r="I102" s="120" t="s">
        <v>33</v>
      </c>
      <c r="J102" s="34" t="str">
        <f>E23</f>
        <v>Lennox architekti s.r.o., Pod Andělkou 9, Praha 6</v>
      </c>
      <c r="K102" s="38"/>
      <c r="L102" s="119"/>
      <c r="S102" s="36"/>
      <c r="T102" s="36"/>
      <c r="U102" s="36"/>
      <c r="V102" s="36"/>
      <c r="W102" s="36"/>
      <c r="X102" s="36"/>
      <c r="Y102" s="36"/>
      <c r="Z102" s="36"/>
      <c r="AA102" s="36"/>
      <c r="AB102" s="36"/>
      <c r="AC102" s="36"/>
      <c r="AD102" s="36"/>
      <c r="AE102" s="36"/>
    </row>
    <row r="103" spans="1:65" s="2" customFormat="1" ht="40.15" customHeight="1">
      <c r="A103" s="36"/>
      <c r="B103" s="37"/>
      <c r="C103" s="31" t="s">
        <v>31</v>
      </c>
      <c r="D103" s="38"/>
      <c r="E103" s="38"/>
      <c r="F103" s="29" t="str">
        <f>IF(E20="","",E20)</f>
        <v>Vyplň údaj</v>
      </c>
      <c r="G103" s="38"/>
      <c r="H103" s="38"/>
      <c r="I103" s="120" t="s">
        <v>36</v>
      </c>
      <c r="J103" s="34" t="str">
        <f>E26</f>
        <v>Propos Liberec s.r.o., Šlikova 127, 460 07 Liberec</v>
      </c>
      <c r="K103" s="38"/>
      <c r="L103" s="119"/>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11" customFormat="1" ht="29.25" customHeight="1">
      <c r="A105" s="167"/>
      <c r="B105" s="168"/>
      <c r="C105" s="169" t="s">
        <v>199</v>
      </c>
      <c r="D105" s="170" t="s">
        <v>59</v>
      </c>
      <c r="E105" s="170" t="s">
        <v>55</v>
      </c>
      <c r="F105" s="170" t="s">
        <v>56</v>
      </c>
      <c r="G105" s="170" t="s">
        <v>200</v>
      </c>
      <c r="H105" s="170" t="s">
        <v>201</v>
      </c>
      <c r="I105" s="171" t="s">
        <v>202</v>
      </c>
      <c r="J105" s="170" t="s">
        <v>190</v>
      </c>
      <c r="K105" s="172" t="s">
        <v>203</v>
      </c>
      <c r="L105" s="173"/>
      <c r="M105" s="70" t="s">
        <v>19</v>
      </c>
      <c r="N105" s="71" t="s">
        <v>44</v>
      </c>
      <c r="O105" s="71" t="s">
        <v>204</v>
      </c>
      <c r="P105" s="71" t="s">
        <v>205</v>
      </c>
      <c r="Q105" s="71" t="s">
        <v>206</v>
      </c>
      <c r="R105" s="71" t="s">
        <v>207</v>
      </c>
      <c r="S105" s="71" t="s">
        <v>208</v>
      </c>
      <c r="T105" s="72" t="s">
        <v>209</v>
      </c>
      <c r="U105" s="167"/>
      <c r="V105" s="167"/>
      <c r="W105" s="167"/>
      <c r="X105" s="167"/>
      <c r="Y105" s="167"/>
      <c r="Z105" s="167"/>
      <c r="AA105" s="167"/>
      <c r="AB105" s="167"/>
      <c r="AC105" s="167"/>
      <c r="AD105" s="167"/>
      <c r="AE105" s="167"/>
    </row>
    <row r="106" spans="1:65" s="2" customFormat="1" ht="22.9" customHeight="1">
      <c r="A106" s="36"/>
      <c r="B106" s="37"/>
      <c r="C106" s="77" t="s">
        <v>210</v>
      </c>
      <c r="D106" s="38"/>
      <c r="E106" s="38"/>
      <c r="F106" s="38"/>
      <c r="G106" s="38"/>
      <c r="H106" s="38"/>
      <c r="I106" s="118"/>
      <c r="J106" s="174">
        <f>BK106</f>
        <v>0</v>
      </c>
      <c r="K106" s="38"/>
      <c r="L106" s="41"/>
      <c r="M106" s="73"/>
      <c r="N106" s="175"/>
      <c r="O106" s="74"/>
      <c r="P106" s="176">
        <f>P107+P478+P505</f>
        <v>0</v>
      </c>
      <c r="Q106" s="74"/>
      <c r="R106" s="176">
        <f>R107+R478+R505</f>
        <v>126.55566426</v>
      </c>
      <c r="S106" s="74"/>
      <c r="T106" s="177">
        <f>T107+T478+T505</f>
        <v>107.139048</v>
      </c>
      <c r="U106" s="36"/>
      <c r="V106" s="36"/>
      <c r="W106" s="36"/>
      <c r="X106" s="36"/>
      <c r="Y106" s="36"/>
      <c r="Z106" s="36"/>
      <c r="AA106" s="36"/>
      <c r="AB106" s="36"/>
      <c r="AC106" s="36"/>
      <c r="AD106" s="36"/>
      <c r="AE106" s="36"/>
      <c r="AT106" s="19" t="s">
        <v>73</v>
      </c>
      <c r="AU106" s="19" t="s">
        <v>191</v>
      </c>
      <c r="BK106" s="178">
        <f>BK107+BK478+BK505</f>
        <v>0</v>
      </c>
    </row>
    <row r="107" spans="1:65" s="12" customFormat="1" ht="25.9" customHeight="1">
      <c r="B107" s="179"/>
      <c r="C107" s="180"/>
      <c r="D107" s="181" t="s">
        <v>73</v>
      </c>
      <c r="E107" s="182" t="s">
        <v>211</v>
      </c>
      <c r="F107" s="182" t="s">
        <v>212</v>
      </c>
      <c r="G107" s="180"/>
      <c r="H107" s="180"/>
      <c r="I107" s="183"/>
      <c r="J107" s="184">
        <f>BK107</f>
        <v>0</v>
      </c>
      <c r="K107" s="180"/>
      <c r="L107" s="185"/>
      <c r="M107" s="186"/>
      <c r="N107" s="187"/>
      <c r="O107" s="187"/>
      <c r="P107" s="188">
        <f>P108+P221+P240+P331+P360+P386+P399+P438+P475</f>
        <v>0</v>
      </c>
      <c r="Q107" s="187"/>
      <c r="R107" s="188">
        <f>R108+R221+R240+R331+R360+R386+R399+R438+R475</f>
        <v>125.29950596</v>
      </c>
      <c r="S107" s="187"/>
      <c r="T107" s="189">
        <f>T108+T221+T240+T331+T360+T386+T399+T438+T475</f>
        <v>105.462648</v>
      </c>
      <c r="AR107" s="190" t="s">
        <v>81</v>
      </c>
      <c r="AT107" s="191" t="s">
        <v>73</v>
      </c>
      <c r="AU107" s="191" t="s">
        <v>74</v>
      </c>
      <c r="AY107" s="190" t="s">
        <v>213</v>
      </c>
      <c r="BK107" s="192">
        <f>BK108+BK221+BK240+BK331+BK360+BK386+BK399+BK438+BK475</f>
        <v>0</v>
      </c>
    </row>
    <row r="108" spans="1:65" s="12" customFormat="1" ht="22.9" customHeight="1">
      <c r="B108" s="179"/>
      <c r="C108" s="180"/>
      <c r="D108" s="181" t="s">
        <v>73</v>
      </c>
      <c r="E108" s="193" t="s">
        <v>81</v>
      </c>
      <c r="F108" s="193" t="s">
        <v>214</v>
      </c>
      <c r="G108" s="180"/>
      <c r="H108" s="180"/>
      <c r="I108" s="183"/>
      <c r="J108" s="194">
        <f>BK108</f>
        <v>0</v>
      </c>
      <c r="K108" s="180"/>
      <c r="L108" s="185"/>
      <c r="M108" s="186"/>
      <c r="N108" s="187"/>
      <c r="O108" s="187"/>
      <c r="P108" s="188">
        <f>SUM(P109:P220)</f>
        <v>0</v>
      </c>
      <c r="Q108" s="187"/>
      <c r="R108" s="188">
        <f>SUM(R109:R220)</f>
        <v>25.916397</v>
      </c>
      <c r="S108" s="187"/>
      <c r="T108" s="189">
        <f>SUM(T109:T220)</f>
        <v>0</v>
      </c>
      <c r="AR108" s="190" t="s">
        <v>81</v>
      </c>
      <c r="AT108" s="191" t="s">
        <v>73</v>
      </c>
      <c r="AU108" s="191" t="s">
        <v>81</v>
      </c>
      <c r="AY108" s="190" t="s">
        <v>213</v>
      </c>
      <c r="BK108" s="192">
        <f>SUM(BK109:BK220)</f>
        <v>0</v>
      </c>
    </row>
    <row r="109" spans="1:65" s="2" customFormat="1" ht="21.75" customHeight="1">
      <c r="A109" s="36"/>
      <c r="B109" s="37"/>
      <c r="C109" s="195" t="s">
        <v>81</v>
      </c>
      <c r="D109" s="195" t="s">
        <v>215</v>
      </c>
      <c r="E109" s="196" t="s">
        <v>2370</v>
      </c>
      <c r="F109" s="197" t="s">
        <v>2371</v>
      </c>
      <c r="G109" s="198" t="s">
        <v>253</v>
      </c>
      <c r="H109" s="199">
        <v>26.52</v>
      </c>
      <c r="I109" s="200"/>
      <c r="J109" s="201">
        <f>ROUND(I109*H109,2)</f>
        <v>0</v>
      </c>
      <c r="K109" s="197" t="s">
        <v>2365</v>
      </c>
      <c r="L109" s="41"/>
      <c r="M109" s="202" t="s">
        <v>19</v>
      </c>
      <c r="N109" s="203" t="s">
        <v>45</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220</v>
      </c>
      <c r="AT109" s="206" t="s">
        <v>215</v>
      </c>
      <c r="AU109" s="206" t="s">
        <v>83</v>
      </c>
      <c r="AY109" s="19" t="s">
        <v>213</v>
      </c>
      <c r="BE109" s="207">
        <f>IF(N109="základní",J109,0)</f>
        <v>0</v>
      </c>
      <c r="BF109" s="207">
        <f>IF(N109="snížená",J109,0)</f>
        <v>0</v>
      </c>
      <c r="BG109" s="207">
        <f>IF(N109="zákl. přenesená",J109,0)</f>
        <v>0</v>
      </c>
      <c r="BH109" s="207">
        <f>IF(N109="sníž. přenesená",J109,0)</f>
        <v>0</v>
      </c>
      <c r="BI109" s="207">
        <f>IF(N109="nulová",J109,0)</f>
        <v>0</v>
      </c>
      <c r="BJ109" s="19" t="s">
        <v>81</v>
      </c>
      <c r="BK109" s="207">
        <f>ROUND(I109*H109,2)</f>
        <v>0</v>
      </c>
      <c r="BL109" s="19" t="s">
        <v>220</v>
      </c>
      <c r="BM109" s="206" t="s">
        <v>3144</v>
      </c>
    </row>
    <row r="110" spans="1:65" s="2" customFormat="1" ht="78">
      <c r="A110" s="36"/>
      <c r="B110" s="37"/>
      <c r="C110" s="38"/>
      <c r="D110" s="208" t="s">
        <v>222</v>
      </c>
      <c r="E110" s="38"/>
      <c r="F110" s="209" t="s">
        <v>2373</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222</v>
      </c>
      <c r="AU110" s="19" t="s">
        <v>83</v>
      </c>
    </row>
    <row r="111" spans="1:65" s="15" customFormat="1">
      <c r="B111" s="234"/>
      <c r="C111" s="235"/>
      <c r="D111" s="208" t="s">
        <v>233</v>
      </c>
      <c r="E111" s="236" t="s">
        <v>19</v>
      </c>
      <c r="F111" s="237" t="s">
        <v>3145</v>
      </c>
      <c r="G111" s="235"/>
      <c r="H111" s="236" t="s">
        <v>19</v>
      </c>
      <c r="I111" s="238"/>
      <c r="J111" s="235"/>
      <c r="K111" s="235"/>
      <c r="L111" s="239"/>
      <c r="M111" s="240"/>
      <c r="N111" s="241"/>
      <c r="O111" s="241"/>
      <c r="P111" s="241"/>
      <c r="Q111" s="241"/>
      <c r="R111" s="241"/>
      <c r="S111" s="241"/>
      <c r="T111" s="242"/>
      <c r="AT111" s="243" t="s">
        <v>233</v>
      </c>
      <c r="AU111" s="243" t="s">
        <v>83</v>
      </c>
      <c r="AV111" s="15" t="s">
        <v>81</v>
      </c>
      <c r="AW111" s="15" t="s">
        <v>35</v>
      </c>
      <c r="AX111" s="15" t="s">
        <v>74</v>
      </c>
      <c r="AY111" s="243" t="s">
        <v>213</v>
      </c>
    </row>
    <row r="112" spans="1:65" s="13" customFormat="1">
      <c r="B112" s="212"/>
      <c r="C112" s="213"/>
      <c r="D112" s="208" t="s">
        <v>233</v>
      </c>
      <c r="E112" s="214" t="s">
        <v>19</v>
      </c>
      <c r="F112" s="215" t="s">
        <v>3146</v>
      </c>
      <c r="G112" s="213"/>
      <c r="H112" s="216">
        <v>26.431999999999999</v>
      </c>
      <c r="I112" s="217"/>
      <c r="J112" s="213"/>
      <c r="K112" s="213"/>
      <c r="L112" s="218"/>
      <c r="M112" s="219"/>
      <c r="N112" s="220"/>
      <c r="O112" s="220"/>
      <c r="P112" s="220"/>
      <c r="Q112" s="220"/>
      <c r="R112" s="220"/>
      <c r="S112" s="220"/>
      <c r="T112" s="221"/>
      <c r="AT112" s="222" t="s">
        <v>233</v>
      </c>
      <c r="AU112" s="222" t="s">
        <v>83</v>
      </c>
      <c r="AV112" s="13" t="s">
        <v>83</v>
      </c>
      <c r="AW112" s="13" t="s">
        <v>35</v>
      </c>
      <c r="AX112" s="13" t="s">
        <v>74</v>
      </c>
      <c r="AY112" s="222" t="s">
        <v>213</v>
      </c>
    </row>
    <row r="113" spans="1:65" s="13" customFormat="1">
      <c r="B113" s="212"/>
      <c r="C113" s="213"/>
      <c r="D113" s="208" t="s">
        <v>233</v>
      </c>
      <c r="E113" s="214" t="s">
        <v>19</v>
      </c>
      <c r="F113" s="215" t="s">
        <v>3147</v>
      </c>
      <c r="G113" s="213"/>
      <c r="H113" s="216">
        <v>26.608000000000001</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6" customFormat="1">
      <c r="B114" s="262"/>
      <c r="C114" s="263"/>
      <c r="D114" s="208" t="s">
        <v>233</v>
      </c>
      <c r="E114" s="264" t="s">
        <v>3115</v>
      </c>
      <c r="F114" s="265" t="s">
        <v>2376</v>
      </c>
      <c r="G114" s="263"/>
      <c r="H114" s="266">
        <v>53.04</v>
      </c>
      <c r="I114" s="267"/>
      <c r="J114" s="263"/>
      <c r="K114" s="263"/>
      <c r="L114" s="268"/>
      <c r="M114" s="269"/>
      <c r="N114" s="270"/>
      <c r="O114" s="270"/>
      <c r="P114" s="270"/>
      <c r="Q114" s="270"/>
      <c r="R114" s="270"/>
      <c r="S114" s="270"/>
      <c r="T114" s="271"/>
      <c r="AT114" s="272" t="s">
        <v>233</v>
      </c>
      <c r="AU114" s="272" t="s">
        <v>83</v>
      </c>
      <c r="AV114" s="16" t="s">
        <v>228</v>
      </c>
      <c r="AW114" s="16" t="s">
        <v>35</v>
      </c>
      <c r="AX114" s="16" t="s">
        <v>74</v>
      </c>
      <c r="AY114" s="272" t="s">
        <v>213</v>
      </c>
    </row>
    <row r="115" spans="1:65" s="15" customFormat="1">
      <c r="B115" s="234"/>
      <c r="C115" s="235"/>
      <c r="D115" s="208" t="s">
        <v>233</v>
      </c>
      <c r="E115" s="236" t="s">
        <v>19</v>
      </c>
      <c r="F115" s="237" t="s">
        <v>2672</v>
      </c>
      <c r="G115" s="235"/>
      <c r="H115" s="236" t="s">
        <v>19</v>
      </c>
      <c r="I115" s="238"/>
      <c r="J115" s="235"/>
      <c r="K115" s="235"/>
      <c r="L115" s="239"/>
      <c r="M115" s="240"/>
      <c r="N115" s="241"/>
      <c r="O115" s="241"/>
      <c r="P115" s="241"/>
      <c r="Q115" s="241"/>
      <c r="R115" s="241"/>
      <c r="S115" s="241"/>
      <c r="T115" s="242"/>
      <c r="AT115" s="243" t="s">
        <v>233</v>
      </c>
      <c r="AU115" s="243" t="s">
        <v>83</v>
      </c>
      <c r="AV115" s="15" t="s">
        <v>81</v>
      </c>
      <c r="AW115" s="15" t="s">
        <v>35</v>
      </c>
      <c r="AX115" s="15" t="s">
        <v>74</v>
      </c>
      <c r="AY115" s="243" t="s">
        <v>213</v>
      </c>
    </row>
    <row r="116" spans="1:65" s="13" customFormat="1">
      <c r="B116" s="212"/>
      <c r="C116" s="213"/>
      <c r="D116" s="208" t="s">
        <v>233</v>
      </c>
      <c r="E116" s="214" t="s">
        <v>19</v>
      </c>
      <c r="F116" s="215" t="s">
        <v>3148</v>
      </c>
      <c r="G116" s="213"/>
      <c r="H116" s="216">
        <v>-26.52</v>
      </c>
      <c r="I116" s="217"/>
      <c r="J116" s="213"/>
      <c r="K116" s="213"/>
      <c r="L116" s="218"/>
      <c r="M116" s="219"/>
      <c r="N116" s="220"/>
      <c r="O116" s="220"/>
      <c r="P116" s="220"/>
      <c r="Q116" s="220"/>
      <c r="R116" s="220"/>
      <c r="S116" s="220"/>
      <c r="T116" s="221"/>
      <c r="AT116" s="222" t="s">
        <v>233</v>
      </c>
      <c r="AU116" s="222" t="s">
        <v>83</v>
      </c>
      <c r="AV116" s="13" t="s">
        <v>83</v>
      </c>
      <c r="AW116" s="13" t="s">
        <v>35</v>
      </c>
      <c r="AX116" s="13" t="s">
        <v>74</v>
      </c>
      <c r="AY116" s="222" t="s">
        <v>213</v>
      </c>
    </row>
    <row r="117" spans="1:65" s="16" customFormat="1">
      <c r="B117" s="262"/>
      <c r="C117" s="263"/>
      <c r="D117" s="208" t="s">
        <v>233</v>
      </c>
      <c r="E117" s="264" t="s">
        <v>19</v>
      </c>
      <c r="F117" s="265" t="s">
        <v>2376</v>
      </c>
      <c r="G117" s="263"/>
      <c r="H117" s="266">
        <v>-26.52</v>
      </c>
      <c r="I117" s="267"/>
      <c r="J117" s="263"/>
      <c r="K117" s="263"/>
      <c r="L117" s="268"/>
      <c r="M117" s="269"/>
      <c r="N117" s="270"/>
      <c r="O117" s="270"/>
      <c r="P117" s="270"/>
      <c r="Q117" s="270"/>
      <c r="R117" s="270"/>
      <c r="S117" s="270"/>
      <c r="T117" s="271"/>
      <c r="AT117" s="272" t="s">
        <v>233</v>
      </c>
      <c r="AU117" s="272" t="s">
        <v>83</v>
      </c>
      <c r="AV117" s="16" t="s">
        <v>228</v>
      </c>
      <c r="AW117" s="16" t="s">
        <v>35</v>
      </c>
      <c r="AX117" s="16" t="s">
        <v>74</v>
      </c>
      <c r="AY117" s="272" t="s">
        <v>213</v>
      </c>
    </row>
    <row r="118" spans="1:65" s="14" customFormat="1">
      <c r="B118" s="223"/>
      <c r="C118" s="224"/>
      <c r="D118" s="208" t="s">
        <v>233</v>
      </c>
      <c r="E118" s="225" t="s">
        <v>19</v>
      </c>
      <c r="F118" s="226" t="s">
        <v>234</v>
      </c>
      <c r="G118" s="224"/>
      <c r="H118" s="227">
        <v>26.52</v>
      </c>
      <c r="I118" s="228"/>
      <c r="J118" s="224"/>
      <c r="K118" s="224"/>
      <c r="L118" s="229"/>
      <c r="M118" s="230"/>
      <c r="N118" s="231"/>
      <c r="O118" s="231"/>
      <c r="P118" s="231"/>
      <c r="Q118" s="231"/>
      <c r="R118" s="231"/>
      <c r="S118" s="231"/>
      <c r="T118" s="232"/>
      <c r="AT118" s="233" t="s">
        <v>233</v>
      </c>
      <c r="AU118" s="233" t="s">
        <v>83</v>
      </c>
      <c r="AV118" s="14" t="s">
        <v>220</v>
      </c>
      <c r="AW118" s="14" t="s">
        <v>35</v>
      </c>
      <c r="AX118" s="14" t="s">
        <v>81</v>
      </c>
      <c r="AY118" s="233" t="s">
        <v>213</v>
      </c>
    </row>
    <row r="119" spans="1:65" s="2" customFormat="1" ht="21.75" customHeight="1">
      <c r="A119" s="36"/>
      <c r="B119" s="37"/>
      <c r="C119" s="195" t="s">
        <v>83</v>
      </c>
      <c r="D119" s="195" t="s">
        <v>215</v>
      </c>
      <c r="E119" s="196" t="s">
        <v>2379</v>
      </c>
      <c r="F119" s="197" t="s">
        <v>2380</v>
      </c>
      <c r="G119" s="198" t="s">
        <v>253</v>
      </c>
      <c r="H119" s="199">
        <v>26.52</v>
      </c>
      <c r="I119" s="200"/>
      <c r="J119" s="201">
        <f>ROUND(I119*H119,2)</f>
        <v>0</v>
      </c>
      <c r="K119" s="197" t="s">
        <v>2365</v>
      </c>
      <c r="L119" s="41"/>
      <c r="M119" s="202" t="s">
        <v>19</v>
      </c>
      <c r="N119" s="203" t="s">
        <v>45</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220</v>
      </c>
      <c r="AT119" s="206" t="s">
        <v>215</v>
      </c>
      <c r="AU119" s="206" t="s">
        <v>83</v>
      </c>
      <c r="AY119" s="19" t="s">
        <v>213</v>
      </c>
      <c r="BE119" s="207">
        <f>IF(N119="základní",J119,0)</f>
        <v>0</v>
      </c>
      <c r="BF119" s="207">
        <f>IF(N119="snížená",J119,0)</f>
        <v>0</v>
      </c>
      <c r="BG119" s="207">
        <f>IF(N119="zákl. přenesená",J119,0)</f>
        <v>0</v>
      </c>
      <c r="BH119" s="207">
        <f>IF(N119="sníž. přenesená",J119,0)</f>
        <v>0</v>
      </c>
      <c r="BI119" s="207">
        <f>IF(N119="nulová",J119,0)</f>
        <v>0</v>
      </c>
      <c r="BJ119" s="19" t="s">
        <v>81</v>
      </c>
      <c r="BK119" s="207">
        <f>ROUND(I119*H119,2)</f>
        <v>0</v>
      </c>
      <c r="BL119" s="19" t="s">
        <v>220</v>
      </c>
      <c r="BM119" s="206" t="s">
        <v>3149</v>
      </c>
    </row>
    <row r="120" spans="1:65" s="2" customFormat="1" ht="78">
      <c r="A120" s="36"/>
      <c r="B120" s="37"/>
      <c r="C120" s="38"/>
      <c r="D120" s="208" t="s">
        <v>222</v>
      </c>
      <c r="E120" s="38"/>
      <c r="F120" s="209" t="s">
        <v>2373</v>
      </c>
      <c r="G120" s="38"/>
      <c r="H120" s="38"/>
      <c r="I120" s="118"/>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222</v>
      </c>
      <c r="AU120" s="19" t="s">
        <v>83</v>
      </c>
    </row>
    <row r="121" spans="1:65" s="15" customFormat="1">
      <c r="B121" s="234"/>
      <c r="C121" s="235"/>
      <c r="D121" s="208" t="s">
        <v>233</v>
      </c>
      <c r="E121" s="236" t="s">
        <v>19</v>
      </c>
      <c r="F121" s="237" t="s">
        <v>2677</v>
      </c>
      <c r="G121" s="235"/>
      <c r="H121" s="236" t="s">
        <v>19</v>
      </c>
      <c r="I121" s="238"/>
      <c r="J121" s="235"/>
      <c r="K121" s="235"/>
      <c r="L121" s="239"/>
      <c r="M121" s="240"/>
      <c r="N121" s="241"/>
      <c r="O121" s="241"/>
      <c r="P121" s="241"/>
      <c r="Q121" s="241"/>
      <c r="R121" s="241"/>
      <c r="S121" s="241"/>
      <c r="T121" s="242"/>
      <c r="AT121" s="243" t="s">
        <v>233</v>
      </c>
      <c r="AU121" s="243" t="s">
        <v>83</v>
      </c>
      <c r="AV121" s="15" t="s">
        <v>81</v>
      </c>
      <c r="AW121" s="15" t="s">
        <v>35</v>
      </c>
      <c r="AX121" s="15" t="s">
        <v>74</v>
      </c>
      <c r="AY121" s="243" t="s">
        <v>213</v>
      </c>
    </row>
    <row r="122" spans="1:65" s="13" customFormat="1">
      <c r="B122" s="212"/>
      <c r="C122" s="213"/>
      <c r="D122" s="208" t="s">
        <v>233</v>
      </c>
      <c r="E122" s="214" t="s">
        <v>19</v>
      </c>
      <c r="F122" s="215" t="s">
        <v>3150</v>
      </c>
      <c r="G122" s="213"/>
      <c r="H122" s="216">
        <v>26.52</v>
      </c>
      <c r="I122" s="217"/>
      <c r="J122" s="213"/>
      <c r="K122" s="213"/>
      <c r="L122" s="218"/>
      <c r="M122" s="219"/>
      <c r="N122" s="220"/>
      <c r="O122" s="220"/>
      <c r="P122" s="220"/>
      <c r="Q122" s="220"/>
      <c r="R122" s="220"/>
      <c r="S122" s="220"/>
      <c r="T122" s="221"/>
      <c r="AT122" s="222" t="s">
        <v>233</v>
      </c>
      <c r="AU122" s="222" t="s">
        <v>83</v>
      </c>
      <c r="AV122" s="13" t="s">
        <v>83</v>
      </c>
      <c r="AW122" s="13" t="s">
        <v>35</v>
      </c>
      <c r="AX122" s="13" t="s">
        <v>81</v>
      </c>
      <c r="AY122" s="222" t="s">
        <v>213</v>
      </c>
    </row>
    <row r="123" spans="1:65" s="2" customFormat="1" ht="16.5" customHeight="1">
      <c r="A123" s="36"/>
      <c r="B123" s="37"/>
      <c r="C123" s="195" t="s">
        <v>228</v>
      </c>
      <c r="D123" s="195" t="s">
        <v>215</v>
      </c>
      <c r="E123" s="196" t="s">
        <v>2384</v>
      </c>
      <c r="F123" s="197" t="s">
        <v>2385</v>
      </c>
      <c r="G123" s="198" t="s">
        <v>152</v>
      </c>
      <c r="H123" s="199">
        <v>8</v>
      </c>
      <c r="I123" s="200"/>
      <c r="J123" s="201">
        <f>ROUND(I123*H123,2)</f>
        <v>0</v>
      </c>
      <c r="K123" s="197" t="s">
        <v>2365</v>
      </c>
      <c r="L123" s="41"/>
      <c r="M123" s="202" t="s">
        <v>19</v>
      </c>
      <c r="N123" s="203" t="s">
        <v>45</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220</v>
      </c>
      <c r="AT123" s="206" t="s">
        <v>215</v>
      </c>
      <c r="AU123" s="206" t="s">
        <v>83</v>
      </c>
      <c r="AY123" s="19" t="s">
        <v>213</v>
      </c>
      <c r="BE123" s="207">
        <f>IF(N123="základní",J123,0)</f>
        <v>0</v>
      </c>
      <c r="BF123" s="207">
        <f>IF(N123="snížená",J123,0)</f>
        <v>0</v>
      </c>
      <c r="BG123" s="207">
        <f>IF(N123="zákl. přenesená",J123,0)</f>
        <v>0</v>
      </c>
      <c r="BH123" s="207">
        <f>IF(N123="sníž. přenesená",J123,0)</f>
        <v>0</v>
      </c>
      <c r="BI123" s="207">
        <f>IF(N123="nulová",J123,0)</f>
        <v>0</v>
      </c>
      <c r="BJ123" s="19" t="s">
        <v>81</v>
      </c>
      <c r="BK123" s="207">
        <f>ROUND(I123*H123,2)</f>
        <v>0</v>
      </c>
      <c r="BL123" s="19" t="s">
        <v>220</v>
      </c>
      <c r="BM123" s="206" t="s">
        <v>3151</v>
      </c>
    </row>
    <row r="124" spans="1:65" s="2" customFormat="1" ht="29.25">
      <c r="A124" s="36"/>
      <c r="B124" s="37"/>
      <c r="C124" s="38"/>
      <c r="D124" s="208" t="s">
        <v>222</v>
      </c>
      <c r="E124" s="38"/>
      <c r="F124" s="209" t="s">
        <v>2387</v>
      </c>
      <c r="G124" s="38"/>
      <c r="H124" s="38"/>
      <c r="I124" s="118"/>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222</v>
      </c>
      <c r="AU124" s="19" t="s">
        <v>83</v>
      </c>
    </row>
    <row r="125" spans="1:65" s="15" customFormat="1">
      <c r="B125" s="234"/>
      <c r="C125" s="235"/>
      <c r="D125" s="208" t="s">
        <v>233</v>
      </c>
      <c r="E125" s="236" t="s">
        <v>19</v>
      </c>
      <c r="F125" s="237" t="s">
        <v>3152</v>
      </c>
      <c r="G125" s="235"/>
      <c r="H125" s="236" t="s">
        <v>19</v>
      </c>
      <c r="I125" s="238"/>
      <c r="J125" s="235"/>
      <c r="K125" s="235"/>
      <c r="L125" s="239"/>
      <c r="M125" s="240"/>
      <c r="N125" s="241"/>
      <c r="O125" s="241"/>
      <c r="P125" s="241"/>
      <c r="Q125" s="241"/>
      <c r="R125" s="241"/>
      <c r="S125" s="241"/>
      <c r="T125" s="242"/>
      <c r="AT125" s="243" t="s">
        <v>233</v>
      </c>
      <c r="AU125" s="243" t="s">
        <v>83</v>
      </c>
      <c r="AV125" s="15" t="s">
        <v>81</v>
      </c>
      <c r="AW125" s="15" t="s">
        <v>35</v>
      </c>
      <c r="AX125" s="15" t="s">
        <v>74</v>
      </c>
      <c r="AY125" s="243" t="s">
        <v>213</v>
      </c>
    </row>
    <row r="126" spans="1:65" s="13" customFormat="1">
      <c r="B126" s="212"/>
      <c r="C126" s="213"/>
      <c r="D126" s="208" t="s">
        <v>233</v>
      </c>
      <c r="E126" s="214" t="s">
        <v>19</v>
      </c>
      <c r="F126" s="215" t="s">
        <v>3153</v>
      </c>
      <c r="G126" s="213"/>
      <c r="H126" s="216">
        <v>4</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5" customFormat="1">
      <c r="B127" s="234"/>
      <c r="C127" s="235"/>
      <c r="D127" s="208" t="s">
        <v>233</v>
      </c>
      <c r="E127" s="236" t="s">
        <v>19</v>
      </c>
      <c r="F127" s="237" t="s">
        <v>2390</v>
      </c>
      <c r="G127" s="235"/>
      <c r="H127" s="236" t="s">
        <v>19</v>
      </c>
      <c r="I127" s="238"/>
      <c r="J127" s="235"/>
      <c r="K127" s="235"/>
      <c r="L127" s="239"/>
      <c r="M127" s="240"/>
      <c r="N127" s="241"/>
      <c r="O127" s="241"/>
      <c r="P127" s="241"/>
      <c r="Q127" s="241"/>
      <c r="R127" s="241"/>
      <c r="S127" s="241"/>
      <c r="T127" s="242"/>
      <c r="AT127" s="243" t="s">
        <v>233</v>
      </c>
      <c r="AU127" s="243" t="s">
        <v>83</v>
      </c>
      <c r="AV127" s="15" t="s">
        <v>81</v>
      </c>
      <c r="AW127" s="15" t="s">
        <v>35</v>
      </c>
      <c r="AX127" s="15" t="s">
        <v>74</v>
      </c>
      <c r="AY127" s="243" t="s">
        <v>213</v>
      </c>
    </row>
    <row r="128" spans="1:65" s="13" customFormat="1">
      <c r="B128" s="212"/>
      <c r="C128" s="213"/>
      <c r="D128" s="208" t="s">
        <v>233</v>
      </c>
      <c r="E128" s="214" t="s">
        <v>19</v>
      </c>
      <c r="F128" s="215" t="s">
        <v>3153</v>
      </c>
      <c r="G128" s="213"/>
      <c r="H128" s="216">
        <v>4</v>
      </c>
      <c r="I128" s="217"/>
      <c r="J128" s="213"/>
      <c r="K128" s="213"/>
      <c r="L128" s="218"/>
      <c r="M128" s="219"/>
      <c r="N128" s="220"/>
      <c r="O128" s="220"/>
      <c r="P128" s="220"/>
      <c r="Q128" s="220"/>
      <c r="R128" s="220"/>
      <c r="S128" s="220"/>
      <c r="T128" s="221"/>
      <c r="AT128" s="222" t="s">
        <v>233</v>
      </c>
      <c r="AU128" s="222" t="s">
        <v>83</v>
      </c>
      <c r="AV128" s="13" t="s">
        <v>83</v>
      </c>
      <c r="AW128" s="13" t="s">
        <v>35</v>
      </c>
      <c r="AX128" s="13" t="s">
        <v>74</v>
      </c>
      <c r="AY128" s="222" t="s">
        <v>213</v>
      </c>
    </row>
    <row r="129" spans="1:65" s="14" customFormat="1">
      <c r="B129" s="223"/>
      <c r="C129" s="224"/>
      <c r="D129" s="208" t="s">
        <v>233</v>
      </c>
      <c r="E129" s="225" t="s">
        <v>19</v>
      </c>
      <c r="F129" s="226" t="s">
        <v>234</v>
      </c>
      <c r="G129" s="224"/>
      <c r="H129" s="227">
        <v>8</v>
      </c>
      <c r="I129" s="228"/>
      <c r="J129" s="224"/>
      <c r="K129" s="224"/>
      <c r="L129" s="229"/>
      <c r="M129" s="230"/>
      <c r="N129" s="231"/>
      <c r="O129" s="231"/>
      <c r="P129" s="231"/>
      <c r="Q129" s="231"/>
      <c r="R129" s="231"/>
      <c r="S129" s="231"/>
      <c r="T129" s="232"/>
      <c r="AT129" s="233" t="s">
        <v>233</v>
      </c>
      <c r="AU129" s="233" t="s">
        <v>83</v>
      </c>
      <c r="AV129" s="14" t="s">
        <v>220</v>
      </c>
      <c r="AW129" s="14" t="s">
        <v>35</v>
      </c>
      <c r="AX129" s="14" t="s">
        <v>81</v>
      </c>
      <c r="AY129" s="233" t="s">
        <v>213</v>
      </c>
    </row>
    <row r="130" spans="1:65" s="2" customFormat="1" ht="21.75" customHeight="1">
      <c r="A130" s="36"/>
      <c r="B130" s="37"/>
      <c r="C130" s="195" t="s">
        <v>220</v>
      </c>
      <c r="D130" s="195" t="s">
        <v>215</v>
      </c>
      <c r="E130" s="196" t="s">
        <v>3154</v>
      </c>
      <c r="F130" s="197" t="s">
        <v>3155</v>
      </c>
      <c r="G130" s="198" t="s">
        <v>253</v>
      </c>
      <c r="H130" s="199">
        <v>22.602</v>
      </c>
      <c r="I130" s="200"/>
      <c r="J130" s="201">
        <f>ROUND(I130*H130,2)</f>
        <v>0</v>
      </c>
      <c r="K130" s="197" t="s">
        <v>2365</v>
      </c>
      <c r="L130" s="41"/>
      <c r="M130" s="202" t="s">
        <v>19</v>
      </c>
      <c r="N130" s="203" t="s">
        <v>45</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220</v>
      </c>
      <c r="AT130" s="206" t="s">
        <v>215</v>
      </c>
      <c r="AU130" s="206" t="s">
        <v>83</v>
      </c>
      <c r="AY130" s="19" t="s">
        <v>213</v>
      </c>
      <c r="BE130" s="207">
        <f>IF(N130="základní",J130,0)</f>
        <v>0</v>
      </c>
      <c r="BF130" s="207">
        <f>IF(N130="snížená",J130,0)</f>
        <v>0</v>
      </c>
      <c r="BG130" s="207">
        <f>IF(N130="zákl. přenesená",J130,0)</f>
        <v>0</v>
      </c>
      <c r="BH130" s="207">
        <f>IF(N130="sníž. přenesená",J130,0)</f>
        <v>0</v>
      </c>
      <c r="BI130" s="207">
        <f>IF(N130="nulová",J130,0)</f>
        <v>0</v>
      </c>
      <c r="BJ130" s="19" t="s">
        <v>81</v>
      </c>
      <c r="BK130" s="207">
        <f>ROUND(I130*H130,2)</f>
        <v>0</v>
      </c>
      <c r="BL130" s="19" t="s">
        <v>220</v>
      </c>
      <c r="BM130" s="206" t="s">
        <v>3156</v>
      </c>
    </row>
    <row r="131" spans="1:65" s="2" customFormat="1" ht="146.25">
      <c r="A131" s="36"/>
      <c r="B131" s="37"/>
      <c r="C131" s="38"/>
      <c r="D131" s="208" t="s">
        <v>222</v>
      </c>
      <c r="E131" s="38"/>
      <c r="F131" s="209" t="s">
        <v>3157</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222</v>
      </c>
      <c r="AU131" s="19" t="s">
        <v>83</v>
      </c>
    </row>
    <row r="132" spans="1:65" s="15" customFormat="1">
      <c r="B132" s="234"/>
      <c r="C132" s="235"/>
      <c r="D132" s="208" t="s">
        <v>233</v>
      </c>
      <c r="E132" s="236" t="s">
        <v>19</v>
      </c>
      <c r="F132" s="237" t="s">
        <v>3158</v>
      </c>
      <c r="G132" s="235"/>
      <c r="H132" s="236" t="s">
        <v>19</v>
      </c>
      <c r="I132" s="238"/>
      <c r="J132" s="235"/>
      <c r="K132" s="235"/>
      <c r="L132" s="239"/>
      <c r="M132" s="240"/>
      <c r="N132" s="241"/>
      <c r="O132" s="241"/>
      <c r="P132" s="241"/>
      <c r="Q132" s="241"/>
      <c r="R132" s="241"/>
      <c r="S132" s="241"/>
      <c r="T132" s="242"/>
      <c r="AT132" s="243" t="s">
        <v>233</v>
      </c>
      <c r="AU132" s="243" t="s">
        <v>83</v>
      </c>
      <c r="AV132" s="15" t="s">
        <v>81</v>
      </c>
      <c r="AW132" s="15" t="s">
        <v>35</v>
      </c>
      <c r="AX132" s="15" t="s">
        <v>74</v>
      </c>
      <c r="AY132" s="243" t="s">
        <v>213</v>
      </c>
    </row>
    <row r="133" spans="1:65" s="13" customFormat="1">
      <c r="B133" s="212"/>
      <c r="C133" s="213"/>
      <c r="D133" s="208" t="s">
        <v>233</v>
      </c>
      <c r="E133" s="214" t="s">
        <v>19</v>
      </c>
      <c r="F133" s="215" t="s">
        <v>3159</v>
      </c>
      <c r="G133" s="213"/>
      <c r="H133" s="216">
        <v>45.204000000000001</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6" customFormat="1">
      <c r="B134" s="262"/>
      <c r="C134" s="263"/>
      <c r="D134" s="208" t="s">
        <v>233</v>
      </c>
      <c r="E134" s="264" t="s">
        <v>3106</v>
      </c>
      <c r="F134" s="265" t="s">
        <v>2376</v>
      </c>
      <c r="G134" s="263"/>
      <c r="H134" s="266">
        <v>45.204000000000001</v>
      </c>
      <c r="I134" s="267"/>
      <c r="J134" s="263"/>
      <c r="K134" s="263"/>
      <c r="L134" s="268"/>
      <c r="M134" s="269"/>
      <c r="N134" s="270"/>
      <c r="O134" s="270"/>
      <c r="P134" s="270"/>
      <c r="Q134" s="270"/>
      <c r="R134" s="270"/>
      <c r="S134" s="270"/>
      <c r="T134" s="271"/>
      <c r="AT134" s="272" t="s">
        <v>233</v>
      </c>
      <c r="AU134" s="272" t="s">
        <v>83</v>
      </c>
      <c r="AV134" s="16" t="s">
        <v>228</v>
      </c>
      <c r="AW134" s="16" t="s">
        <v>35</v>
      </c>
      <c r="AX134" s="16" t="s">
        <v>74</v>
      </c>
      <c r="AY134" s="272" t="s">
        <v>213</v>
      </c>
    </row>
    <row r="135" spans="1:65" s="15" customFormat="1">
      <c r="B135" s="234"/>
      <c r="C135" s="235"/>
      <c r="D135" s="208" t="s">
        <v>233</v>
      </c>
      <c r="E135" s="236" t="s">
        <v>19</v>
      </c>
      <c r="F135" s="237" t="s">
        <v>2672</v>
      </c>
      <c r="G135" s="235"/>
      <c r="H135" s="236" t="s">
        <v>19</v>
      </c>
      <c r="I135" s="238"/>
      <c r="J135" s="235"/>
      <c r="K135" s="235"/>
      <c r="L135" s="239"/>
      <c r="M135" s="240"/>
      <c r="N135" s="241"/>
      <c r="O135" s="241"/>
      <c r="P135" s="241"/>
      <c r="Q135" s="241"/>
      <c r="R135" s="241"/>
      <c r="S135" s="241"/>
      <c r="T135" s="242"/>
      <c r="AT135" s="243" t="s">
        <v>233</v>
      </c>
      <c r="AU135" s="243" t="s">
        <v>83</v>
      </c>
      <c r="AV135" s="15" t="s">
        <v>81</v>
      </c>
      <c r="AW135" s="15" t="s">
        <v>35</v>
      </c>
      <c r="AX135" s="15" t="s">
        <v>74</v>
      </c>
      <c r="AY135" s="243" t="s">
        <v>213</v>
      </c>
    </row>
    <row r="136" spans="1:65" s="13" customFormat="1">
      <c r="B136" s="212"/>
      <c r="C136" s="213"/>
      <c r="D136" s="208" t="s">
        <v>233</v>
      </c>
      <c r="E136" s="214" t="s">
        <v>19</v>
      </c>
      <c r="F136" s="215" t="s">
        <v>3160</v>
      </c>
      <c r="G136" s="213"/>
      <c r="H136" s="216">
        <v>-22.602</v>
      </c>
      <c r="I136" s="217"/>
      <c r="J136" s="213"/>
      <c r="K136" s="213"/>
      <c r="L136" s="218"/>
      <c r="M136" s="219"/>
      <c r="N136" s="220"/>
      <c r="O136" s="220"/>
      <c r="P136" s="220"/>
      <c r="Q136" s="220"/>
      <c r="R136" s="220"/>
      <c r="S136" s="220"/>
      <c r="T136" s="221"/>
      <c r="AT136" s="222" t="s">
        <v>233</v>
      </c>
      <c r="AU136" s="222" t="s">
        <v>83</v>
      </c>
      <c r="AV136" s="13" t="s">
        <v>83</v>
      </c>
      <c r="AW136" s="13" t="s">
        <v>35</v>
      </c>
      <c r="AX136" s="13" t="s">
        <v>74</v>
      </c>
      <c r="AY136" s="222" t="s">
        <v>213</v>
      </c>
    </row>
    <row r="137" spans="1:65" s="16" customFormat="1">
      <c r="B137" s="262"/>
      <c r="C137" s="263"/>
      <c r="D137" s="208" t="s">
        <v>233</v>
      </c>
      <c r="E137" s="264" t="s">
        <v>19</v>
      </c>
      <c r="F137" s="265" t="s">
        <v>2376</v>
      </c>
      <c r="G137" s="263"/>
      <c r="H137" s="266">
        <v>-22.602</v>
      </c>
      <c r="I137" s="267"/>
      <c r="J137" s="263"/>
      <c r="K137" s="263"/>
      <c r="L137" s="268"/>
      <c r="M137" s="269"/>
      <c r="N137" s="270"/>
      <c r="O137" s="270"/>
      <c r="P137" s="270"/>
      <c r="Q137" s="270"/>
      <c r="R137" s="270"/>
      <c r="S137" s="270"/>
      <c r="T137" s="271"/>
      <c r="AT137" s="272" t="s">
        <v>233</v>
      </c>
      <c r="AU137" s="272" t="s">
        <v>83</v>
      </c>
      <c r="AV137" s="16" t="s">
        <v>228</v>
      </c>
      <c r="AW137" s="16" t="s">
        <v>35</v>
      </c>
      <c r="AX137" s="16" t="s">
        <v>74</v>
      </c>
      <c r="AY137" s="272" t="s">
        <v>213</v>
      </c>
    </row>
    <row r="138" spans="1:65" s="14" customFormat="1">
      <c r="B138" s="223"/>
      <c r="C138" s="224"/>
      <c r="D138" s="208" t="s">
        <v>233</v>
      </c>
      <c r="E138" s="225" t="s">
        <v>19</v>
      </c>
      <c r="F138" s="226" t="s">
        <v>234</v>
      </c>
      <c r="G138" s="224"/>
      <c r="H138" s="227">
        <v>22.602</v>
      </c>
      <c r="I138" s="228"/>
      <c r="J138" s="224"/>
      <c r="K138" s="224"/>
      <c r="L138" s="229"/>
      <c r="M138" s="230"/>
      <c r="N138" s="231"/>
      <c r="O138" s="231"/>
      <c r="P138" s="231"/>
      <c r="Q138" s="231"/>
      <c r="R138" s="231"/>
      <c r="S138" s="231"/>
      <c r="T138" s="232"/>
      <c r="AT138" s="233" t="s">
        <v>233</v>
      </c>
      <c r="AU138" s="233" t="s">
        <v>83</v>
      </c>
      <c r="AV138" s="14" t="s">
        <v>220</v>
      </c>
      <c r="AW138" s="14" t="s">
        <v>35</v>
      </c>
      <c r="AX138" s="14" t="s">
        <v>81</v>
      </c>
      <c r="AY138" s="233" t="s">
        <v>213</v>
      </c>
    </row>
    <row r="139" spans="1:65" s="2" customFormat="1" ht="21.75" customHeight="1">
      <c r="A139" s="36"/>
      <c r="B139" s="37"/>
      <c r="C139" s="195" t="s">
        <v>238</v>
      </c>
      <c r="D139" s="195" t="s">
        <v>215</v>
      </c>
      <c r="E139" s="196" t="s">
        <v>3161</v>
      </c>
      <c r="F139" s="197" t="s">
        <v>3162</v>
      </c>
      <c r="G139" s="198" t="s">
        <v>253</v>
      </c>
      <c r="H139" s="199">
        <v>22.602</v>
      </c>
      <c r="I139" s="200"/>
      <c r="J139" s="201">
        <f>ROUND(I139*H139,2)</f>
        <v>0</v>
      </c>
      <c r="K139" s="197" t="s">
        <v>2365</v>
      </c>
      <c r="L139" s="41"/>
      <c r="M139" s="202" t="s">
        <v>19</v>
      </c>
      <c r="N139" s="203" t="s">
        <v>45</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220</v>
      </c>
      <c r="AT139" s="206" t="s">
        <v>215</v>
      </c>
      <c r="AU139" s="206" t="s">
        <v>83</v>
      </c>
      <c r="AY139" s="19" t="s">
        <v>213</v>
      </c>
      <c r="BE139" s="207">
        <f>IF(N139="základní",J139,0)</f>
        <v>0</v>
      </c>
      <c r="BF139" s="207">
        <f>IF(N139="snížená",J139,0)</f>
        <v>0</v>
      </c>
      <c r="BG139" s="207">
        <f>IF(N139="zákl. přenesená",J139,0)</f>
        <v>0</v>
      </c>
      <c r="BH139" s="207">
        <f>IF(N139="sníž. přenesená",J139,0)</f>
        <v>0</v>
      </c>
      <c r="BI139" s="207">
        <f>IF(N139="nulová",J139,0)</f>
        <v>0</v>
      </c>
      <c r="BJ139" s="19" t="s">
        <v>81</v>
      </c>
      <c r="BK139" s="207">
        <f>ROUND(I139*H139,2)</f>
        <v>0</v>
      </c>
      <c r="BL139" s="19" t="s">
        <v>220</v>
      </c>
      <c r="BM139" s="206" t="s">
        <v>3163</v>
      </c>
    </row>
    <row r="140" spans="1:65" s="2" customFormat="1" ht="146.25">
      <c r="A140" s="36"/>
      <c r="B140" s="37"/>
      <c r="C140" s="38"/>
      <c r="D140" s="208" t="s">
        <v>222</v>
      </c>
      <c r="E140" s="38"/>
      <c r="F140" s="209" t="s">
        <v>3157</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222</v>
      </c>
      <c r="AU140" s="19" t="s">
        <v>83</v>
      </c>
    </row>
    <row r="141" spans="1:65" s="13" customFormat="1">
      <c r="B141" s="212"/>
      <c r="C141" s="213"/>
      <c r="D141" s="208" t="s">
        <v>233</v>
      </c>
      <c r="E141" s="214" t="s">
        <v>19</v>
      </c>
      <c r="F141" s="215" t="s">
        <v>3164</v>
      </c>
      <c r="G141" s="213"/>
      <c r="H141" s="216">
        <v>22.602</v>
      </c>
      <c r="I141" s="217"/>
      <c r="J141" s="213"/>
      <c r="K141" s="213"/>
      <c r="L141" s="218"/>
      <c r="M141" s="219"/>
      <c r="N141" s="220"/>
      <c r="O141" s="220"/>
      <c r="P141" s="220"/>
      <c r="Q141" s="220"/>
      <c r="R141" s="220"/>
      <c r="S141" s="220"/>
      <c r="T141" s="221"/>
      <c r="AT141" s="222" t="s">
        <v>233</v>
      </c>
      <c r="AU141" s="222" t="s">
        <v>83</v>
      </c>
      <c r="AV141" s="13" t="s">
        <v>83</v>
      </c>
      <c r="AW141" s="13" t="s">
        <v>35</v>
      </c>
      <c r="AX141" s="13" t="s">
        <v>81</v>
      </c>
      <c r="AY141" s="222" t="s">
        <v>213</v>
      </c>
    </row>
    <row r="142" spans="1:65" s="2" customFormat="1" ht="21.75" customHeight="1">
      <c r="A142" s="36"/>
      <c r="B142" s="37"/>
      <c r="C142" s="195" t="s">
        <v>244</v>
      </c>
      <c r="D142" s="195" t="s">
        <v>215</v>
      </c>
      <c r="E142" s="196" t="s">
        <v>3165</v>
      </c>
      <c r="F142" s="197" t="s">
        <v>3166</v>
      </c>
      <c r="G142" s="198" t="s">
        <v>253</v>
      </c>
      <c r="H142" s="199">
        <v>9.8539999999999992</v>
      </c>
      <c r="I142" s="200"/>
      <c r="J142" s="201">
        <f>ROUND(I142*H142,2)</f>
        <v>0</v>
      </c>
      <c r="K142" s="197" t="s">
        <v>2365</v>
      </c>
      <c r="L142" s="41"/>
      <c r="M142" s="202" t="s">
        <v>19</v>
      </c>
      <c r="N142" s="203" t="s">
        <v>45</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220</v>
      </c>
      <c r="AT142" s="206" t="s">
        <v>215</v>
      </c>
      <c r="AU142" s="206" t="s">
        <v>83</v>
      </c>
      <c r="AY142" s="19" t="s">
        <v>213</v>
      </c>
      <c r="BE142" s="207">
        <f>IF(N142="základní",J142,0)</f>
        <v>0</v>
      </c>
      <c r="BF142" s="207">
        <f>IF(N142="snížená",J142,0)</f>
        <v>0</v>
      </c>
      <c r="BG142" s="207">
        <f>IF(N142="zákl. přenesená",J142,0)</f>
        <v>0</v>
      </c>
      <c r="BH142" s="207">
        <f>IF(N142="sníž. přenesená",J142,0)</f>
        <v>0</v>
      </c>
      <c r="BI142" s="207">
        <f>IF(N142="nulová",J142,0)</f>
        <v>0</v>
      </c>
      <c r="BJ142" s="19" t="s">
        <v>81</v>
      </c>
      <c r="BK142" s="207">
        <f>ROUND(I142*H142,2)</f>
        <v>0</v>
      </c>
      <c r="BL142" s="19" t="s">
        <v>220</v>
      </c>
      <c r="BM142" s="206" t="s">
        <v>3167</v>
      </c>
    </row>
    <row r="143" spans="1:65" s="2" customFormat="1" ht="48.75">
      <c r="A143" s="36"/>
      <c r="B143" s="37"/>
      <c r="C143" s="38"/>
      <c r="D143" s="208" t="s">
        <v>222</v>
      </c>
      <c r="E143" s="38"/>
      <c r="F143" s="209" t="s">
        <v>639</v>
      </c>
      <c r="G143" s="38"/>
      <c r="H143" s="38"/>
      <c r="I143" s="118"/>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222</v>
      </c>
      <c r="AU143" s="19" t="s">
        <v>83</v>
      </c>
    </row>
    <row r="144" spans="1:65" s="15" customFormat="1">
      <c r="B144" s="234"/>
      <c r="C144" s="235"/>
      <c r="D144" s="208" t="s">
        <v>233</v>
      </c>
      <c r="E144" s="236" t="s">
        <v>19</v>
      </c>
      <c r="F144" s="237" t="s">
        <v>3168</v>
      </c>
      <c r="G144" s="235"/>
      <c r="H144" s="236" t="s">
        <v>19</v>
      </c>
      <c r="I144" s="238"/>
      <c r="J144" s="235"/>
      <c r="K144" s="235"/>
      <c r="L144" s="239"/>
      <c r="M144" s="240"/>
      <c r="N144" s="241"/>
      <c r="O144" s="241"/>
      <c r="P144" s="241"/>
      <c r="Q144" s="241"/>
      <c r="R144" s="241"/>
      <c r="S144" s="241"/>
      <c r="T144" s="242"/>
      <c r="AT144" s="243" t="s">
        <v>233</v>
      </c>
      <c r="AU144" s="243" t="s">
        <v>83</v>
      </c>
      <c r="AV144" s="15" t="s">
        <v>81</v>
      </c>
      <c r="AW144" s="15" t="s">
        <v>35</v>
      </c>
      <c r="AX144" s="15" t="s">
        <v>74</v>
      </c>
      <c r="AY144" s="243" t="s">
        <v>213</v>
      </c>
    </row>
    <row r="145" spans="1:65" s="13" customFormat="1">
      <c r="B145" s="212"/>
      <c r="C145" s="213"/>
      <c r="D145" s="208" t="s">
        <v>233</v>
      </c>
      <c r="E145" s="214" t="s">
        <v>19</v>
      </c>
      <c r="F145" s="215" t="s">
        <v>3169</v>
      </c>
      <c r="G145" s="213"/>
      <c r="H145" s="216">
        <v>3.536</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3" customFormat="1">
      <c r="B146" s="212"/>
      <c r="C146" s="213"/>
      <c r="D146" s="208" t="s">
        <v>233</v>
      </c>
      <c r="E146" s="214" t="s">
        <v>19</v>
      </c>
      <c r="F146" s="215" t="s">
        <v>3170</v>
      </c>
      <c r="G146" s="213"/>
      <c r="H146" s="216">
        <v>4.95</v>
      </c>
      <c r="I146" s="217"/>
      <c r="J146" s="213"/>
      <c r="K146" s="213"/>
      <c r="L146" s="218"/>
      <c r="M146" s="219"/>
      <c r="N146" s="220"/>
      <c r="O146" s="220"/>
      <c r="P146" s="220"/>
      <c r="Q146" s="220"/>
      <c r="R146" s="220"/>
      <c r="S146" s="220"/>
      <c r="T146" s="221"/>
      <c r="AT146" s="222" t="s">
        <v>233</v>
      </c>
      <c r="AU146" s="222" t="s">
        <v>83</v>
      </c>
      <c r="AV146" s="13" t="s">
        <v>83</v>
      </c>
      <c r="AW146" s="13" t="s">
        <v>35</v>
      </c>
      <c r="AX146" s="13" t="s">
        <v>74</v>
      </c>
      <c r="AY146" s="222" t="s">
        <v>213</v>
      </c>
    </row>
    <row r="147" spans="1:65" s="13" customFormat="1">
      <c r="B147" s="212"/>
      <c r="C147" s="213"/>
      <c r="D147" s="208" t="s">
        <v>233</v>
      </c>
      <c r="E147" s="214" t="s">
        <v>19</v>
      </c>
      <c r="F147" s="215" t="s">
        <v>3171</v>
      </c>
      <c r="G147" s="213"/>
      <c r="H147" s="216">
        <v>3.51</v>
      </c>
      <c r="I147" s="217"/>
      <c r="J147" s="213"/>
      <c r="K147" s="213"/>
      <c r="L147" s="218"/>
      <c r="M147" s="219"/>
      <c r="N147" s="220"/>
      <c r="O147" s="220"/>
      <c r="P147" s="220"/>
      <c r="Q147" s="220"/>
      <c r="R147" s="220"/>
      <c r="S147" s="220"/>
      <c r="T147" s="221"/>
      <c r="AT147" s="222" t="s">
        <v>233</v>
      </c>
      <c r="AU147" s="222" t="s">
        <v>83</v>
      </c>
      <c r="AV147" s="13" t="s">
        <v>83</v>
      </c>
      <c r="AW147" s="13" t="s">
        <v>35</v>
      </c>
      <c r="AX147" s="13" t="s">
        <v>74</v>
      </c>
      <c r="AY147" s="222" t="s">
        <v>213</v>
      </c>
    </row>
    <row r="148" spans="1:65" s="13" customFormat="1">
      <c r="B148" s="212"/>
      <c r="C148" s="213"/>
      <c r="D148" s="208" t="s">
        <v>233</v>
      </c>
      <c r="E148" s="214" t="s">
        <v>19</v>
      </c>
      <c r="F148" s="215" t="s">
        <v>3172</v>
      </c>
      <c r="G148" s="213"/>
      <c r="H148" s="216">
        <v>0.112</v>
      </c>
      <c r="I148" s="217"/>
      <c r="J148" s="213"/>
      <c r="K148" s="213"/>
      <c r="L148" s="218"/>
      <c r="M148" s="219"/>
      <c r="N148" s="220"/>
      <c r="O148" s="220"/>
      <c r="P148" s="220"/>
      <c r="Q148" s="220"/>
      <c r="R148" s="220"/>
      <c r="S148" s="220"/>
      <c r="T148" s="221"/>
      <c r="AT148" s="222" t="s">
        <v>233</v>
      </c>
      <c r="AU148" s="222" t="s">
        <v>83</v>
      </c>
      <c r="AV148" s="13" t="s">
        <v>83</v>
      </c>
      <c r="AW148" s="13" t="s">
        <v>35</v>
      </c>
      <c r="AX148" s="13" t="s">
        <v>74</v>
      </c>
      <c r="AY148" s="222" t="s">
        <v>213</v>
      </c>
    </row>
    <row r="149" spans="1:65" s="13" customFormat="1">
      <c r="B149" s="212"/>
      <c r="C149" s="213"/>
      <c r="D149" s="208" t="s">
        <v>233</v>
      </c>
      <c r="E149" s="214" t="s">
        <v>19</v>
      </c>
      <c r="F149" s="215" t="s">
        <v>3173</v>
      </c>
      <c r="G149" s="213"/>
      <c r="H149" s="216">
        <v>4.9139999999999997</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3" customFormat="1">
      <c r="B150" s="212"/>
      <c r="C150" s="213"/>
      <c r="D150" s="208" t="s">
        <v>233</v>
      </c>
      <c r="E150" s="214" t="s">
        <v>19</v>
      </c>
      <c r="F150" s="215" t="s">
        <v>3174</v>
      </c>
      <c r="G150" s="213"/>
      <c r="H150" s="216">
        <v>0.186</v>
      </c>
      <c r="I150" s="217"/>
      <c r="J150" s="213"/>
      <c r="K150" s="213"/>
      <c r="L150" s="218"/>
      <c r="M150" s="219"/>
      <c r="N150" s="220"/>
      <c r="O150" s="220"/>
      <c r="P150" s="220"/>
      <c r="Q150" s="220"/>
      <c r="R150" s="220"/>
      <c r="S150" s="220"/>
      <c r="T150" s="221"/>
      <c r="AT150" s="222" t="s">
        <v>233</v>
      </c>
      <c r="AU150" s="222" t="s">
        <v>83</v>
      </c>
      <c r="AV150" s="13" t="s">
        <v>83</v>
      </c>
      <c r="AW150" s="13" t="s">
        <v>35</v>
      </c>
      <c r="AX150" s="13" t="s">
        <v>74</v>
      </c>
      <c r="AY150" s="222" t="s">
        <v>213</v>
      </c>
    </row>
    <row r="151" spans="1:65" s="15" customFormat="1">
      <c r="B151" s="234"/>
      <c r="C151" s="235"/>
      <c r="D151" s="208" t="s">
        <v>233</v>
      </c>
      <c r="E151" s="236" t="s">
        <v>19</v>
      </c>
      <c r="F151" s="237" t="s">
        <v>3175</v>
      </c>
      <c r="G151" s="235"/>
      <c r="H151" s="236" t="s">
        <v>19</v>
      </c>
      <c r="I151" s="238"/>
      <c r="J151" s="235"/>
      <c r="K151" s="235"/>
      <c r="L151" s="239"/>
      <c r="M151" s="240"/>
      <c r="N151" s="241"/>
      <c r="O151" s="241"/>
      <c r="P151" s="241"/>
      <c r="Q151" s="241"/>
      <c r="R151" s="241"/>
      <c r="S151" s="241"/>
      <c r="T151" s="242"/>
      <c r="AT151" s="243" t="s">
        <v>233</v>
      </c>
      <c r="AU151" s="243" t="s">
        <v>83</v>
      </c>
      <c r="AV151" s="15" t="s">
        <v>81</v>
      </c>
      <c r="AW151" s="15" t="s">
        <v>35</v>
      </c>
      <c r="AX151" s="15" t="s">
        <v>74</v>
      </c>
      <c r="AY151" s="243" t="s">
        <v>213</v>
      </c>
    </row>
    <row r="152" spans="1:65" s="13" customFormat="1">
      <c r="B152" s="212"/>
      <c r="C152" s="213"/>
      <c r="D152" s="208" t="s">
        <v>233</v>
      </c>
      <c r="E152" s="214" t="s">
        <v>19</v>
      </c>
      <c r="F152" s="215" t="s">
        <v>3176</v>
      </c>
      <c r="G152" s="213"/>
      <c r="H152" s="216">
        <v>2.5</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6" customFormat="1">
      <c r="B153" s="262"/>
      <c r="C153" s="263"/>
      <c r="D153" s="208" t="s">
        <v>233</v>
      </c>
      <c r="E153" s="264" t="s">
        <v>3119</v>
      </c>
      <c r="F153" s="265" t="s">
        <v>2376</v>
      </c>
      <c r="G153" s="263"/>
      <c r="H153" s="266">
        <v>19.707999999999998</v>
      </c>
      <c r="I153" s="267"/>
      <c r="J153" s="263"/>
      <c r="K153" s="263"/>
      <c r="L153" s="268"/>
      <c r="M153" s="269"/>
      <c r="N153" s="270"/>
      <c r="O153" s="270"/>
      <c r="P153" s="270"/>
      <c r="Q153" s="270"/>
      <c r="R153" s="270"/>
      <c r="S153" s="270"/>
      <c r="T153" s="271"/>
      <c r="AT153" s="272" t="s">
        <v>233</v>
      </c>
      <c r="AU153" s="272" t="s">
        <v>83</v>
      </c>
      <c r="AV153" s="16" t="s">
        <v>228</v>
      </c>
      <c r="AW153" s="16" t="s">
        <v>35</v>
      </c>
      <c r="AX153" s="16" t="s">
        <v>74</v>
      </c>
      <c r="AY153" s="272" t="s">
        <v>213</v>
      </c>
    </row>
    <row r="154" spans="1:65" s="15" customFormat="1">
      <c r="B154" s="234"/>
      <c r="C154" s="235"/>
      <c r="D154" s="208" t="s">
        <v>233</v>
      </c>
      <c r="E154" s="236" t="s">
        <v>19</v>
      </c>
      <c r="F154" s="237" t="s">
        <v>2672</v>
      </c>
      <c r="G154" s="235"/>
      <c r="H154" s="236" t="s">
        <v>19</v>
      </c>
      <c r="I154" s="238"/>
      <c r="J154" s="235"/>
      <c r="K154" s="235"/>
      <c r="L154" s="239"/>
      <c r="M154" s="240"/>
      <c r="N154" s="241"/>
      <c r="O154" s="241"/>
      <c r="P154" s="241"/>
      <c r="Q154" s="241"/>
      <c r="R154" s="241"/>
      <c r="S154" s="241"/>
      <c r="T154" s="242"/>
      <c r="AT154" s="243" t="s">
        <v>233</v>
      </c>
      <c r="AU154" s="243" t="s">
        <v>83</v>
      </c>
      <c r="AV154" s="15" t="s">
        <v>81</v>
      </c>
      <c r="AW154" s="15" t="s">
        <v>35</v>
      </c>
      <c r="AX154" s="15" t="s">
        <v>74</v>
      </c>
      <c r="AY154" s="243" t="s">
        <v>213</v>
      </c>
    </row>
    <row r="155" spans="1:65" s="13" customFormat="1">
      <c r="B155" s="212"/>
      <c r="C155" s="213"/>
      <c r="D155" s="208" t="s">
        <v>233</v>
      </c>
      <c r="E155" s="214" t="s">
        <v>19</v>
      </c>
      <c r="F155" s="215" t="s">
        <v>3177</v>
      </c>
      <c r="G155" s="213"/>
      <c r="H155" s="216">
        <v>-9.8539999999999992</v>
      </c>
      <c r="I155" s="217"/>
      <c r="J155" s="213"/>
      <c r="K155" s="213"/>
      <c r="L155" s="218"/>
      <c r="M155" s="219"/>
      <c r="N155" s="220"/>
      <c r="O155" s="220"/>
      <c r="P155" s="220"/>
      <c r="Q155" s="220"/>
      <c r="R155" s="220"/>
      <c r="S155" s="220"/>
      <c r="T155" s="221"/>
      <c r="AT155" s="222" t="s">
        <v>233</v>
      </c>
      <c r="AU155" s="222" t="s">
        <v>83</v>
      </c>
      <c r="AV155" s="13" t="s">
        <v>83</v>
      </c>
      <c r="AW155" s="13" t="s">
        <v>35</v>
      </c>
      <c r="AX155" s="13" t="s">
        <v>74</v>
      </c>
      <c r="AY155" s="222" t="s">
        <v>213</v>
      </c>
    </row>
    <row r="156" spans="1:65" s="16" customFormat="1">
      <c r="B156" s="262"/>
      <c r="C156" s="263"/>
      <c r="D156" s="208" t="s">
        <v>233</v>
      </c>
      <c r="E156" s="264" t="s">
        <v>19</v>
      </c>
      <c r="F156" s="265" t="s">
        <v>2376</v>
      </c>
      <c r="G156" s="263"/>
      <c r="H156" s="266">
        <v>-9.8539999999999992</v>
      </c>
      <c r="I156" s="267"/>
      <c r="J156" s="263"/>
      <c r="K156" s="263"/>
      <c r="L156" s="268"/>
      <c r="M156" s="269"/>
      <c r="N156" s="270"/>
      <c r="O156" s="270"/>
      <c r="P156" s="270"/>
      <c r="Q156" s="270"/>
      <c r="R156" s="270"/>
      <c r="S156" s="270"/>
      <c r="T156" s="271"/>
      <c r="AT156" s="272" t="s">
        <v>233</v>
      </c>
      <c r="AU156" s="272" t="s">
        <v>83</v>
      </c>
      <c r="AV156" s="16" t="s">
        <v>228</v>
      </c>
      <c r="AW156" s="16" t="s">
        <v>35</v>
      </c>
      <c r="AX156" s="16" t="s">
        <v>74</v>
      </c>
      <c r="AY156" s="272" t="s">
        <v>213</v>
      </c>
    </row>
    <row r="157" spans="1:65" s="14" customFormat="1">
      <c r="B157" s="223"/>
      <c r="C157" s="224"/>
      <c r="D157" s="208" t="s">
        <v>233</v>
      </c>
      <c r="E157" s="225" t="s">
        <v>19</v>
      </c>
      <c r="F157" s="226" t="s">
        <v>234</v>
      </c>
      <c r="G157" s="224"/>
      <c r="H157" s="227">
        <v>9.8539999999999992</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250</v>
      </c>
      <c r="D158" s="195" t="s">
        <v>215</v>
      </c>
      <c r="E158" s="196" t="s">
        <v>3178</v>
      </c>
      <c r="F158" s="197" t="s">
        <v>3179</v>
      </c>
      <c r="G158" s="198" t="s">
        <v>253</v>
      </c>
      <c r="H158" s="199">
        <v>9.8539999999999992</v>
      </c>
      <c r="I158" s="200"/>
      <c r="J158" s="201">
        <f>ROUND(I158*H158,2)</f>
        <v>0</v>
      </c>
      <c r="K158" s="197" t="s">
        <v>2365</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3180</v>
      </c>
    </row>
    <row r="159" spans="1:65" s="2" customFormat="1" ht="48.75">
      <c r="A159" s="36"/>
      <c r="B159" s="37"/>
      <c r="C159" s="38"/>
      <c r="D159" s="208" t="s">
        <v>222</v>
      </c>
      <c r="E159" s="38"/>
      <c r="F159" s="209" t="s">
        <v>639</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5" customFormat="1">
      <c r="B160" s="234"/>
      <c r="C160" s="235"/>
      <c r="D160" s="208" t="s">
        <v>233</v>
      </c>
      <c r="E160" s="236" t="s">
        <v>19</v>
      </c>
      <c r="F160" s="237" t="s">
        <v>2677</v>
      </c>
      <c r="G160" s="235"/>
      <c r="H160" s="236" t="s">
        <v>19</v>
      </c>
      <c r="I160" s="238"/>
      <c r="J160" s="235"/>
      <c r="K160" s="235"/>
      <c r="L160" s="239"/>
      <c r="M160" s="240"/>
      <c r="N160" s="241"/>
      <c r="O160" s="241"/>
      <c r="P160" s="241"/>
      <c r="Q160" s="241"/>
      <c r="R160" s="241"/>
      <c r="S160" s="241"/>
      <c r="T160" s="242"/>
      <c r="AT160" s="243" t="s">
        <v>233</v>
      </c>
      <c r="AU160" s="243" t="s">
        <v>83</v>
      </c>
      <c r="AV160" s="15" t="s">
        <v>81</v>
      </c>
      <c r="AW160" s="15" t="s">
        <v>35</v>
      </c>
      <c r="AX160" s="15" t="s">
        <v>74</v>
      </c>
      <c r="AY160" s="243" t="s">
        <v>213</v>
      </c>
    </row>
    <row r="161" spans="1:65" s="13" customFormat="1">
      <c r="B161" s="212"/>
      <c r="C161" s="213"/>
      <c r="D161" s="208" t="s">
        <v>233</v>
      </c>
      <c r="E161" s="214" t="s">
        <v>19</v>
      </c>
      <c r="F161" s="215" t="s">
        <v>3181</v>
      </c>
      <c r="G161" s="213"/>
      <c r="H161" s="216">
        <v>9.8539999999999992</v>
      </c>
      <c r="I161" s="217"/>
      <c r="J161" s="213"/>
      <c r="K161" s="213"/>
      <c r="L161" s="218"/>
      <c r="M161" s="219"/>
      <c r="N161" s="220"/>
      <c r="O161" s="220"/>
      <c r="P161" s="220"/>
      <c r="Q161" s="220"/>
      <c r="R161" s="220"/>
      <c r="S161" s="220"/>
      <c r="T161" s="221"/>
      <c r="AT161" s="222" t="s">
        <v>233</v>
      </c>
      <c r="AU161" s="222" t="s">
        <v>83</v>
      </c>
      <c r="AV161" s="13" t="s">
        <v>83</v>
      </c>
      <c r="AW161" s="13" t="s">
        <v>35</v>
      </c>
      <c r="AX161" s="13" t="s">
        <v>81</v>
      </c>
      <c r="AY161" s="222" t="s">
        <v>213</v>
      </c>
    </row>
    <row r="162" spans="1:65" s="2" customFormat="1" ht="21.75" customHeight="1">
      <c r="A162" s="36"/>
      <c r="B162" s="37"/>
      <c r="C162" s="195" t="s">
        <v>257</v>
      </c>
      <c r="D162" s="195" t="s">
        <v>215</v>
      </c>
      <c r="E162" s="196" t="s">
        <v>298</v>
      </c>
      <c r="F162" s="197" t="s">
        <v>299</v>
      </c>
      <c r="G162" s="198" t="s">
        <v>253</v>
      </c>
      <c r="H162" s="199">
        <v>51.462000000000003</v>
      </c>
      <c r="I162" s="200"/>
      <c r="J162" s="201">
        <f>ROUND(I162*H162,2)</f>
        <v>0</v>
      </c>
      <c r="K162" s="197" t="s">
        <v>2365</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3182</v>
      </c>
    </row>
    <row r="163" spans="1:65" s="2" customFormat="1" ht="136.5">
      <c r="A163" s="36"/>
      <c r="B163" s="37"/>
      <c r="C163" s="38"/>
      <c r="D163" s="208" t="s">
        <v>222</v>
      </c>
      <c r="E163" s="38"/>
      <c r="F163" s="209" t="s">
        <v>271</v>
      </c>
      <c r="G163" s="38"/>
      <c r="H163" s="38"/>
      <c r="I163" s="118"/>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222</v>
      </c>
      <c r="AU163" s="19" t="s">
        <v>83</v>
      </c>
    </row>
    <row r="164" spans="1:65" s="13" customFormat="1">
      <c r="B164" s="212"/>
      <c r="C164" s="213"/>
      <c r="D164" s="208" t="s">
        <v>233</v>
      </c>
      <c r="E164" s="214" t="s">
        <v>19</v>
      </c>
      <c r="F164" s="215" t="s">
        <v>3183</v>
      </c>
      <c r="G164" s="213"/>
      <c r="H164" s="216">
        <v>51.462000000000003</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4" customFormat="1">
      <c r="B165" s="223"/>
      <c r="C165" s="224"/>
      <c r="D165" s="208" t="s">
        <v>233</v>
      </c>
      <c r="E165" s="225" t="s">
        <v>2352</v>
      </c>
      <c r="F165" s="226" t="s">
        <v>234</v>
      </c>
      <c r="G165" s="224"/>
      <c r="H165" s="227">
        <v>51.462000000000003</v>
      </c>
      <c r="I165" s="228"/>
      <c r="J165" s="224"/>
      <c r="K165" s="224"/>
      <c r="L165" s="229"/>
      <c r="M165" s="230"/>
      <c r="N165" s="231"/>
      <c r="O165" s="231"/>
      <c r="P165" s="231"/>
      <c r="Q165" s="231"/>
      <c r="R165" s="231"/>
      <c r="S165" s="231"/>
      <c r="T165" s="232"/>
      <c r="AT165" s="233" t="s">
        <v>233</v>
      </c>
      <c r="AU165" s="233" t="s">
        <v>83</v>
      </c>
      <c r="AV165" s="14" t="s">
        <v>220</v>
      </c>
      <c r="AW165" s="14" t="s">
        <v>35</v>
      </c>
      <c r="AX165" s="14" t="s">
        <v>81</v>
      </c>
      <c r="AY165" s="233" t="s">
        <v>213</v>
      </c>
    </row>
    <row r="166" spans="1:65" s="2" customFormat="1" ht="33" customHeight="1">
      <c r="A166" s="36"/>
      <c r="B166" s="37"/>
      <c r="C166" s="195" t="s">
        <v>262</v>
      </c>
      <c r="D166" s="195" t="s">
        <v>215</v>
      </c>
      <c r="E166" s="196" t="s">
        <v>303</v>
      </c>
      <c r="F166" s="197" t="s">
        <v>304</v>
      </c>
      <c r="G166" s="198" t="s">
        <v>253</v>
      </c>
      <c r="H166" s="199">
        <v>514.62</v>
      </c>
      <c r="I166" s="200"/>
      <c r="J166" s="201">
        <f>ROUND(I166*H166,2)</f>
        <v>0</v>
      </c>
      <c r="K166" s="197" t="s">
        <v>2365</v>
      </c>
      <c r="L166" s="41"/>
      <c r="M166" s="202" t="s">
        <v>19</v>
      </c>
      <c r="N166" s="203" t="s">
        <v>45</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220</v>
      </c>
      <c r="AT166" s="206" t="s">
        <v>215</v>
      </c>
      <c r="AU166" s="206" t="s">
        <v>83</v>
      </c>
      <c r="AY166" s="19" t="s">
        <v>213</v>
      </c>
      <c r="BE166" s="207">
        <f>IF(N166="základní",J166,0)</f>
        <v>0</v>
      </c>
      <c r="BF166" s="207">
        <f>IF(N166="snížená",J166,0)</f>
        <v>0</v>
      </c>
      <c r="BG166" s="207">
        <f>IF(N166="zákl. přenesená",J166,0)</f>
        <v>0</v>
      </c>
      <c r="BH166" s="207">
        <f>IF(N166="sníž. přenesená",J166,0)</f>
        <v>0</v>
      </c>
      <c r="BI166" s="207">
        <f>IF(N166="nulová",J166,0)</f>
        <v>0</v>
      </c>
      <c r="BJ166" s="19" t="s">
        <v>81</v>
      </c>
      <c r="BK166" s="207">
        <f>ROUND(I166*H166,2)</f>
        <v>0</v>
      </c>
      <c r="BL166" s="19" t="s">
        <v>220</v>
      </c>
      <c r="BM166" s="206" t="s">
        <v>3184</v>
      </c>
    </row>
    <row r="167" spans="1:65" s="2" customFormat="1" ht="136.5">
      <c r="A167" s="36"/>
      <c r="B167" s="37"/>
      <c r="C167" s="38"/>
      <c r="D167" s="208" t="s">
        <v>222</v>
      </c>
      <c r="E167" s="38"/>
      <c r="F167" s="209" t="s">
        <v>271</v>
      </c>
      <c r="G167" s="38"/>
      <c r="H167" s="38"/>
      <c r="I167" s="118"/>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222</v>
      </c>
      <c r="AU167" s="19" t="s">
        <v>83</v>
      </c>
    </row>
    <row r="168" spans="1:65" s="13" customFormat="1">
      <c r="B168" s="212"/>
      <c r="C168" s="213"/>
      <c r="D168" s="208" t="s">
        <v>233</v>
      </c>
      <c r="E168" s="214" t="s">
        <v>19</v>
      </c>
      <c r="F168" s="215" t="s">
        <v>2399</v>
      </c>
      <c r="G168" s="213"/>
      <c r="H168" s="216">
        <v>514.62</v>
      </c>
      <c r="I168" s="217"/>
      <c r="J168" s="213"/>
      <c r="K168" s="213"/>
      <c r="L168" s="218"/>
      <c r="M168" s="219"/>
      <c r="N168" s="220"/>
      <c r="O168" s="220"/>
      <c r="P168" s="220"/>
      <c r="Q168" s="220"/>
      <c r="R168" s="220"/>
      <c r="S168" s="220"/>
      <c r="T168" s="221"/>
      <c r="AT168" s="222" t="s">
        <v>233</v>
      </c>
      <c r="AU168" s="222" t="s">
        <v>83</v>
      </c>
      <c r="AV168" s="13" t="s">
        <v>83</v>
      </c>
      <c r="AW168" s="13" t="s">
        <v>35</v>
      </c>
      <c r="AX168" s="13" t="s">
        <v>81</v>
      </c>
      <c r="AY168" s="222" t="s">
        <v>213</v>
      </c>
    </row>
    <row r="169" spans="1:65" s="2" customFormat="1" ht="33" customHeight="1">
      <c r="A169" s="36"/>
      <c r="B169" s="37"/>
      <c r="C169" s="195" t="s">
        <v>267</v>
      </c>
      <c r="D169" s="195" t="s">
        <v>215</v>
      </c>
      <c r="E169" s="196" t="s">
        <v>3185</v>
      </c>
      <c r="F169" s="197" t="s">
        <v>3186</v>
      </c>
      <c r="G169" s="198" t="s">
        <v>253</v>
      </c>
      <c r="H169" s="199">
        <v>15.318</v>
      </c>
      <c r="I169" s="200"/>
      <c r="J169" s="201">
        <f>ROUND(I169*H169,2)</f>
        <v>0</v>
      </c>
      <c r="K169" s="197" t="s">
        <v>2365</v>
      </c>
      <c r="L169" s="41"/>
      <c r="M169" s="202" t="s">
        <v>19</v>
      </c>
      <c r="N169" s="203" t="s">
        <v>45</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220</v>
      </c>
      <c r="AT169" s="206" t="s">
        <v>215</v>
      </c>
      <c r="AU169" s="206" t="s">
        <v>83</v>
      </c>
      <c r="AY169" s="19" t="s">
        <v>213</v>
      </c>
      <c r="BE169" s="207">
        <f>IF(N169="základní",J169,0)</f>
        <v>0</v>
      </c>
      <c r="BF169" s="207">
        <f>IF(N169="snížená",J169,0)</f>
        <v>0</v>
      </c>
      <c r="BG169" s="207">
        <f>IF(N169="zákl. přenesená",J169,0)</f>
        <v>0</v>
      </c>
      <c r="BH169" s="207">
        <f>IF(N169="sníž. přenesená",J169,0)</f>
        <v>0</v>
      </c>
      <c r="BI169" s="207">
        <f>IF(N169="nulová",J169,0)</f>
        <v>0</v>
      </c>
      <c r="BJ169" s="19" t="s">
        <v>81</v>
      </c>
      <c r="BK169" s="207">
        <f>ROUND(I169*H169,2)</f>
        <v>0</v>
      </c>
      <c r="BL169" s="19" t="s">
        <v>220</v>
      </c>
      <c r="BM169" s="206" t="s">
        <v>3187</v>
      </c>
    </row>
    <row r="170" spans="1:65" s="2" customFormat="1" ht="351">
      <c r="A170" s="36"/>
      <c r="B170" s="37"/>
      <c r="C170" s="38"/>
      <c r="D170" s="208" t="s">
        <v>222</v>
      </c>
      <c r="E170" s="38"/>
      <c r="F170" s="209" t="s">
        <v>3188</v>
      </c>
      <c r="G170" s="38"/>
      <c r="H170" s="38"/>
      <c r="I170" s="118"/>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222</v>
      </c>
      <c r="AU170" s="19" t="s">
        <v>83</v>
      </c>
    </row>
    <row r="171" spans="1:65" s="15" customFormat="1">
      <c r="B171" s="234"/>
      <c r="C171" s="235"/>
      <c r="D171" s="208" t="s">
        <v>233</v>
      </c>
      <c r="E171" s="236" t="s">
        <v>19</v>
      </c>
      <c r="F171" s="237" t="s">
        <v>3189</v>
      </c>
      <c r="G171" s="235"/>
      <c r="H171" s="236" t="s">
        <v>19</v>
      </c>
      <c r="I171" s="238"/>
      <c r="J171" s="235"/>
      <c r="K171" s="235"/>
      <c r="L171" s="239"/>
      <c r="M171" s="240"/>
      <c r="N171" s="241"/>
      <c r="O171" s="241"/>
      <c r="P171" s="241"/>
      <c r="Q171" s="241"/>
      <c r="R171" s="241"/>
      <c r="S171" s="241"/>
      <c r="T171" s="242"/>
      <c r="AT171" s="243" t="s">
        <v>233</v>
      </c>
      <c r="AU171" s="243" t="s">
        <v>83</v>
      </c>
      <c r="AV171" s="15" t="s">
        <v>81</v>
      </c>
      <c r="AW171" s="15" t="s">
        <v>35</v>
      </c>
      <c r="AX171" s="15" t="s">
        <v>74</v>
      </c>
      <c r="AY171" s="243" t="s">
        <v>213</v>
      </c>
    </row>
    <row r="172" spans="1:65" s="13" customFormat="1">
      <c r="B172" s="212"/>
      <c r="C172" s="213"/>
      <c r="D172" s="208" t="s">
        <v>233</v>
      </c>
      <c r="E172" s="214" t="s">
        <v>19</v>
      </c>
      <c r="F172" s="215" t="s">
        <v>3190</v>
      </c>
      <c r="G172" s="213"/>
      <c r="H172" s="216">
        <v>15.318</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6" customFormat="1">
      <c r="B173" s="262"/>
      <c r="C173" s="263"/>
      <c r="D173" s="208" t="s">
        <v>233</v>
      </c>
      <c r="E173" s="264" t="s">
        <v>3110</v>
      </c>
      <c r="F173" s="265" t="s">
        <v>2376</v>
      </c>
      <c r="G173" s="263"/>
      <c r="H173" s="266">
        <v>15.318</v>
      </c>
      <c r="I173" s="267"/>
      <c r="J173" s="263"/>
      <c r="K173" s="263"/>
      <c r="L173" s="268"/>
      <c r="M173" s="269"/>
      <c r="N173" s="270"/>
      <c r="O173" s="270"/>
      <c r="P173" s="270"/>
      <c r="Q173" s="270"/>
      <c r="R173" s="270"/>
      <c r="S173" s="270"/>
      <c r="T173" s="271"/>
      <c r="AT173" s="272" t="s">
        <v>233</v>
      </c>
      <c r="AU173" s="272" t="s">
        <v>83</v>
      </c>
      <c r="AV173" s="16" t="s">
        <v>228</v>
      </c>
      <c r="AW173" s="16" t="s">
        <v>35</v>
      </c>
      <c r="AX173" s="16" t="s">
        <v>74</v>
      </c>
      <c r="AY173" s="272" t="s">
        <v>213</v>
      </c>
    </row>
    <row r="174" spans="1:65" s="14" customFormat="1">
      <c r="B174" s="223"/>
      <c r="C174" s="224"/>
      <c r="D174" s="208" t="s">
        <v>233</v>
      </c>
      <c r="E174" s="225" t="s">
        <v>19</v>
      </c>
      <c r="F174" s="226" t="s">
        <v>234</v>
      </c>
      <c r="G174" s="224"/>
      <c r="H174" s="227">
        <v>15.318</v>
      </c>
      <c r="I174" s="228"/>
      <c r="J174" s="224"/>
      <c r="K174" s="224"/>
      <c r="L174" s="229"/>
      <c r="M174" s="230"/>
      <c r="N174" s="231"/>
      <c r="O174" s="231"/>
      <c r="P174" s="231"/>
      <c r="Q174" s="231"/>
      <c r="R174" s="231"/>
      <c r="S174" s="231"/>
      <c r="T174" s="232"/>
      <c r="AT174" s="233" t="s">
        <v>233</v>
      </c>
      <c r="AU174" s="233" t="s">
        <v>83</v>
      </c>
      <c r="AV174" s="14" t="s">
        <v>220</v>
      </c>
      <c r="AW174" s="14" t="s">
        <v>35</v>
      </c>
      <c r="AX174" s="14" t="s">
        <v>81</v>
      </c>
      <c r="AY174" s="233" t="s">
        <v>213</v>
      </c>
    </row>
    <row r="175" spans="1:65" s="2" customFormat="1" ht="21.75" customHeight="1">
      <c r="A175" s="36"/>
      <c r="B175" s="37"/>
      <c r="C175" s="195" t="s">
        <v>272</v>
      </c>
      <c r="D175" s="195" t="s">
        <v>215</v>
      </c>
      <c r="E175" s="196" t="s">
        <v>317</v>
      </c>
      <c r="F175" s="197" t="s">
        <v>3191</v>
      </c>
      <c r="G175" s="198" t="s">
        <v>166</v>
      </c>
      <c r="H175" s="199">
        <v>85.941999999999993</v>
      </c>
      <c r="I175" s="200"/>
      <c r="J175" s="201">
        <f>ROUND(I175*H175,2)</f>
        <v>0</v>
      </c>
      <c r="K175" s="197" t="s">
        <v>2365</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3192</v>
      </c>
    </row>
    <row r="176" spans="1:65" s="2" customFormat="1" ht="29.25">
      <c r="A176" s="36"/>
      <c r="B176" s="37"/>
      <c r="C176" s="38"/>
      <c r="D176" s="208" t="s">
        <v>222</v>
      </c>
      <c r="E176" s="38"/>
      <c r="F176" s="209" t="s">
        <v>3193</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3" customFormat="1">
      <c r="B177" s="212"/>
      <c r="C177" s="213"/>
      <c r="D177" s="208" t="s">
        <v>233</v>
      </c>
      <c r="E177" s="214" t="s">
        <v>19</v>
      </c>
      <c r="F177" s="215" t="s">
        <v>2403</v>
      </c>
      <c r="G177" s="213"/>
      <c r="H177" s="216">
        <v>85.941999999999993</v>
      </c>
      <c r="I177" s="217"/>
      <c r="J177" s="213"/>
      <c r="K177" s="213"/>
      <c r="L177" s="218"/>
      <c r="M177" s="219"/>
      <c r="N177" s="220"/>
      <c r="O177" s="220"/>
      <c r="P177" s="220"/>
      <c r="Q177" s="220"/>
      <c r="R177" s="220"/>
      <c r="S177" s="220"/>
      <c r="T177" s="221"/>
      <c r="AT177" s="222" t="s">
        <v>233</v>
      </c>
      <c r="AU177" s="222" t="s">
        <v>83</v>
      </c>
      <c r="AV177" s="13" t="s">
        <v>83</v>
      </c>
      <c r="AW177" s="13" t="s">
        <v>35</v>
      </c>
      <c r="AX177" s="13" t="s">
        <v>81</v>
      </c>
      <c r="AY177" s="222" t="s">
        <v>213</v>
      </c>
    </row>
    <row r="178" spans="1:65" s="2" customFormat="1" ht="21.75" customHeight="1">
      <c r="A178" s="36"/>
      <c r="B178" s="37"/>
      <c r="C178" s="195" t="s">
        <v>277</v>
      </c>
      <c r="D178" s="195" t="s">
        <v>215</v>
      </c>
      <c r="E178" s="196" t="s">
        <v>324</v>
      </c>
      <c r="F178" s="197" t="s">
        <v>325</v>
      </c>
      <c r="G178" s="198" t="s">
        <v>253</v>
      </c>
      <c r="H178" s="199">
        <v>51.171999999999997</v>
      </c>
      <c r="I178" s="200"/>
      <c r="J178" s="201">
        <f>ROUND(I178*H178,2)</f>
        <v>0</v>
      </c>
      <c r="K178" s="197" t="s">
        <v>2365</v>
      </c>
      <c r="L178" s="41"/>
      <c r="M178" s="202" t="s">
        <v>19</v>
      </c>
      <c r="N178" s="203" t="s">
        <v>45</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220</v>
      </c>
      <c r="AT178" s="206" t="s">
        <v>215</v>
      </c>
      <c r="AU178" s="206" t="s">
        <v>83</v>
      </c>
      <c r="AY178" s="19" t="s">
        <v>213</v>
      </c>
      <c r="BE178" s="207">
        <f>IF(N178="základní",J178,0)</f>
        <v>0</v>
      </c>
      <c r="BF178" s="207">
        <f>IF(N178="snížená",J178,0)</f>
        <v>0</v>
      </c>
      <c r="BG178" s="207">
        <f>IF(N178="zákl. přenesená",J178,0)</f>
        <v>0</v>
      </c>
      <c r="BH178" s="207">
        <f>IF(N178="sníž. přenesená",J178,0)</f>
        <v>0</v>
      </c>
      <c r="BI178" s="207">
        <f>IF(N178="nulová",J178,0)</f>
        <v>0</v>
      </c>
      <c r="BJ178" s="19" t="s">
        <v>81</v>
      </c>
      <c r="BK178" s="207">
        <f>ROUND(I178*H178,2)</f>
        <v>0</v>
      </c>
      <c r="BL178" s="19" t="s">
        <v>220</v>
      </c>
      <c r="BM178" s="206" t="s">
        <v>3194</v>
      </c>
    </row>
    <row r="179" spans="1:65" s="2" customFormat="1" ht="321.75">
      <c r="A179" s="36"/>
      <c r="B179" s="37"/>
      <c r="C179" s="38"/>
      <c r="D179" s="208" t="s">
        <v>222</v>
      </c>
      <c r="E179" s="38"/>
      <c r="F179" s="209" t="s">
        <v>3195</v>
      </c>
      <c r="G179" s="38"/>
      <c r="H179" s="38"/>
      <c r="I179" s="118"/>
      <c r="J179" s="38"/>
      <c r="K179" s="38"/>
      <c r="L179" s="41"/>
      <c r="M179" s="210"/>
      <c r="N179" s="211"/>
      <c r="O179" s="66"/>
      <c r="P179" s="66"/>
      <c r="Q179" s="66"/>
      <c r="R179" s="66"/>
      <c r="S179" s="66"/>
      <c r="T179" s="67"/>
      <c r="U179" s="36"/>
      <c r="V179" s="36"/>
      <c r="W179" s="36"/>
      <c r="X179" s="36"/>
      <c r="Y179" s="36"/>
      <c r="Z179" s="36"/>
      <c r="AA179" s="36"/>
      <c r="AB179" s="36"/>
      <c r="AC179" s="36"/>
      <c r="AD179" s="36"/>
      <c r="AE179" s="36"/>
      <c r="AT179" s="19" t="s">
        <v>222</v>
      </c>
      <c r="AU179" s="19" t="s">
        <v>83</v>
      </c>
    </row>
    <row r="180" spans="1:65" s="15" customFormat="1">
      <c r="B180" s="234"/>
      <c r="C180" s="235"/>
      <c r="D180" s="208" t="s">
        <v>233</v>
      </c>
      <c r="E180" s="236" t="s">
        <v>19</v>
      </c>
      <c r="F180" s="237" t="s">
        <v>3196</v>
      </c>
      <c r="G180" s="235"/>
      <c r="H180" s="236" t="s">
        <v>19</v>
      </c>
      <c r="I180" s="238"/>
      <c r="J180" s="235"/>
      <c r="K180" s="235"/>
      <c r="L180" s="239"/>
      <c r="M180" s="240"/>
      <c r="N180" s="241"/>
      <c r="O180" s="241"/>
      <c r="P180" s="241"/>
      <c r="Q180" s="241"/>
      <c r="R180" s="241"/>
      <c r="S180" s="241"/>
      <c r="T180" s="242"/>
      <c r="AT180" s="243" t="s">
        <v>233</v>
      </c>
      <c r="AU180" s="243" t="s">
        <v>83</v>
      </c>
      <c r="AV180" s="15" t="s">
        <v>81</v>
      </c>
      <c r="AW180" s="15" t="s">
        <v>35</v>
      </c>
      <c r="AX180" s="15" t="s">
        <v>74</v>
      </c>
      <c r="AY180" s="243" t="s">
        <v>213</v>
      </c>
    </row>
    <row r="181" spans="1:65" s="13" customFormat="1">
      <c r="B181" s="212"/>
      <c r="C181" s="213"/>
      <c r="D181" s="208" t="s">
        <v>233</v>
      </c>
      <c r="E181" s="214" t="s">
        <v>19</v>
      </c>
      <c r="F181" s="215" t="s">
        <v>3197</v>
      </c>
      <c r="G181" s="213"/>
      <c r="H181" s="216">
        <v>42.432000000000002</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5" customFormat="1">
      <c r="B182" s="234"/>
      <c r="C182" s="235"/>
      <c r="D182" s="208" t="s">
        <v>233</v>
      </c>
      <c r="E182" s="236" t="s">
        <v>19</v>
      </c>
      <c r="F182" s="237" t="s">
        <v>3198</v>
      </c>
      <c r="G182" s="235"/>
      <c r="H182" s="236" t="s">
        <v>19</v>
      </c>
      <c r="I182" s="238"/>
      <c r="J182" s="235"/>
      <c r="K182" s="235"/>
      <c r="L182" s="239"/>
      <c r="M182" s="240"/>
      <c r="N182" s="241"/>
      <c r="O182" s="241"/>
      <c r="P182" s="241"/>
      <c r="Q182" s="241"/>
      <c r="R182" s="241"/>
      <c r="S182" s="241"/>
      <c r="T182" s="242"/>
      <c r="AT182" s="243" t="s">
        <v>233</v>
      </c>
      <c r="AU182" s="243" t="s">
        <v>83</v>
      </c>
      <c r="AV182" s="15" t="s">
        <v>81</v>
      </c>
      <c r="AW182" s="15" t="s">
        <v>35</v>
      </c>
      <c r="AX182" s="15" t="s">
        <v>74</v>
      </c>
      <c r="AY182" s="243" t="s">
        <v>213</v>
      </c>
    </row>
    <row r="183" spans="1:65" s="13" customFormat="1">
      <c r="B183" s="212"/>
      <c r="C183" s="213"/>
      <c r="D183" s="208" t="s">
        <v>233</v>
      </c>
      <c r="E183" s="214" t="s">
        <v>19</v>
      </c>
      <c r="F183" s="215" t="s">
        <v>3199</v>
      </c>
      <c r="G183" s="213"/>
      <c r="H183" s="216">
        <v>2.8290000000000002</v>
      </c>
      <c r="I183" s="217"/>
      <c r="J183" s="213"/>
      <c r="K183" s="213"/>
      <c r="L183" s="218"/>
      <c r="M183" s="219"/>
      <c r="N183" s="220"/>
      <c r="O183" s="220"/>
      <c r="P183" s="220"/>
      <c r="Q183" s="220"/>
      <c r="R183" s="220"/>
      <c r="S183" s="220"/>
      <c r="T183" s="221"/>
      <c r="AT183" s="222" t="s">
        <v>233</v>
      </c>
      <c r="AU183" s="222" t="s">
        <v>83</v>
      </c>
      <c r="AV183" s="13" t="s">
        <v>83</v>
      </c>
      <c r="AW183" s="13" t="s">
        <v>35</v>
      </c>
      <c r="AX183" s="13" t="s">
        <v>74</v>
      </c>
      <c r="AY183" s="222" t="s">
        <v>213</v>
      </c>
    </row>
    <row r="184" spans="1:65" s="13" customFormat="1">
      <c r="B184" s="212"/>
      <c r="C184" s="213"/>
      <c r="D184" s="208" t="s">
        <v>233</v>
      </c>
      <c r="E184" s="214" t="s">
        <v>19</v>
      </c>
      <c r="F184" s="215" t="s">
        <v>3200</v>
      </c>
      <c r="G184" s="213"/>
      <c r="H184" s="216">
        <v>2.8079999999999998</v>
      </c>
      <c r="I184" s="217"/>
      <c r="J184" s="213"/>
      <c r="K184" s="213"/>
      <c r="L184" s="218"/>
      <c r="M184" s="219"/>
      <c r="N184" s="220"/>
      <c r="O184" s="220"/>
      <c r="P184" s="220"/>
      <c r="Q184" s="220"/>
      <c r="R184" s="220"/>
      <c r="S184" s="220"/>
      <c r="T184" s="221"/>
      <c r="AT184" s="222" t="s">
        <v>233</v>
      </c>
      <c r="AU184" s="222" t="s">
        <v>83</v>
      </c>
      <c r="AV184" s="13" t="s">
        <v>83</v>
      </c>
      <c r="AW184" s="13" t="s">
        <v>35</v>
      </c>
      <c r="AX184" s="13" t="s">
        <v>74</v>
      </c>
      <c r="AY184" s="222" t="s">
        <v>213</v>
      </c>
    </row>
    <row r="185" spans="1:65" s="13" customFormat="1">
      <c r="B185" s="212"/>
      <c r="C185" s="213"/>
      <c r="D185" s="208" t="s">
        <v>233</v>
      </c>
      <c r="E185" s="214" t="s">
        <v>19</v>
      </c>
      <c r="F185" s="215" t="s">
        <v>3201</v>
      </c>
      <c r="G185" s="213"/>
      <c r="H185" s="216">
        <v>0.10299999999999999</v>
      </c>
      <c r="I185" s="217"/>
      <c r="J185" s="213"/>
      <c r="K185" s="213"/>
      <c r="L185" s="218"/>
      <c r="M185" s="219"/>
      <c r="N185" s="220"/>
      <c r="O185" s="220"/>
      <c r="P185" s="220"/>
      <c r="Q185" s="220"/>
      <c r="R185" s="220"/>
      <c r="S185" s="220"/>
      <c r="T185" s="221"/>
      <c r="AT185" s="222" t="s">
        <v>233</v>
      </c>
      <c r="AU185" s="222" t="s">
        <v>83</v>
      </c>
      <c r="AV185" s="13" t="s">
        <v>83</v>
      </c>
      <c r="AW185" s="13" t="s">
        <v>35</v>
      </c>
      <c r="AX185" s="13" t="s">
        <v>74</v>
      </c>
      <c r="AY185" s="222" t="s">
        <v>213</v>
      </c>
    </row>
    <row r="186" spans="1:65" s="15" customFormat="1">
      <c r="B186" s="234"/>
      <c r="C186" s="235"/>
      <c r="D186" s="208" t="s">
        <v>233</v>
      </c>
      <c r="E186" s="236" t="s">
        <v>19</v>
      </c>
      <c r="F186" s="237" t="s">
        <v>3175</v>
      </c>
      <c r="G186" s="235"/>
      <c r="H186" s="236" t="s">
        <v>19</v>
      </c>
      <c r="I186" s="238"/>
      <c r="J186" s="235"/>
      <c r="K186" s="235"/>
      <c r="L186" s="239"/>
      <c r="M186" s="240"/>
      <c r="N186" s="241"/>
      <c r="O186" s="241"/>
      <c r="P186" s="241"/>
      <c r="Q186" s="241"/>
      <c r="R186" s="241"/>
      <c r="S186" s="241"/>
      <c r="T186" s="242"/>
      <c r="AT186" s="243" t="s">
        <v>233</v>
      </c>
      <c r="AU186" s="243" t="s">
        <v>83</v>
      </c>
      <c r="AV186" s="15" t="s">
        <v>81</v>
      </c>
      <c r="AW186" s="15" t="s">
        <v>35</v>
      </c>
      <c r="AX186" s="15" t="s">
        <v>74</v>
      </c>
      <c r="AY186" s="243" t="s">
        <v>213</v>
      </c>
    </row>
    <row r="187" spans="1:65" s="13" customFormat="1">
      <c r="B187" s="212"/>
      <c r="C187" s="213"/>
      <c r="D187" s="208" t="s">
        <v>233</v>
      </c>
      <c r="E187" s="214" t="s">
        <v>19</v>
      </c>
      <c r="F187" s="215" t="s">
        <v>3202</v>
      </c>
      <c r="G187" s="213"/>
      <c r="H187" s="216">
        <v>3</v>
      </c>
      <c r="I187" s="217"/>
      <c r="J187" s="213"/>
      <c r="K187" s="213"/>
      <c r="L187" s="218"/>
      <c r="M187" s="219"/>
      <c r="N187" s="220"/>
      <c r="O187" s="220"/>
      <c r="P187" s="220"/>
      <c r="Q187" s="220"/>
      <c r="R187" s="220"/>
      <c r="S187" s="220"/>
      <c r="T187" s="221"/>
      <c r="AT187" s="222" t="s">
        <v>233</v>
      </c>
      <c r="AU187" s="222" t="s">
        <v>83</v>
      </c>
      <c r="AV187" s="13" t="s">
        <v>83</v>
      </c>
      <c r="AW187" s="13" t="s">
        <v>35</v>
      </c>
      <c r="AX187" s="13" t="s">
        <v>74</v>
      </c>
      <c r="AY187" s="222" t="s">
        <v>213</v>
      </c>
    </row>
    <row r="188" spans="1:65" s="16" customFormat="1">
      <c r="B188" s="262"/>
      <c r="C188" s="263"/>
      <c r="D188" s="208" t="s">
        <v>233</v>
      </c>
      <c r="E188" s="264" t="s">
        <v>3136</v>
      </c>
      <c r="F188" s="265" t="s">
        <v>2376</v>
      </c>
      <c r="G188" s="263"/>
      <c r="H188" s="266">
        <v>51.171999999999997</v>
      </c>
      <c r="I188" s="267"/>
      <c r="J188" s="263"/>
      <c r="K188" s="263"/>
      <c r="L188" s="268"/>
      <c r="M188" s="269"/>
      <c r="N188" s="270"/>
      <c r="O188" s="270"/>
      <c r="P188" s="270"/>
      <c r="Q188" s="270"/>
      <c r="R188" s="270"/>
      <c r="S188" s="270"/>
      <c r="T188" s="271"/>
      <c r="AT188" s="272" t="s">
        <v>233</v>
      </c>
      <c r="AU188" s="272" t="s">
        <v>83</v>
      </c>
      <c r="AV188" s="16" t="s">
        <v>228</v>
      </c>
      <c r="AW188" s="16" t="s">
        <v>35</v>
      </c>
      <c r="AX188" s="16" t="s">
        <v>74</v>
      </c>
      <c r="AY188" s="272" t="s">
        <v>213</v>
      </c>
    </row>
    <row r="189" spans="1:65" s="14" customFormat="1">
      <c r="B189" s="223"/>
      <c r="C189" s="224"/>
      <c r="D189" s="208" t="s">
        <v>233</v>
      </c>
      <c r="E189" s="225" t="s">
        <v>19</v>
      </c>
      <c r="F189" s="226" t="s">
        <v>234</v>
      </c>
      <c r="G189" s="224"/>
      <c r="H189" s="227">
        <v>51.171999999999997</v>
      </c>
      <c r="I189" s="228"/>
      <c r="J189" s="224"/>
      <c r="K189" s="224"/>
      <c r="L189" s="229"/>
      <c r="M189" s="230"/>
      <c r="N189" s="231"/>
      <c r="O189" s="231"/>
      <c r="P189" s="231"/>
      <c r="Q189" s="231"/>
      <c r="R189" s="231"/>
      <c r="S189" s="231"/>
      <c r="T189" s="232"/>
      <c r="AT189" s="233" t="s">
        <v>233</v>
      </c>
      <c r="AU189" s="233" t="s">
        <v>83</v>
      </c>
      <c r="AV189" s="14" t="s">
        <v>220</v>
      </c>
      <c r="AW189" s="14" t="s">
        <v>35</v>
      </c>
      <c r="AX189" s="14" t="s">
        <v>81</v>
      </c>
      <c r="AY189" s="233" t="s">
        <v>213</v>
      </c>
    </row>
    <row r="190" spans="1:65" s="2" customFormat="1" ht="16.5" customHeight="1">
      <c r="A190" s="36"/>
      <c r="B190" s="37"/>
      <c r="C190" s="195" t="s">
        <v>281</v>
      </c>
      <c r="D190" s="195" t="s">
        <v>215</v>
      </c>
      <c r="E190" s="196" t="s">
        <v>3203</v>
      </c>
      <c r="F190" s="197" t="s">
        <v>3204</v>
      </c>
      <c r="G190" s="198" t="s">
        <v>152</v>
      </c>
      <c r="H190" s="199">
        <v>28.213999999999999</v>
      </c>
      <c r="I190" s="200"/>
      <c r="J190" s="201">
        <f>ROUND(I190*H190,2)</f>
        <v>0</v>
      </c>
      <c r="K190" s="197" t="s">
        <v>19</v>
      </c>
      <c r="L190" s="41"/>
      <c r="M190" s="202" t="s">
        <v>19</v>
      </c>
      <c r="N190" s="203" t="s">
        <v>45</v>
      </c>
      <c r="O190" s="66"/>
      <c r="P190" s="204">
        <f>O190*H190</f>
        <v>0</v>
      </c>
      <c r="Q190" s="204">
        <v>2E-3</v>
      </c>
      <c r="R190" s="204">
        <f>Q190*H190</f>
        <v>5.6427999999999999E-2</v>
      </c>
      <c r="S190" s="204">
        <v>0</v>
      </c>
      <c r="T190" s="205">
        <f>S190*H190</f>
        <v>0</v>
      </c>
      <c r="U190" s="36"/>
      <c r="V190" s="36"/>
      <c r="W190" s="36"/>
      <c r="X190" s="36"/>
      <c r="Y190" s="36"/>
      <c r="Z190" s="36"/>
      <c r="AA190" s="36"/>
      <c r="AB190" s="36"/>
      <c r="AC190" s="36"/>
      <c r="AD190" s="36"/>
      <c r="AE190" s="36"/>
      <c r="AR190" s="206" t="s">
        <v>220</v>
      </c>
      <c r="AT190" s="206" t="s">
        <v>215</v>
      </c>
      <c r="AU190" s="206" t="s">
        <v>83</v>
      </c>
      <c r="AY190" s="19" t="s">
        <v>213</v>
      </c>
      <c r="BE190" s="207">
        <f>IF(N190="základní",J190,0)</f>
        <v>0</v>
      </c>
      <c r="BF190" s="207">
        <f>IF(N190="snížená",J190,0)</f>
        <v>0</v>
      </c>
      <c r="BG190" s="207">
        <f>IF(N190="zákl. přenesená",J190,0)</f>
        <v>0</v>
      </c>
      <c r="BH190" s="207">
        <f>IF(N190="sníž. přenesená",J190,0)</f>
        <v>0</v>
      </c>
      <c r="BI190" s="207">
        <f>IF(N190="nulová",J190,0)</f>
        <v>0</v>
      </c>
      <c r="BJ190" s="19" t="s">
        <v>81</v>
      </c>
      <c r="BK190" s="207">
        <f>ROUND(I190*H190,2)</f>
        <v>0</v>
      </c>
      <c r="BL190" s="19" t="s">
        <v>220</v>
      </c>
      <c r="BM190" s="206" t="s">
        <v>3205</v>
      </c>
    </row>
    <row r="191" spans="1:65" s="13" customFormat="1">
      <c r="B191" s="212"/>
      <c r="C191" s="213"/>
      <c r="D191" s="208" t="s">
        <v>233</v>
      </c>
      <c r="E191" s="214" t="s">
        <v>19</v>
      </c>
      <c r="F191" s="215" t="s">
        <v>3206</v>
      </c>
      <c r="G191" s="213"/>
      <c r="H191" s="216">
        <v>28.213999999999999</v>
      </c>
      <c r="I191" s="217"/>
      <c r="J191" s="213"/>
      <c r="K191" s="213"/>
      <c r="L191" s="218"/>
      <c r="M191" s="219"/>
      <c r="N191" s="220"/>
      <c r="O191" s="220"/>
      <c r="P191" s="220"/>
      <c r="Q191" s="220"/>
      <c r="R191" s="220"/>
      <c r="S191" s="220"/>
      <c r="T191" s="221"/>
      <c r="AT191" s="222" t="s">
        <v>233</v>
      </c>
      <c r="AU191" s="222" t="s">
        <v>83</v>
      </c>
      <c r="AV191" s="13" t="s">
        <v>83</v>
      </c>
      <c r="AW191" s="13" t="s">
        <v>35</v>
      </c>
      <c r="AX191" s="13" t="s">
        <v>81</v>
      </c>
      <c r="AY191" s="222" t="s">
        <v>213</v>
      </c>
    </row>
    <row r="192" spans="1:65" s="2" customFormat="1" ht="21.75" customHeight="1">
      <c r="A192" s="36"/>
      <c r="B192" s="37"/>
      <c r="C192" s="195" t="s">
        <v>285</v>
      </c>
      <c r="D192" s="195" t="s">
        <v>215</v>
      </c>
      <c r="E192" s="196" t="s">
        <v>3207</v>
      </c>
      <c r="F192" s="197" t="s">
        <v>3208</v>
      </c>
      <c r="G192" s="198" t="s">
        <v>156</v>
      </c>
      <c r="H192" s="199">
        <v>69.5</v>
      </c>
      <c r="I192" s="200"/>
      <c r="J192" s="201">
        <f>ROUND(I192*H192,2)</f>
        <v>0</v>
      </c>
      <c r="K192" s="197" t="s">
        <v>2365</v>
      </c>
      <c r="L192" s="41"/>
      <c r="M192" s="202" t="s">
        <v>19</v>
      </c>
      <c r="N192" s="203" t="s">
        <v>45</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220</v>
      </c>
      <c r="AT192" s="206" t="s">
        <v>215</v>
      </c>
      <c r="AU192" s="206" t="s">
        <v>83</v>
      </c>
      <c r="AY192" s="19" t="s">
        <v>213</v>
      </c>
      <c r="BE192" s="207">
        <f>IF(N192="základní",J192,0)</f>
        <v>0</v>
      </c>
      <c r="BF192" s="207">
        <f>IF(N192="snížená",J192,0)</f>
        <v>0</v>
      </c>
      <c r="BG192" s="207">
        <f>IF(N192="zákl. přenesená",J192,0)</f>
        <v>0</v>
      </c>
      <c r="BH192" s="207">
        <f>IF(N192="sníž. přenesená",J192,0)</f>
        <v>0</v>
      </c>
      <c r="BI192" s="207">
        <f>IF(N192="nulová",J192,0)</f>
        <v>0</v>
      </c>
      <c r="BJ192" s="19" t="s">
        <v>81</v>
      </c>
      <c r="BK192" s="207">
        <f>ROUND(I192*H192,2)</f>
        <v>0</v>
      </c>
      <c r="BL192" s="19" t="s">
        <v>220</v>
      </c>
      <c r="BM192" s="206" t="s">
        <v>3209</v>
      </c>
    </row>
    <row r="193" spans="1:65" s="2" customFormat="1" ht="87.75">
      <c r="A193" s="36"/>
      <c r="B193" s="37"/>
      <c r="C193" s="38"/>
      <c r="D193" s="208" t="s">
        <v>222</v>
      </c>
      <c r="E193" s="38"/>
      <c r="F193" s="209" t="s">
        <v>3210</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222</v>
      </c>
      <c r="AU193" s="19" t="s">
        <v>83</v>
      </c>
    </row>
    <row r="194" spans="1:65" s="13" customFormat="1">
      <c r="B194" s="212"/>
      <c r="C194" s="213"/>
      <c r="D194" s="208" t="s">
        <v>233</v>
      </c>
      <c r="E194" s="214" t="s">
        <v>19</v>
      </c>
      <c r="F194" s="215" t="s">
        <v>3125</v>
      </c>
      <c r="G194" s="213"/>
      <c r="H194" s="216">
        <v>69.5</v>
      </c>
      <c r="I194" s="217"/>
      <c r="J194" s="213"/>
      <c r="K194" s="213"/>
      <c r="L194" s="218"/>
      <c r="M194" s="219"/>
      <c r="N194" s="220"/>
      <c r="O194" s="220"/>
      <c r="P194" s="220"/>
      <c r="Q194" s="220"/>
      <c r="R194" s="220"/>
      <c r="S194" s="220"/>
      <c r="T194" s="221"/>
      <c r="AT194" s="222" t="s">
        <v>233</v>
      </c>
      <c r="AU194" s="222" t="s">
        <v>83</v>
      </c>
      <c r="AV194" s="13" t="s">
        <v>83</v>
      </c>
      <c r="AW194" s="13" t="s">
        <v>35</v>
      </c>
      <c r="AX194" s="13" t="s">
        <v>81</v>
      </c>
      <c r="AY194" s="222" t="s">
        <v>213</v>
      </c>
    </row>
    <row r="195" spans="1:65" s="2" customFormat="1" ht="16.5" customHeight="1">
      <c r="A195" s="36"/>
      <c r="B195" s="37"/>
      <c r="C195" s="244" t="s">
        <v>8</v>
      </c>
      <c r="D195" s="244" t="s">
        <v>329</v>
      </c>
      <c r="E195" s="245" t="s">
        <v>3211</v>
      </c>
      <c r="F195" s="246" t="s">
        <v>3212</v>
      </c>
      <c r="G195" s="247" t="s">
        <v>166</v>
      </c>
      <c r="H195" s="248">
        <v>23.254000000000001</v>
      </c>
      <c r="I195" s="249"/>
      <c r="J195" s="250">
        <f>ROUND(I195*H195,2)</f>
        <v>0</v>
      </c>
      <c r="K195" s="246" t="s">
        <v>2365</v>
      </c>
      <c r="L195" s="251"/>
      <c r="M195" s="252" t="s">
        <v>19</v>
      </c>
      <c r="N195" s="253" t="s">
        <v>45</v>
      </c>
      <c r="O195" s="66"/>
      <c r="P195" s="204">
        <f>O195*H195</f>
        <v>0</v>
      </c>
      <c r="Q195" s="204">
        <v>1</v>
      </c>
      <c r="R195" s="204">
        <f>Q195*H195</f>
        <v>23.254000000000001</v>
      </c>
      <c r="S195" s="204">
        <v>0</v>
      </c>
      <c r="T195" s="205">
        <f>S195*H195</f>
        <v>0</v>
      </c>
      <c r="U195" s="36"/>
      <c r="V195" s="36"/>
      <c r="W195" s="36"/>
      <c r="X195" s="36"/>
      <c r="Y195" s="36"/>
      <c r="Z195" s="36"/>
      <c r="AA195" s="36"/>
      <c r="AB195" s="36"/>
      <c r="AC195" s="36"/>
      <c r="AD195" s="36"/>
      <c r="AE195" s="36"/>
      <c r="AR195" s="206" t="s">
        <v>257</v>
      </c>
      <c r="AT195" s="206" t="s">
        <v>329</v>
      </c>
      <c r="AU195" s="206" t="s">
        <v>83</v>
      </c>
      <c r="AY195" s="19" t="s">
        <v>213</v>
      </c>
      <c r="BE195" s="207">
        <f>IF(N195="základní",J195,0)</f>
        <v>0</v>
      </c>
      <c r="BF195" s="207">
        <f>IF(N195="snížená",J195,0)</f>
        <v>0</v>
      </c>
      <c r="BG195" s="207">
        <f>IF(N195="zákl. přenesená",J195,0)</f>
        <v>0</v>
      </c>
      <c r="BH195" s="207">
        <f>IF(N195="sníž. přenesená",J195,0)</f>
        <v>0</v>
      </c>
      <c r="BI195" s="207">
        <f>IF(N195="nulová",J195,0)</f>
        <v>0</v>
      </c>
      <c r="BJ195" s="19" t="s">
        <v>81</v>
      </c>
      <c r="BK195" s="207">
        <f>ROUND(I195*H195,2)</f>
        <v>0</v>
      </c>
      <c r="BL195" s="19" t="s">
        <v>220</v>
      </c>
      <c r="BM195" s="206" t="s">
        <v>3213</v>
      </c>
    </row>
    <row r="196" spans="1:65" s="13" customFormat="1">
      <c r="B196" s="212"/>
      <c r="C196" s="213"/>
      <c r="D196" s="208" t="s">
        <v>233</v>
      </c>
      <c r="E196" s="214" t="s">
        <v>19</v>
      </c>
      <c r="F196" s="215" t="s">
        <v>3214</v>
      </c>
      <c r="G196" s="213"/>
      <c r="H196" s="216">
        <v>23.254000000000001</v>
      </c>
      <c r="I196" s="217"/>
      <c r="J196" s="213"/>
      <c r="K196" s="213"/>
      <c r="L196" s="218"/>
      <c r="M196" s="219"/>
      <c r="N196" s="220"/>
      <c r="O196" s="220"/>
      <c r="P196" s="220"/>
      <c r="Q196" s="220"/>
      <c r="R196" s="220"/>
      <c r="S196" s="220"/>
      <c r="T196" s="221"/>
      <c r="AT196" s="222" t="s">
        <v>233</v>
      </c>
      <c r="AU196" s="222" t="s">
        <v>83</v>
      </c>
      <c r="AV196" s="13" t="s">
        <v>83</v>
      </c>
      <c r="AW196" s="13" t="s">
        <v>35</v>
      </c>
      <c r="AX196" s="13" t="s">
        <v>81</v>
      </c>
      <c r="AY196" s="222" t="s">
        <v>213</v>
      </c>
    </row>
    <row r="197" spans="1:65" s="2" customFormat="1" ht="21.75" customHeight="1">
      <c r="A197" s="36"/>
      <c r="B197" s="37"/>
      <c r="C197" s="195" t="s">
        <v>293</v>
      </c>
      <c r="D197" s="195" t="s">
        <v>215</v>
      </c>
      <c r="E197" s="196" t="s">
        <v>334</v>
      </c>
      <c r="F197" s="197" t="s">
        <v>335</v>
      </c>
      <c r="G197" s="198" t="s">
        <v>156</v>
      </c>
      <c r="H197" s="199">
        <v>247.95</v>
      </c>
      <c r="I197" s="200"/>
      <c r="J197" s="201">
        <f>ROUND(I197*H197,2)</f>
        <v>0</v>
      </c>
      <c r="K197" s="197" t="s">
        <v>2365</v>
      </c>
      <c r="L197" s="41"/>
      <c r="M197" s="202" t="s">
        <v>19</v>
      </c>
      <c r="N197" s="203" t="s">
        <v>45</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220</v>
      </c>
      <c r="AT197" s="206" t="s">
        <v>215</v>
      </c>
      <c r="AU197" s="206" t="s">
        <v>83</v>
      </c>
      <c r="AY197" s="19" t="s">
        <v>213</v>
      </c>
      <c r="BE197" s="207">
        <f>IF(N197="základní",J197,0)</f>
        <v>0</v>
      </c>
      <c r="BF197" s="207">
        <f>IF(N197="snížená",J197,0)</f>
        <v>0</v>
      </c>
      <c r="BG197" s="207">
        <f>IF(N197="zákl. přenesená",J197,0)</f>
        <v>0</v>
      </c>
      <c r="BH197" s="207">
        <f>IF(N197="sníž. přenesená",J197,0)</f>
        <v>0</v>
      </c>
      <c r="BI197" s="207">
        <f>IF(N197="nulová",J197,0)</f>
        <v>0</v>
      </c>
      <c r="BJ197" s="19" t="s">
        <v>81</v>
      </c>
      <c r="BK197" s="207">
        <f>ROUND(I197*H197,2)</f>
        <v>0</v>
      </c>
      <c r="BL197" s="19" t="s">
        <v>220</v>
      </c>
      <c r="BM197" s="206" t="s">
        <v>3215</v>
      </c>
    </row>
    <row r="198" spans="1:65" s="2" customFormat="1" ht="107.25">
      <c r="A198" s="36"/>
      <c r="B198" s="37"/>
      <c r="C198" s="38"/>
      <c r="D198" s="208" t="s">
        <v>222</v>
      </c>
      <c r="E198" s="38"/>
      <c r="F198" s="209" t="s">
        <v>3216</v>
      </c>
      <c r="G198" s="38"/>
      <c r="H198" s="38"/>
      <c r="I198" s="118"/>
      <c r="J198" s="38"/>
      <c r="K198" s="38"/>
      <c r="L198" s="41"/>
      <c r="M198" s="210"/>
      <c r="N198" s="211"/>
      <c r="O198" s="66"/>
      <c r="P198" s="66"/>
      <c r="Q198" s="66"/>
      <c r="R198" s="66"/>
      <c r="S198" s="66"/>
      <c r="T198" s="67"/>
      <c r="U198" s="36"/>
      <c r="V198" s="36"/>
      <c r="W198" s="36"/>
      <c r="X198" s="36"/>
      <c r="Y198" s="36"/>
      <c r="Z198" s="36"/>
      <c r="AA198" s="36"/>
      <c r="AB198" s="36"/>
      <c r="AC198" s="36"/>
      <c r="AD198" s="36"/>
      <c r="AE198" s="36"/>
      <c r="AT198" s="19" t="s">
        <v>222</v>
      </c>
      <c r="AU198" s="19" t="s">
        <v>83</v>
      </c>
    </row>
    <row r="199" spans="1:65" s="13" customFormat="1">
      <c r="B199" s="212"/>
      <c r="C199" s="213"/>
      <c r="D199" s="208" t="s">
        <v>233</v>
      </c>
      <c r="E199" s="214" t="s">
        <v>19</v>
      </c>
      <c r="F199" s="215" t="s">
        <v>3217</v>
      </c>
      <c r="G199" s="213"/>
      <c r="H199" s="216">
        <v>247.95</v>
      </c>
      <c r="I199" s="217"/>
      <c r="J199" s="213"/>
      <c r="K199" s="213"/>
      <c r="L199" s="218"/>
      <c r="M199" s="219"/>
      <c r="N199" s="220"/>
      <c r="O199" s="220"/>
      <c r="P199" s="220"/>
      <c r="Q199" s="220"/>
      <c r="R199" s="220"/>
      <c r="S199" s="220"/>
      <c r="T199" s="221"/>
      <c r="AT199" s="222" t="s">
        <v>233</v>
      </c>
      <c r="AU199" s="222" t="s">
        <v>83</v>
      </c>
      <c r="AV199" s="13" t="s">
        <v>83</v>
      </c>
      <c r="AW199" s="13" t="s">
        <v>35</v>
      </c>
      <c r="AX199" s="13" t="s">
        <v>81</v>
      </c>
      <c r="AY199" s="222" t="s">
        <v>213</v>
      </c>
    </row>
    <row r="200" spans="1:65" s="2" customFormat="1" ht="16.5" customHeight="1">
      <c r="A200" s="36"/>
      <c r="B200" s="37"/>
      <c r="C200" s="244" t="s">
        <v>297</v>
      </c>
      <c r="D200" s="244" t="s">
        <v>329</v>
      </c>
      <c r="E200" s="245" t="s">
        <v>3218</v>
      </c>
      <c r="F200" s="246" t="s">
        <v>3219</v>
      </c>
      <c r="G200" s="247" t="s">
        <v>343</v>
      </c>
      <c r="H200" s="248">
        <v>6.1989999999999998</v>
      </c>
      <c r="I200" s="249"/>
      <c r="J200" s="250">
        <f>ROUND(I200*H200,2)</f>
        <v>0</v>
      </c>
      <c r="K200" s="246" t="s">
        <v>19</v>
      </c>
      <c r="L200" s="251"/>
      <c r="M200" s="252" t="s">
        <v>19</v>
      </c>
      <c r="N200" s="253" t="s">
        <v>45</v>
      </c>
      <c r="O200" s="66"/>
      <c r="P200" s="204">
        <f>O200*H200</f>
        <v>0</v>
      </c>
      <c r="Q200" s="204">
        <v>1E-3</v>
      </c>
      <c r="R200" s="204">
        <f>Q200*H200</f>
        <v>6.1989999999999996E-3</v>
      </c>
      <c r="S200" s="204">
        <v>0</v>
      </c>
      <c r="T200" s="205">
        <f>S200*H200</f>
        <v>0</v>
      </c>
      <c r="U200" s="36"/>
      <c r="V200" s="36"/>
      <c r="W200" s="36"/>
      <c r="X200" s="36"/>
      <c r="Y200" s="36"/>
      <c r="Z200" s="36"/>
      <c r="AA200" s="36"/>
      <c r="AB200" s="36"/>
      <c r="AC200" s="36"/>
      <c r="AD200" s="36"/>
      <c r="AE200" s="36"/>
      <c r="AR200" s="206" t="s">
        <v>257</v>
      </c>
      <c r="AT200" s="206" t="s">
        <v>329</v>
      </c>
      <c r="AU200" s="206" t="s">
        <v>83</v>
      </c>
      <c r="AY200" s="19" t="s">
        <v>213</v>
      </c>
      <c r="BE200" s="207">
        <f>IF(N200="základní",J200,0)</f>
        <v>0</v>
      </c>
      <c r="BF200" s="207">
        <f>IF(N200="snížená",J200,0)</f>
        <v>0</v>
      </c>
      <c r="BG200" s="207">
        <f>IF(N200="zákl. přenesená",J200,0)</f>
        <v>0</v>
      </c>
      <c r="BH200" s="207">
        <f>IF(N200="sníž. přenesená",J200,0)</f>
        <v>0</v>
      </c>
      <c r="BI200" s="207">
        <f>IF(N200="nulová",J200,0)</f>
        <v>0</v>
      </c>
      <c r="BJ200" s="19" t="s">
        <v>81</v>
      </c>
      <c r="BK200" s="207">
        <f>ROUND(I200*H200,2)</f>
        <v>0</v>
      </c>
      <c r="BL200" s="19" t="s">
        <v>220</v>
      </c>
      <c r="BM200" s="206" t="s">
        <v>3220</v>
      </c>
    </row>
    <row r="201" spans="1:65" s="13" customFormat="1">
      <c r="B201" s="212"/>
      <c r="C201" s="213"/>
      <c r="D201" s="208" t="s">
        <v>233</v>
      </c>
      <c r="E201" s="214" t="s">
        <v>19</v>
      </c>
      <c r="F201" s="215" t="s">
        <v>3221</v>
      </c>
      <c r="G201" s="213"/>
      <c r="H201" s="216">
        <v>6.1989999999999998</v>
      </c>
      <c r="I201" s="217"/>
      <c r="J201" s="213"/>
      <c r="K201" s="213"/>
      <c r="L201" s="218"/>
      <c r="M201" s="219"/>
      <c r="N201" s="220"/>
      <c r="O201" s="220"/>
      <c r="P201" s="220"/>
      <c r="Q201" s="220"/>
      <c r="R201" s="220"/>
      <c r="S201" s="220"/>
      <c r="T201" s="221"/>
      <c r="AT201" s="222" t="s">
        <v>233</v>
      </c>
      <c r="AU201" s="222" t="s">
        <v>83</v>
      </c>
      <c r="AV201" s="13" t="s">
        <v>83</v>
      </c>
      <c r="AW201" s="13" t="s">
        <v>35</v>
      </c>
      <c r="AX201" s="13" t="s">
        <v>81</v>
      </c>
      <c r="AY201" s="222" t="s">
        <v>213</v>
      </c>
    </row>
    <row r="202" spans="1:65" s="2" customFormat="1" ht="16.5" customHeight="1">
      <c r="A202" s="36"/>
      <c r="B202" s="37"/>
      <c r="C202" s="195" t="s">
        <v>302</v>
      </c>
      <c r="D202" s="195" t="s">
        <v>215</v>
      </c>
      <c r="E202" s="196" t="s">
        <v>3222</v>
      </c>
      <c r="F202" s="197" t="s">
        <v>3223</v>
      </c>
      <c r="G202" s="198" t="s">
        <v>156</v>
      </c>
      <c r="H202" s="199">
        <v>356.9</v>
      </c>
      <c r="I202" s="200"/>
      <c r="J202" s="201">
        <f>ROUND(I202*H202,2)</f>
        <v>0</v>
      </c>
      <c r="K202" s="197" t="s">
        <v>3224</v>
      </c>
      <c r="L202" s="41"/>
      <c r="M202" s="202" t="s">
        <v>19</v>
      </c>
      <c r="N202" s="203" t="s">
        <v>45</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220</v>
      </c>
      <c r="AT202" s="206" t="s">
        <v>215</v>
      </c>
      <c r="AU202" s="206" t="s">
        <v>83</v>
      </c>
      <c r="AY202" s="19" t="s">
        <v>213</v>
      </c>
      <c r="BE202" s="207">
        <f>IF(N202="základní",J202,0)</f>
        <v>0</v>
      </c>
      <c r="BF202" s="207">
        <f>IF(N202="snížená",J202,0)</f>
        <v>0</v>
      </c>
      <c r="BG202" s="207">
        <f>IF(N202="zákl. přenesená",J202,0)</f>
        <v>0</v>
      </c>
      <c r="BH202" s="207">
        <f>IF(N202="sníž. přenesená",J202,0)</f>
        <v>0</v>
      </c>
      <c r="BI202" s="207">
        <f>IF(N202="nulová",J202,0)</f>
        <v>0</v>
      </c>
      <c r="BJ202" s="19" t="s">
        <v>81</v>
      </c>
      <c r="BK202" s="207">
        <f>ROUND(I202*H202,2)</f>
        <v>0</v>
      </c>
      <c r="BL202" s="19" t="s">
        <v>220</v>
      </c>
      <c r="BM202" s="206" t="s">
        <v>3225</v>
      </c>
    </row>
    <row r="203" spans="1:65" s="2" customFormat="1" ht="39">
      <c r="A203" s="36"/>
      <c r="B203" s="37"/>
      <c r="C203" s="38"/>
      <c r="D203" s="208" t="s">
        <v>222</v>
      </c>
      <c r="E203" s="38"/>
      <c r="F203" s="209" t="s">
        <v>3226</v>
      </c>
      <c r="G203" s="38"/>
      <c r="H203" s="38"/>
      <c r="I203" s="118"/>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222</v>
      </c>
      <c r="AU203" s="19" t="s">
        <v>83</v>
      </c>
    </row>
    <row r="204" spans="1:65" s="15" customFormat="1">
      <c r="B204" s="234"/>
      <c r="C204" s="235"/>
      <c r="D204" s="208" t="s">
        <v>233</v>
      </c>
      <c r="E204" s="236" t="s">
        <v>19</v>
      </c>
      <c r="F204" s="237" t="s">
        <v>3227</v>
      </c>
      <c r="G204" s="235"/>
      <c r="H204" s="236" t="s">
        <v>19</v>
      </c>
      <c r="I204" s="238"/>
      <c r="J204" s="235"/>
      <c r="K204" s="235"/>
      <c r="L204" s="239"/>
      <c r="M204" s="240"/>
      <c r="N204" s="241"/>
      <c r="O204" s="241"/>
      <c r="P204" s="241"/>
      <c r="Q204" s="241"/>
      <c r="R204" s="241"/>
      <c r="S204" s="241"/>
      <c r="T204" s="242"/>
      <c r="AT204" s="243" t="s">
        <v>233</v>
      </c>
      <c r="AU204" s="243" t="s">
        <v>83</v>
      </c>
      <c r="AV204" s="15" t="s">
        <v>81</v>
      </c>
      <c r="AW204" s="15" t="s">
        <v>35</v>
      </c>
      <c r="AX204" s="15" t="s">
        <v>74</v>
      </c>
      <c r="AY204" s="243" t="s">
        <v>213</v>
      </c>
    </row>
    <row r="205" spans="1:65" s="15" customFormat="1">
      <c r="B205" s="234"/>
      <c r="C205" s="235"/>
      <c r="D205" s="208" t="s">
        <v>233</v>
      </c>
      <c r="E205" s="236" t="s">
        <v>19</v>
      </c>
      <c r="F205" s="237" t="s">
        <v>3228</v>
      </c>
      <c r="G205" s="235"/>
      <c r="H205" s="236" t="s">
        <v>19</v>
      </c>
      <c r="I205" s="238"/>
      <c r="J205" s="235"/>
      <c r="K205" s="235"/>
      <c r="L205" s="239"/>
      <c r="M205" s="240"/>
      <c r="N205" s="241"/>
      <c r="O205" s="241"/>
      <c r="P205" s="241"/>
      <c r="Q205" s="241"/>
      <c r="R205" s="241"/>
      <c r="S205" s="241"/>
      <c r="T205" s="242"/>
      <c r="AT205" s="243" t="s">
        <v>233</v>
      </c>
      <c r="AU205" s="243" t="s">
        <v>83</v>
      </c>
      <c r="AV205" s="15" t="s">
        <v>81</v>
      </c>
      <c r="AW205" s="15" t="s">
        <v>35</v>
      </c>
      <c r="AX205" s="15" t="s">
        <v>74</v>
      </c>
      <c r="AY205" s="243" t="s">
        <v>213</v>
      </c>
    </row>
    <row r="206" spans="1:65" s="13" customFormat="1">
      <c r="B206" s="212"/>
      <c r="C206" s="213"/>
      <c r="D206" s="208" t="s">
        <v>233</v>
      </c>
      <c r="E206" s="214" t="s">
        <v>19</v>
      </c>
      <c r="F206" s="215" t="s">
        <v>3229</v>
      </c>
      <c r="G206" s="213"/>
      <c r="H206" s="216">
        <v>178.45</v>
      </c>
      <c r="I206" s="217"/>
      <c r="J206" s="213"/>
      <c r="K206" s="213"/>
      <c r="L206" s="218"/>
      <c r="M206" s="219"/>
      <c r="N206" s="220"/>
      <c r="O206" s="220"/>
      <c r="P206" s="220"/>
      <c r="Q206" s="220"/>
      <c r="R206" s="220"/>
      <c r="S206" s="220"/>
      <c r="T206" s="221"/>
      <c r="AT206" s="222" t="s">
        <v>233</v>
      </c>
      <c r="AU206" s="222" t="s">
        <v>83</v>
      </c>
      <c r="AV206" s="13" t="s">
        <v>83</v>
      </c>
      <c r="AW206" s="13" t="s">
        <v>35</v>
      </c>
      <c r="AX206" s="13" t="s">
        <v>74</v>
      </c>
      <c r="AY206" s="222" t="s">
        <v>213</v>
      </c>
    </row>
    <row r="207" spans="1:65" s="16" customFormat="1">
      <c r="B207" s="262"/>
      <c r="C207" s="263"/>
      <c r="D207" s="208" t="s">
        <v>233</v>
      </c>
      <c r="E207" s="264" t="s">
        <v>3121</v>
      </c>
      <c r="F207" s="265" t="s">
        <v>2376</v>
      </c>
      <c r="G207" s="263"/>
      <c r="H207" s="266">
        <v>178.45</v>
      </c>
      <c r="I207" s="267"/>
      <c r="J207" s="263"/>
      <c r="K207" s="263"/>
      <c r="L207" s="268"/>
      <c r="M207" s="269"/>
      <c r="N207" s="270"/>
      <c r="O207" s="270"/>
      <c r="P207" s="270"/>
      <c r="Q207" s="270"/>
      <c r="R207" s="270"/>
      <c r="S207" s="270"/>
      <c r="T207" s="271"/>
      <c r="AT207" s="272" t="s">
        <v>233</v>
      </c>
      <c r="AU207" s="272" t="s">
        <v>83</v>
      </c>
      <c r="AV207" s="16" t="s">
        <v>228</v>
      </c>
      <c r="AW207" s="16" t="s">
        <v>35</v>
      </c>
      <c r="AX207" s="16" t="s">
        <v>74</v>
      </c>
      <c r="AY207" s="272" t="s">
        <v>213</v>
      </c>
    </row>
    <row r="208" spans="1:65" s="15" customFormat="1">
      <c r="B208" s="234"/>
      <c r="C208" s="235"/>
      <c r="D208" s="208" t="s">
        <v>233</v>
      </c>
      <c r="E208" s="236" t="s">
        <v>19</v>
      </c>
      <c r="F208" s="237" t="s">
        <v>3230</v>
      </c>
      <c r="G208" s="235"/>
      <c r="H208" s="236" t="s">
        <v>19</v>
      </c>
      <c r="I208" s="238"/>
      <c r="J208" s="235"/>
      <c r="K208" s="235"/>
      <c r="L208" s="239"/>
      <c r="M208" s="240"/>
      <c r="N208" s="241"/>
      <c r="O208" s="241"/>
      <c r="P208" s="241"/>
      <c r="Q208" s="241"/>
      <c r="R208" s="241"/>
      <c r="S208" s="241"/>
      <c r="T208" s="242"/>
      <c r="AT208" s="243" t="s">
        <v>233</v>
      </c>
      <c r="AU208" s="243" t="s">
        <v>83</v>
      </c>
      <c r="AV208" s="15" t="s">
        <v>81</v>
      </c>
      <c r="AW208" s="15" t="s">
        <v>35</v>
      </c>
      <c r="AX208" s="15" t="s">
        <v>74</v>
      </c>
      <c r="AY208" s="243" t="s">
        <v>213</v>
      </c>
    </row>
    <row r="209" spans="1:65" s="13" customFormat="1">
      <c r="B209" s="212"/>
      <c r="C209" s="213"/>
      <c r="D209" s="208" t="s">
        <v>233</v>
      </c>
      <c r="E209" s="214" t="s">
        <v>19</v>
      </c>
      <c r="F209" s="215" t="s">
        <v>3121</v>
      </c>
      <c r="G209" s="213"/>
      <c r="H209" s="216">
        <v>178.45</v>
      </c>
      <c r="I209" s="217"/>
      <c r="J209" s="213"/>
      <c r="K209" s="213"/>
      <c r="L209" s="218"/>
      <c r="M209" s="219"/>
      <c r="N209" s="220"/>
      <c r="O209" s="220"/>
      <c r="P209" s="220"/>
      <c r="Q209" s="220"/>
      <c r="R209" s="220"/>
      <c r="S209" s="220"/>
      <c r="T209" s="221"/>
      <c r="AT209" s="222" t="s">
        <v>233</v>
      </c>
      <c r="AU209" s="222" t="s">
        <v>83</v>
      </c>
      <c r="AV209" s="13" t="s">
        <v>83</v>
      </c>
      <c r="AW209" s="13" t="s">
        <v>35</v>
      </c>
      <c r="AX209" s="13" t="s">
        <v>74</v>
      </c>
      <c r="AY209" s="222" t="s">
        <v>213</v>
      </c>
    </row>
    <row r="210" spans="1:65" s="16" customFormat="1">
      <c r="B210" s="262"/>
      <c r="C210" s="263"/>
      <c r="D210" s="208" t="s">
        <v>233</v>
      </c>
      <c r="E210" s="264" t="s">
        <v>19</v>
      </c>
      <c r="F210" s="265" t="s">
        <v>2376</v>
      </c>
      <c r="G210" s="263"/>
      <c r="H210" s="266">
        <v>178.45</v>
      </c>
      <c r="I210" s="267"/>
      <c r="J210" s="263"/>
      <c r="K210" s="263"/>
      <c r="L210" s="268"/>
      <c r="M210" s="269"/>
      <c r="N210" s="270"/>
      <c r="O210" s="270"/>
      <c r="P210" s="270"/>
      <c r="Q210" s="270"/>
      <c r="R210" s="270"/>
      <c r="S210" s="270"/>
      <c r="T210" s="271"/>
      <c r="AT210" s="272" t="s">
        <v>233</v>
      </c>
      <c r="AU210" s="272" t="s">
        <v>83</v>
      </c>
      <c r="AV210" s="16" t="s">
        <v>228</v>
      </c>
      <c r="AW210" s="16" t="s">
        <v>35</v>
      </c>
      <c r="AX210" s="16" t="s">
        <v>74</v>
      </c>
      <c r="AY210" s="272" t="s">
        <v>213</v>
      </c>
    </row>
    <row r="211" spans="1:65" s="14" customFormat="1">
      <c r="B211" s="223"/>
      <c r="C211" s="224"/>
      <c r="D211" s="208" t="s">
        <v>233</v>
      </c>
      <c r="E211" s="225" t="s">
        <v>19</v>
      </c>
      <c r="F211" s="226" t="s">
        <v>234</v>
      </c>
      <c r="G211" s="224"/>
      <c r="H211" s="227">
        <v>356.9</v>
      </c>
      <c r="I211" s="228"/>
      <c r="J211" s="224"/>
      <c r="K211" s="224"/>
      <c r="L211" s="229"/>
      <c r="M211" s="230"/>
      <c r="N211" s="231"/>
      <c r="O211" s="231"/>
      <c r="P211" s="231"/>
      <c r="Q211" s="231"/>
      <c r="R211" s="231"/>
      <c r="S211" s="231"/>
      <c r="T211" s="232"/>
      <c r="AT211" s="233" t="s">
        <v>233</v>
      </c>
      <c r="AU211" s="233" t="s">
        <v>83</v>
      </c>
      <c r="AV211" s="14" t="s">
        <v>220</v>
      </c>
      <c r="AW211" s="14" t="s">
        <v>35</v>
      </c>
      <c r="AX211" s="14" t="s">
        <v>81</v>
      </c>
      <c r="AY211" s="233" t="s">
        <v>213</v>
      </c>
    </row>
    <row r="212" spans="1:65" s="2" customFormat="1" ht="16.5" customHeight="1">
      <c r="A212" s="36"/>
      <c r="B212" s="37"/>
      <c r="C212" s="244" t="s">
        <v>307</v>
      </c>
      <c r="D212" s="244" t="s">
        <v>329</v>
      </c>
      <c r="E212" s="245" t="s">
        <v>3231</v>
      </c>
      <c r="F212" s="246" t="s">
        <v>3232</v>
      </c>
      <c r="G212" s="247" t="s">
        <v>253</v>
      </c>
      <c r="H212" s="248">
        <v>4.1319999999999997</v>
      </c>
      <c r="I212" s="249"/>
      <c r="J212" s="250">
        <f>ROUND(I212*H212,2)</f>
        <v>0</v>
      </c>
      <c r="K212" s="246" t="s">
        <v>3224</v>
      </c>
      <c r="L212" s="251"/>
      <c r="M212" s="252" t="s">
        <v>19</v>
      </c>
      <c r="N212" s="253" t="s">
        <v>45</v>
      </c>
      <c r="O212" s="66"/>
      <c r="P212" s="204">
        <f>O212*H212</f>
        <v>0</v>
      </c>
      <c r="Q212" s="204">
        <v>0.21</v>
      </c>
      <c r="R212" s="204">
        <f>Q212*H212</f>
        <v>0.86771999999999994</v>
      </c>
      <c r="S212" s="204">
        <v>0</v>
      </c>
      <c r="T212" s="205">
        <f>S212*H212</f>
        <v>0</v>
      </c>
      <c r="U212" s="36"/>
      <c r="V212" s="36"/>
      <c r="W212" s="36"/>
      <c r="X212" s="36"/>
      <c r="Y212" s="36"/>
      <c r="Z212" s="36"/>
      <c r="AA212" s="36"/>
      <c r="AB212" s="36"/>
      <c r="AC212" s="36"/>
      <c r="AD212" s="36"/>
      <c r="AE212" s="36"/>
      <c r="AR212" s="206" t="s">
        <v>257</v>
      </c>
      <c r="AT212" s="206" t="s">
        <v>329</v>
      </c>
      <c r="AU212" s="206" t="s">
        <v>83</v>
      </c>
      <c r="AY212" s="19" t="s">
        <v>213</v>
      </c>
      <c r="BE212" s="207">
        <f>IF(N212="základní",J212,0)</f>
        <v>0</v>
      </c>
      <c r="BF212" s="207">
        <f>IF(N212="snížená",J212,0)</f>
        <v>0</v>
      </c>
      <c r="BG212" s="207">
        <f>IF(N212="zákl. přenesená",J212,0)</f>
        <v>0</v>
      </c>
      <c r="BH212" s="207">
        <f>IF(N212="sníž. přenesená",J212,0)</f>
        <v>0</v>
      </c>
      <c r="BI212" s="207">
        <f>IF(N212="nulová",J212,0)</f>
        <v>0</v>
      </c>
      <c r="BJ212" s="19" t="s">
        <v>81</v>
      </c>
      <c r="BK212" s="207">
        <f>ROUND(I212*H212,2)</f>
        <v>0</v>
      </c>
      <c r="BL212" s="19" t="s">
        <v>220</v>
      </c>
      <c r="BM212" s="206" t="s">
        <v>3233</v>
      </c>
    </row>
    <row r="213" spans="1:65" s="13" customFormat="1">
      <c r="B213" s="212"/>
      <c r="C213" s="213"/>
      <c r="D213" s="208" t="s">
        <v>233</v>
      </c>
      <c r="E213" s="214" t="s">
        <v>19</v>
      </c>
      <c r="F213" s="215" t="s">
        <v>3234</v>
      </c>
      <c r="G213" s="213"/>
      <c r="H213" s="216">
        <v>4.1319999999999997</v>
      </c>
      <c r="I213" s="217"/>
      <c r="J213" s="213"/>
      <c r="K213" s="213"/>
      <c r="L213" s="218"/>
      <c r="M213" s="219"/>
      <c r="N213" s="220"/>
      <c r="O213" s="220"/>
      <c r="P213" s="220"/>
      <c r="Q213" s="220"/>
      <c r="R213" s="220"/>
      <c r="S213" s="220"/>
      <c r="T213" s="221"/>
      <c r="AT213" s="222" t="s">
        <v>233</v>
      </c>
      <c r="AU213" s="222" t="s">
        <v>83</v>
      </c>
      <c r="AV213" s="13" t="s">
        <v>83</v>
      </c>
      <c r="AW213" s="13" t="s">
        <v>35</v>
      </c>
      <c r="AX213" s="13" t="s">
        <v>81</v>
      </c>
      <c r="AY213" s="222" t="s">
        <v>213</v>
      </c>
    </row>
    <row r="214" spans="1:65" s="2" customFormat="1" ht="16.5" customHeight="1">
      <c r="A214" s="36"/>
      <c r="B214" s="37"/>
      <c r="C214" s="244" t="s">
        <v>312</v>
      </c>
      <c r="D214" s="244" t="s">
        <v>329</v>
      </c>
      <c r="E214" s="245" t="s">
        <v>3235</v>
      </c>
      <c r="F214" s="246" t="s">
        <v>3236</v>
      </c>
      <c r="G214" s="247" t="s">
        <v>253</v>
      </c>
      <c r="H214" s="248">
        <v>3.569</v>
      </c>
      <c r="I214" s="249"/>
      <c r="J214" s="250">
        <f>ROUND(I214*H214,2)</f>
        <v>0</v>
      </c>
      <c r="K214" s="246" t="s">
        <v>19</v>
      </c>
      <c r="L214" s="251"/>
      <c r="M214" s="252" t="s">
        <v>19</v>
      </c>
      <c r="N214" s="253" t="s">
        <v>45</v>
      </c>
      <c r="O214" s="66"/>
      <c r="P214" s="204">
        <f>O214*H214</f>
        <v>0</v>
      </c>
      <c r="Q214" s="204">
        <v>0.45</v>
      </c>
      <c r="R214" s="204">
        <f>Q214*H214</f>
        <v>1.60605</v>
      </c>
      <c r="S214" s="204">
        <v>0</v>
      </c>
      <c r="T214" s="205">
        <f>S214*H214</f>
        <v>0</v>
      </c>
      <c r="U214" s="36"/>
      <c r="V214" s="36"/>
      <c r="W214" s="36"/>
      <c r="X214" s="36"/>
      <c r="Y214" s="36"/>
      <c r="Z214" s="36"/>
      <c r="AA214" s="36"/>
      <c r="AB214" s="36"/>
      <c r="AC214" s="36"/>
      <c r="AD214" s="36"/>
      <c r="AE214" s="36"/>
      <c r="AR214" s="206" t="s">
        <v>257</v>
      </c>
      <c r="AT214" s="206" t="s">
        <v>329</v>
      </c>
      <c r="AU214" s="206" t="s">
        <v>83</v>
      </c>
      <c r="AY214" s="19" t="s">
        <v>213</v>
      </c>
      <c r="BE214" s="207">
        <f>IF(N214="základní",J214,0)</f>
        <v>0</v>
      </c>
      <c r="BF214" s="207">
        <f>IF(N214="snížená",J214,0)</f>
        <v>0</v>
      </c>
      <c r="BG214" s="207">
        <f>IF(N214="zákl. přenesená",J214,0)</f>
        <v>0</v>
      </c>
      <c r="BH214" s="207">
        <f>IF(N214="sníž. přenesená",J214,0)</f>
        <v>0</v>
      </c>
      <c r="BI214" s="207">
        <f>IF(N214="nulová",J214,0)</f>
        <v>0</v>
      </c>
      <c r="BJ214" s="19" t="s">
        <v>81</v>
      </c>
      <c r="BK214" s="207">
        <f>ROUND(I214*H214,2)</f>
        <v>0</v>
      </c>
      <c r="BL214" s="19" t="s">
        <v>220</v>
      </c>
      <c r="BM214" s="206" t="s">
        <v>3237</v>
      </c>
    </row>
    <row r="215" spans="1:65" s="13" customFormat="1">
      <c r="B215" s="212"/>
      <c r="C215" s="213"/>
      <c r="D215" s="208" t="s">
        <v>233</v>
      </c>
      <c r="E215" s="214" t="s">
        <v>19</v>
      </c>
      <c r="F215" s="215" t="s">
        <v>3238</v>
      </c>
      <c r="G215" s="213"/>
      <c r="H215" s="216">
        <v>3.569</v>
      </c>
      <c r="I215" s="217"/>
      <c r="J215" s="213"/>
      <c r="K215" s="213"/>
      <c r="L215" s="218"/>
      <c r="M215" s="219"/>
      <c r="N215" s="220"/>
      <c r="O215" s="220"/>
      <c r="P215" s="220"/>
      <c r="Q215" s="220"/>
      <c r="R215" s="220"/>
      <c r="S215" s="220"/>
      <c r="T215" s="221"/>
      <c r="AT215" s="222" t="s">
        <v>233</v>
      </c>
      <c r="AU215" s="222" t="s">
        <v>83</v>
      </c>
      <c r="AV215" s="13" t="s">
        <v>83</v>
      </c>
      <c r="AW215" s="13" t="s">
        <v>35</v>
      </c>
      <c r="AX215" s="13" t="s">
        <v>81</v>
      </c>
      <c r="AY215" s="222" t="s">
        <v>213</v>
      </c>
    </row>
    <row r="216" spans="1:65" s="2" customFormat="1" ht="21.75" customHeight="1">
      <c r="A216" s="36"/>
      <c r="B216" s="37"/>
      <c r="C216" s="195" t="s">
        <v>7</v>
      </c>
      <c r="D216" s="195" t="s">
        <v>215</v>
      </c>
      <c r="E216" s="196" t="s">
        <v>3239</v>
      </c>
      <c r="F216" s="197" t="s">
        <v>3240</v>
      </c>
      <c r="G216" s="198" t="s">
        <v>218</v>
      </c>
      <c r="H216" s="199">
        <v>2</v>
      </c>
      <c r="I216" s="200"/>
      <c r="J216" s="201">
        <f>ROUND(I216*H216,2)</f>
        <v>0</v>
      </c>
      <c r="K216" s="197" t="s">
        <v>2365</v>
      </c>
      <c r="L216" s="41"/>
      <c r="M216" s="202" t="s">
        <v>19</v>
      </c>
      <c r="N216" s="203" t="s">
        <v>45</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220</v>
      </c>
      <c r="AT216" s="206" t="s">
        <v>215</v>
      </c>
      <c r="AU216" s="206" t="s">
        <v>83</v>
      </c>
      <c r="AY216" s="19" t="s">
        <v>213</v>
      </c>
      <c r="BE216" s="207">
        <f>IF(N216="základní",J216,0)</f>
        <v>0</v>
      </c>
      <c r="BF216" s="207">
        <f>IF(N216="snížená",J216,0)</f>
        <v>0</v>
      </c>
      <c r="BG216" s="207">
        <f>IF(N216="zákl. přenesená",J216,0)</f>
        <v>0</v>
      </c>
      <c r="BH216" s="207">
        <f>IF(N216="sníž. přenesená",J216,0)</f>
        <v>0</v>
      </c>
      <c r="BI216" s="207">
        <f>IF(N216="nulová",J216,0)</f>
        <v>0</v>
      </c>
      <c r="BJ216" s="19" t="s">
        <v>81</v>
      </c>
      <c r="BK216" s="207">
        <f>ROUND(I216*H216,2)</f>
        <v>0</v>
      </c>
      <c r="BL216" s="19" t="s">
        <v>220</v>
      </c>
      <c r="BM216" s="206" t="s">
        <v>3241</v>
      </c>
    </row>
    <row r="217" spans="1:65" s="2" customFormat="1" ht="87.75">
      <c r="A217" s="36"/>
      <c r="B217" s="37"/>
      <c r="C217" s="38"/>
      <c r="D217" s="208" t="s">
        <v>222</v>
      </c>
      <c r="E217" s="38"/>
      <c r="F217" s="209" t="s">
        <v>3242</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222</v>
      </c>
      <c r="AU217" s="19" t="s">
        <v>83</v>
      </c>
    </row>
    <row r="218" spans="1:65" s="2" customFormat="1" ht="21.75" customHeight="1">
      <c r="A218" s="36"/>
      <c r="B218" s="37"/>
      <c r="C218" s="195" t="s">
        <v>323</v>
      </c>
      <c r="D218" s="195" t="s">
        <v>215</v>
      </c>
      <c r="E218" s="196" t="s">
        <v>3243</v>
      </c>
      <c r="F218" s="197" t="s">
        <v>3244</v>
      </c>
      <c r="G218" s="198" t="s">
        <v>218</v>
      </c>
      <c r="H218" s="199">
        <v>2</v>
      </c>
      <c r="I218" s="200"/>
      <c r="J218" s="201">
        <f>ROUND(I218*H218,2)</f>
        <v>0</v>
      </c>
      <c r="K218" s="197" t="s">
        <v>2365</v>
      </c>
      <c r="L218" s="41"/>
      <c r="M218" s="202" t="s">
        <v>19</v>
      </c>
      <c r="N218" s="203" t="s">
        <v>45</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220</v>
      </c>
      <c r="AT218" s="206" t="s">
        <v>215</v>
      </c>
      <c r="AU218" s="206" t="s">
        <v>83</v>
      </c>
      <c r="AY218" s="19" t="s">
        <v>213</v>
      </c>
      <c r="BE218" s="207">
        <f>IF(N218="základní",J218,0)</f>
        <v>0</v>
      </c>
      <c r="BF218" s="207">
        <f>IF(N218="snížená",J218,0)</f>
        <v>0</v>
      </c>
      <c r="BG218" s="207">
        <f>IF(N218="zákl. přenesená",J218,0)</f>
        <v>0</v>
      </c>
      <c r="BH218" s="207">
        <f>IF(N218="sníž. přenesená",J218,0)</f>
        <v>0</v>
      </c>
      <c r="BI218" s="207">
        <f>IF(N218="nulová",J218,0)</f>
        <v>0</v>
      </c>
      <c r="BJ218" s="19" t="s">
        <v>81</v>
      </c>
      <c r="BK218" s="207">
        <f>ROUND(I218*H218,2)</f>
        <v>0</v>
      </c>
      <c r="BL218" s="19" t="s">
        <v>220</v>
      </c>
      <c r="BM218" s="206" t="s">
        <v>3245</v>
      </c>
    </row>
    <row r="219" spans="1:65" s="2" customFormat="1" ht="78">
      <c r="A219" s="36"/>
      <c r="B219" s="37"/>
      <c r="C219" s="38"/>
      <c r="D219" s="208" t="s">
        <v>222</v>
      </c>
      <c r="E219" s="38"/>
      <c r="F219" s="209" t="s">
        <v>3246</v>
      </c>
      <c r="G219" s="38"/>
      <c r="H219" s="38"/>
      <c r="I219" s="118"/>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222</v>
      </c>
      <c r="AU219" s="19" t="s">
        <v>83</v>
      </c>
    </row>
    <row r="220" spans="1:65" s="2" customFormat="1" ht="16.5" customHeight="1">
      <c r="A220" s="36"/>
      <c r="B220" s="37"/>
      <c r="C220" s="244" t="s">
        <v>328</v>
      </c>
      <c r="D220" s="244" t="s">
        <v>329</v>
      </c>
      <c r="E220" s="245" t="s">
        <v>3247</v>
      </c>
      <c r="F220" s="246" t="s">
        <v>3248</v>
      </c>
      <c r="G220" s="247" t="s">
        <v>218</v>
      </c>
      <c r="H220" s="248">
        <v>2</v>
      </c>
      <c r="I220" s="249"/>
      <c r="J220" s="250">
        <f>ROUND(I220*H220,2)</f>
        <v>0</v>
      </c>
      <c r="K220" s="246" t="s">
        <v>19</v>
      </c>
      <c r="L220" s="251"/>
      <c r="M220" s="252" t="s">
        <v>19</v>
      </c>
      <c r="N220" s="253" t="s">
        <v>45</v>
      </c>
      <c r="O220" s="66"/>
      <c r="P220" s="204">
        <f>O220*H220</f>
        <v>0</v>
      </c>
      <c r="Q220" s="204">
        <v>6.3E-2</v>
      </c>
      <c r="R220" s="204">
        <f>Q220*H220</f>
        <v>0.126</v>
      </c>
      <c r="S220" s="204">
        <v>0</v>
      </c>
      <c r="T220" s="205">
        <f>S220*H220</f>
        <v>0</v>
      </c>
      <c r="U220" s="36"/>
      <c r="V220" s="36"/>
      <c r="W220" s="36"/>
      <c r="X220" s="36"/>
      <c r="Y220" s="36"/>
      <c r="Z220" s="36"/>
      <c r="AA220" s="36"/>
      <c r="AB220" s="36"/>
      <c r="AC220" s="36"/>
      <c r="AD220" s="36"/>
      <c r="AE220" s="36"/>
      <c r="AR220" s="206" t="s">
        <v>257</v>
      </c>
      <c r="AT220" s="206" t="s">
        <v>329</v>
      </c>
      <c r="AU220" s="206" t="s">
        <v>83</v>
      </c>
      <c r="AY220" s="19" t="s">
        <v>213</v>
      </c>
      <c r="BE220" s="207">
        <f>IF(N220="základní",J220,0)</f>
        <v>0</v>
      </c>
      <c r="BF220" s="207">
        <f>IF(N220="snížená",J220,0)</f>
        <v>0</v>
      </c>
      <c r="BG220" s="207">
        <f>IF(N220="zákl. přenesená",J220,0)</f>
        <v>0</v>
      </c>
      <c r="BH220" s="207">
        <f>IF(N220="sníž. přenesená",J220,0)</f>
        <v>0</v>
      </c>
      <c r="BI220" s="207">
        <f>IF(N220="nulová",J220,0)</f>
        <v>0</v>
      </c>
      <c r="BJ220" s="19" t="s">
        <v>81</v>
      </c>
      <c r="BK220" s="207">
        <f>ROUND(I220*H220,2)</f>
        <v>0</v>
      </c>
      <c r="BL220" s="19" t="s">
        <v>220</v>
      </c>
      <c r="BM220" s="206" t="s">
        <v>3249</v>
      </c>
    </row>
    <row r="221" spans="1:65" s="12" customFormat="1" ht="22.9" customHeight="1">
      <c r="B221" s="179"/>
      <c r="C221" s="180"/>
      <c r="D221" s="181" t="s">
        <v>73</v>
      </c>
      <c r="E221" s="193" t="s">
        <v>83</v>
      </c>
      <c r="F221" s="193" t="s">
        <v>826</v>
      </c>
      <c r="G221" s="180"/>
      <c r="H221" s="180"/>
      <c r="I221" s="183"/>
      <c r="J221" s="194">
        <f>BK221</f>
        <v>0</v>
      </c>
      <c r="K221" s="180"/>
      <c r="L221" s="185"/>
      <c r="M221" s="186"/>
      <c r="N221" s="187"/>
      <c r="O221" s="187"/>
      <c r="P221" s="188">
        <f>SUM(P222:P239)</f>
        <v>0</v>
      </c>
      <c r="Q221" s="187"/>
      <c r="R221" s="188">
        <f>SUM(R222:R239)</f>
        <v>34.174441559999998</v>
      </c>
      <c r="S221" s="187"/>
      <c r="T221" s="189">
        <f>SUM(T222:T239)</f>
        <v>0</v>
      </c>
      <c r="AR221" s="190" t="s">
        <v>81</v>
      </c>
      <c r="AT221" s="191" t="s">
        <v>73</v>
      </c>
      <c r="AU221" s="191" t="s">
        <v>81</v>
      </c>
      <c r="AY221" s="190" t="s">
        <v>213</v>
      </c>
      <c r="BK221" s="192">
        <f>SUM(BK222:BK239)</f>
        <v>0</v>
      </c>
    </row>
    <row r="222" spans="1:65" s="2" customFormat="1" ht="21.75" customHeight="1">
      <c r="A222" s="36"/>
      <c r="B222" s="37"/>
      <c r="C222" s="195" t="s">
        <v>333</v>
      </c>
      <c r="D222" s="195" t="s">
        <v>215</v>
      </c>
      <c r="E222" s="196" t="s">
        <v>3250</v>
      </c>
      <c r="F222" s="197" t="s">
        <v>3251</v>
      </c>
      <c r="G222" s="198" t="s">
        <v>152</v>
      </c>
      <c r="H222" s="199">
        <v>77.05</v>
      </c>
      <c r="I222" s="200"/>
      <c r="J222" s="201">
        <f>ROUND(I222*H222,2)</f>
        <v>0</v>
      </c>
      <c r="K222" s="197" t="s">
        <v>2365</v>
      </c>
      <c r="L222" s="41"/>
      <c r="M222" s="202" t="s">
        <v>19</v>
      </c>
      <c r="N222" s="203" t="s">
        <v>45</v>
      </c>
      <c r="O222" s="66"/>
      <c r="P222" s="204">
        <f>O222*H222</f>
        <v>0</v>
      </c>
      <c r="Q222" s="204">
        <v>0.22656999999999999</v>
      </c>
      <c r="R222" s="204">
        <f>Q222*H222</f>
        <v>17.4572185</v>
      </c>
      <c r="S222" s="204">
        <v>0</v>
      </c>
      <c r="T222" s="205">
        <f>S222*H222</f>
        <v>0</v>
      </c>
      <c r="U222" s="36"/>
      <c r="V222" s="36"/>
      <c r="W222" s="36"/>
      <c r="X222" s="36"/>
      <c r="Y222" s="36"/>
      <c r="Z222" s="36"/>
      <c r="AA222" s="36"/>
      <c r="AB222" s="36"/>
      <c r="AC222" s="36"/>
      <c r="AD222" s="36"/>
      <c r="AE222" s="36"/>
      <c r="AR222" s="206" t="s">
        <v>220</v>
      </c>
      <c r="AT222" s="206" t="s">
        <v>215</v>
      </c>
      <c r="AU222" s="206" t="s">
        <v>83</v>
      </c>
      <c r="AY222" s="19" t="s">
        <v>213</v>
      </c>
      <c r="BE222" s="207">
        <f>IF(N222="základní",J222,0)</f>
        <v>0</v>
      </c>
      <c r="BF222" s="207">
        <f>IF(N222="snížená",J222,0)</f>
        <v>0</v>
      </c>
      <c r="BG222" s="207">
        <f>IF(N222="zákl. přenesená",J222,0)</f>
        <v>0</v>
      </c>
      <c r="BH222" s="207">
        <f>IF(N222="sníž. přenesená",J222,0)</f>
        <v>0</v>
      </c>
      <c r="BI222" s="207">
        <f>IF(N222="nulová",J222,0)</f>
        <v>0</v>
      </c>
      <c r="BJ222" s="19" t="s">
        <v>81</v>
      </c>
      <c r="BK222" s="207">
        <f>ROUND(I222*H222,2)</f>
        <v>0</v>
      </c>
      <c r="BL222" s="19" t="s">
        <v>220</v>
      </c>
      <c r="BM222" s="206" t="s">
        <v>3252</v>
      </c>
    </row>
    <row r="223" spans="1:65" s="13" customFormat="1">
      <c r="B223" s="212"/>
      <c r="C223" s="213"/>
      <c r="D223" s="208" t="s">
        <v>233</v>
      </c>
      <c r="E223" s="214" t="s">
        <v>19</v>
      </c>
      <c r="F223" s="215" t="s">
        <v>3253</v>
      </c>
      <c r="G223" s="213"/>
      <c r="H223" s="216">
        <v>7.92</v>
      </c>
      <c r="I223" s="217"/>
      <c r="J223" s="213"/>
      <c r="K223" s="213"/>
      <c r="L223" s="218"/>
      <c r="M223" s="219"/>
      <c r="N223" s="220"/>
      <c r="O223" s="220"/>
      <c r="P223" s="220"/>
      <c r="Q223" s="220"/>
      <c r="R223" s="220"/>
      <c r="S223" s="220"/>
      <c r="T223" s="221"/>
      <c r="AT223" s="222" t="s">
        <v>233</v>
      </c>
      <c r="AU223" s="222" t="s">
        <v>83</v>
      </c>
      <c r="AV223" s="13" t="s">
        <v>83</v>
      </c>
      <c r="AW223" s="13" t="s">
        <v>35</v>
      </c>
      <c r="AX223" s="13" t="s">
        <v>74</v>
      </c>
      <c r="AY223" s="222" t="s">
        <v>213</v>
      </c>
    </row>
    <row r="224" spans="1:65" s="13" customFormat="1">
      <c r="B224" s="212"/>
      <c r="C224" s="213"/>
      <c r="D224" s="208" t="s">
        <v>233</v>
      </c>
      <c r="E224" s="214" t="s">
        <v>19</v>
      </c>
      <c r="F224" s="215" t="s">
        <v>3254</v>
      </c>
      <c r="G224" s="213"/>
      <c r="H224" s="216">
        <v>18.53</v>
      </c>
      <c r="I224" s="217"/>
      <c r="J224" s="213"/>
      <c r="K224" s="213"/>
      <c r="L224" s="218"/>
      <c r="M224" s="219"/>
      <c r="N224" s="220"/>
      <c r="O224" s="220"/>
      <c r="P224" s="220"/>
      <c r="Q224" s="220"/>
      <c r="R224" s="220"/>
      <c r="S224" s="220"/>
      <c r="T224" s="221"/>
      <c r="AT224" s="222" t="s">
        <v>233</v>
      </c>
      <c r="AU224" s="222" t="s">
        <v>83</v>
      </c>
      <c r="AV224" s="13" t="s">
        <v>83</v>
      </c>
      <c r="AW224" s="13" t="s">
        <v>35</v>
      </c>
      <c r="AX224" s="13" t="s">
        <v>74</v>
      </c>
      <c r="AY224" s="222" t="s">
        <v>213</v>
      </c>
    </row>
    <row r="225" spans="1:65" s="15" customFormat="1">
      <c r="B225" s="234"/>
      <c r="C225" s="235"/>
      <c r="D225" s="208" t="s">
        <v>233</v>
      </c>
      <c r="E225" s="236" t="s">
        <v>19</v>
      </c>
      <c r="F225" s="237" t="s">
        <v>3255</v>
      </c>
      <c r="G225" s="235"/>
      <c r="H225" s="236" t="s">
        <v>19</v>
      </c>
      <c r="I225" s="238"/>
      <c r="J225" s="235"/>
      <c r="K225" s="235"/>
      <c r="L225" s="239"/>
      <c r="M225" s="240"/>
      <c r="N225" s="241"/>
      <c r="O225" s="241"/>
      <c r="P225" s="241"/>
      <c r="Q225" s="241"/>
      <c r="R225" s="241"/>
      <c r="S225" s="241"/>
      <c r="T225" s="242"/>
      <c r="AT225" s="243" t="s">
        <v>233</v>
      </c>
      <c r="AU225" s="243" t="s">
        <v>83</v>
      </c>
      <c r="AV225" s="15" t="s">
        <v>81</v>
      </c>
      <c r="AW225" s="15" t="s">
        <v>35</v>
      </c>
      <c r="AX225" s="15" t="s">
        <v>74</v>
      </c>
      <c r="AY225" s="243" t="s">
        <v>213</v>
      </c>
    </row>
    <row r="226" spans="1:65" s="13" customFormat="1">
      <c r="B226" s="212"/>
      <c r="C226" s="213"/>
      <c r="D226" s="208" t="s">
        <v>233</v>
      </c>
      <c r="E226" s="214" t="s">
        <v>19</v>
      </c>
      <c r="F226" s="215" t="s">
        <v>3256</v>
      </c>
      <c r="G226" s="213"/>
      <c r="H226" s="216">
        <v>50.6</v>
      </c>
      <c r="I226" s="217"/>
      <c r="J226" s="213"/>
      <c r="K226" s="213"/>
      <c r="L226" s="218"/>
      <c r="M226" s="219"/>
      <c r="N226" s="220"/>
      <c r="O226" s="220"/>
      <c r="P226" s="220"/>
      <c r="Q226" s="220"/>
      <c r="R226" s="220"/>
      <c r="S226" s="220"/>
      <c r="T226" s="221"/>
      <c r="AT226" s="222" t="s">
        <v>233</v>
      </c>
      <c r="AU226" s="222" t="s">
        <v>83</v>
      </c>
      <c r="AV226" s="13" t="s">
        <v>83</v>
      </c>
      <c r="AW226" s="13" t="s">
        <v>35</v>
      </c>
      <c r="AX226" s="13" t="s">
        <v>74</v>
      </c>
      <c r="AY226" s="222" t="s">
        <v>213</v>
      </c>
    </row>
    <row r="227" spans="1:65" s="14" customFormat="1">
      <c r="B227" s="223"/>
      <c r="C227" s="224"/>
      <c r="D227" s="208" t="s">
        <v>233</v>
      </c>
      <c r="E227" s="225" t="s">
        <v>19</v>
      </c>
      <c r="F227" s="226" t="s">
        <v>234</v>
      </c>
      <c r="G227" s="224"/>
      <c r="H227" s="227">
        <v>77.05</v>
      </c>
      <c r="I227" s="228"/>
      <c r="J227" s="224"/>
      <c r="K227" s="224"/>
      <c r="L227" s="229"/>
      <c r="M227" s="230"/>
      <c r="N227" s="231"/>
      <c r="O227" s="231"/>
      <c r="P227" s="231"/>
      <c r="Q227" s="231"/>
      <c r="R227" s="231"/>
      <c r="S227" s="231"/>
      <c r="T227" s="232"/>
      <c r="AT227" s="233" t="s">
        <v>233</v>
      </c>
      <c r="AU227" s="233" t="s">
        <v>83</v>
      </c>
      <c r="AV227" s="14" t="s">
        <v>220</v>
      </c>
      <c r="AW227" s="14" t="s">
        <v>35</v>
      </c>
      <c r="AX227" s="14" t="s">
        <v>81</v>
      </c>
      <c r="AY227" s="233" t="s">
        <v>213</v>
      </c>
    </row>
    <row r="228" spans="1:65" s="2" customFormat="1" ht="16.5" customHeight="1">
      <c r="A228" s="36"/>
      <c r="B228" s="37"/>
      <c r="C228" s="195" t="s">
        <v>340</v>
      </c>
      <c r="D228" s="195" t="s">
        <v>215</v>
      </c>
      <c r="E228" s="196" t="s">
        <v>3257</v>
      </c>
      <c r="F228" s="197" t="s">
        <v>3258</v>
      </c>
      <c r="G228" s="198" t="s">
        <v>253</v>
      </c>
      <c r="H228" s="199">
        <v>7.4089999999999998</v>
      </c>
      <c r="I228" s="200"/>
      <c r="J228" s="201">
        <f>ROUND(I228*H228,2)</f>
        <v>0</v>
      </c>
      <c r="K228" s="197" t="s">
        <v>2365</v>
      </c>
      <c r="L228" s="41"/>
      <c r="M228" s="202" t="s">
        <v>19</v>
      </c>
      <c r="N228" s="203" t="s">
        <v>45</v>
      </c>
      <c r="O228" s="66"/>
      <c r="P228" s="204">
        <f>O228*H228</f>
        <v>0</v>
      </c>
      <c r="Q228" s="204">
        <v>2.2563399999999998</v>
      </c>
      <c r="R228" s="204">
        <f>Q228*H228</f>
        <v>16.717223059999998</v>
      </c>
      <c r="S228" s="204">
        <v>0</v>
      </c>
      <c r="T228" s="205">
        <f>S228*H228</f>
        <v>0</v>
      </c>
      <c r="U228" s="36"/>
      <c r="V228" s="36"/>
      <c r="W228" s="36"/>
      <c r="X228" s="36"/>
      <c r="Y228" s="36"/>
      <c r="Z228" s="36"/>
      <c r="AA228" s="36"/>
      <c r="AB228" s="36"/>
      <c r="AC228" s="36"/>
      <c r="AD228" s="36"/>
      <c r="AE228" s="36"/>
      <c r="AR228" s="206" t="s">
        <v>220</v>
      </c>
      <c r="AT228" s="206" t="s">
        <v>215</v>
      </c>
      <c r="AU228" s="206" t="s">
        <v>83</v>
      </c>
      <c r="AY228" s="19" t="s">
        <v>213</v>
      </c>
      <c r="BE228" s="207">
        <f>IF(N228="základní",J228,0)</f>
        <v>0</v>
      </c>
      <c r="BF228" s="207">
        <f>IF(N228="snížená",J228,0)</f>
        <v>0</v>
      </c>
      <c r="BG228" s="207">
        <f>IF(N228="zákl. přenesená",J228,0)</f>
        <v>0</v>
      </c>
      <c r="BH228" s="207">
        <f>IF(N228="sníž. přenesená",J228,0)</f>
        <v>0</v>
      </c>
      <c r="BI228" s="207">
        <f>IF(N228="nulová",J228,0)</f>
        <v>0</v>
      </c>
      <c r="BJ228" s="19" t="s">
        <v>81</v>
      </c>
      <c r="BK228" s="207">
        <f>ROUND(I228*H228,2)</f>
        <v>0</v>
      </c>
      <c r="BL228" s="19" t="s">
        <v>220</v>
      </c>
      <c r="BM228" s="206" t="s">
        <v>3259</v>
      </c>
    </row>
    <row r="229" spans="1:65" s="2" customFormat="1" ht="58.5">
      <c r="A229" s="36"/>
      <c r="B229" s="37"/>
      <c r="C229" s="38"/>
      <c r="D229" s="208" t="s">
        <v>222</v>
      </c>
      <c r="E229" s="38"/>
      <c r="F229" s="209" t="s">
        <v>2686</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222</v>
      </c>
      <c r="AU229" s="19" t="s">
        <v>83</v>
      </c>
    </row>
    <row r="230" spans="1:65" s="15" customFormat="1">
      <c r="B230" s="234"/>
      <c r="C230" s="235"/>
      <c r="D230" s="208" t="s">
        <v>233</v>
      </c>
      <c r="E230" s="236" t="s">
        <v>19</v>
      </c>
      <c r="F230" s="237" t="s">
        <v>3260</v>
      </c>
      <c r="G230" s="235"/>
      <c r="H230" s="236" t="s">
        <v>19</v>
      </c>
      <c r="I230" s="238"/>
      <c r="J230" s="235"/>
      <c r="K230" s="235"/>
      <c r="L230" s="239"/>
      <c r="M230" s="240"/>
      <c r="N230" s="241"/>
      <c r="O230" s="241"/>
      <c r="P230" s="241"/>
      <c r="Q230" s="241"/>
      <c r="R230" s="241"/>
      <c r="S230" s="241"/>
      <c r="T230" s="242"/>
      <c r="AT230" s="243" t="s">
        <v>233</v>
      </c>
      <c r="AU230" s="243" t="s">
        <v>83</v>
      </c>
      <c r="AV230" s="15" t="s">
        <v>81</v>
      </c>
      <c r="AW230" s="15" t="s">
        <v>35</v>
      </c>
      <c r="AX230" s="15" t="s">
        <v>74</v>
      </c>
      <c r="AY230" s="243" t="s">
        <v>213</v>
      </c>
    </row>
    <row r="231" spans="1:65" s="13" customFormat="1">
      <c r="B231" s="212"/>
      <c r="C231" s="213"/>
      <c r="D231" s="208" t="s">
        <v>233</v>
      </c>
      <c r="E231" s="214" t="s">
        <v>19</v>
      </c>
      <c r="F231" s="215" t="s">
        <v>3169</v>
      </c>
      <c r="G231" s="213"/>
      <c r="H231" s="216">
        <v>3.536</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5" customFormat="1">
      <c r="B232" s="234"/>
      <c r="C232" s="235"/>
      <c r="D232" s="208" t="s">
        <v>233</v>
      </c>
      <c r="E232" s="236" t="s">
        <v>19</v>
      </c>
      <c r="F232" s="237" t="s">
        <v>3261</v>
      </c>
      <c r="G232" s="235"/>
      <c r="H232" s="236" t="s">
        <v>19</v>
      </c>
      <c r="I232" s="238"/>
      <c r="J232" s="235"/>
      <c r="K232" s="235"/>
      <c r="L232" s="239"/>
      <c r="M232" s="240"/>
      <c r="N232" s="241"/>
      <c r="O232" s="241"/>
      <c r="P232" s="241"/>
      <c r="Q232" s="241"/>
      <c r="R232" s="241"/>
      <c r="S232" s="241"/>
      <c r="T232" s="242"/>
      <c r="AT232" s="243" t="s">
        <v>233</v>
      </c>
      <c r="AU232" s="243" t="s">
        <v>83</v>
      </c>
      <c r="AV232" s="15" t="s">
        <v>81</v>
      </c>
      <c r="AW232" s="15" t="s">
        <v>35</v>
      </c>
      <c r="AX232" s="15" t="s">
        <v>74</v>
      </c>
      <c r="AY232" s="243" t="s">
        <v>213</v>
      </c>
    </row>
    <row r="233" spans="1:65" s="13" customFormat="1">
      <c r="B233" s="212"/>
      <c r="C233" s="213"/>
      <c r="D233" s="208" t="s">
        <v>233</v>
      </c>
      <c r="E233" s="214" t="s">
        <v>19</v>
      </c>
      <c r="F233" s="215" t="s">
        <v>3171</v>
      </c>
      <c r="G233" s="213"/>
      <c r="H233" s="216">
        <v>3.51</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3" customFormat="1">
      <c r="B234" s="212"/>
      <c r="C234" s="213"/>
      <c r="D234" s="208" t="s">
        <v>233</v>
      </c>
      <c r="E234" s="214" t="s">
        <v>19</v>
      </c>
      <c r="F234" s="215" t="s">
        <v>3172</v>
      </c>
      <c r="G234" s="213"/>
      <c r="H234" s="216">
        <v>0.112</v>
      </c>
      <c r="I234" s="217"/>
      <c r="J234" s="213"/>
      <c r="K234" s="213"/>
      <c r="L234" s="218"/>
      <c r="M234" s="219"/>
      <c r="N234" s="220"/>
      <c r="O234" s="220"/>
      <c r="P234" s="220"/>
      <c r="Q234" s="220"/>
      <c r="R234" s="220"/>
      <c r="S234" s="220"/>
      <c r="T234" s="221"/>
      <c r="AT234" s="222" t="s">
        <v>233</v>
      </c>
      <c r="AU234" s="222" t="s">
        <v>83</v>
      </c>
      <c r="AV234" s="13" t="s">
        <v>83</v>
      </c>
      <c r="AW234" s="13" t="s">
        <v>35</v>
      </c>
      <c r="AX234" s="13" t="s">
        <v>74</v>
      </c>
      <c r="AY234" s="222" t="s">
        <v>213</v>
      </c>
    </row>
    <row r="235" spans="1:65" s="16" customFormat="1">
      <c r="B235" s="262"/>
      <c r="C235" s="263"/>
      <c r="D235" s="208" t="s">
        <v>233</v>
      </c>
      <c r="E235" s="264" t="s">
        <v>3102</v>
      </c>
      <c r="F235" s="265" t="s">
        <v>2376</v>
      </c>
      <c r="G235" s="263"/>
      <c r="H235" s="266">
        <v>7.1580000000000004</v>
      </c>
      <c r="I235" s="267"/>
      <c r="J235" s="263"/>
      <c r="K235" s="263"/>
      <c r="L235" s="268"/>
      <c r="M235" s="269"/>
      <c r="N235" s="270"/>
      <c r="O235" s="270"/>
      <c r="P235" s="270"/>
      <c r="Q235" s="270"/>
      <c r="R235" s="270"/>
      <c r="S235" s="270"/>
      <c r="T235" s="271"/>
      <c r="AT235" s="272" t="s">
        <v>233</v>
      </c>
      <c r="AU235" s="272" t="s">
        <v>83</v>
      </c>
      <c r="AV235" s="16" t="s">
        <v>228</v>
      </c>
      <c r="AW235" s="16" t="s">
        <v>35</v>
      </c>
      <c r="AX235" s="16" t="s">
        <v>74</v>
      </c>
      <c r="AY235" s="272" t="s">
        <v>213</v>
      </c>
    </row>
    <row r="236" spans="1:65" s="15" customFormat="1">
      <c r="B236" s="234"/>
      <c r="C236" s="235"/>
      <c r="D236" s="208" t="s">
        <v>233</v>
      </c>
      <c r="E236" s="236" t="s">
        <v>19</v>
      </c>
      <c r="F236" s="237" t="s">
        <v>3262</v>
      </c>
      <c r="G236" s="235"/>
      <c r="H236" s="236" t="s">
        <v>19</v>
      </c>
      <c r="I236" s="238"/>
      <c r="J236" s="235"/>
      <c r="K236" s="235"/>
      <c r="L236" s="239"/>
      <c r="M236" s="240"/>
      <c r="N236" s="241"/>
      <c r="O236" s="241"/>
      <c r="P236" s="241"/>
      <c r="Q236" s="241"/>
      <c r="R236" s="241"/>
      <c r="S236" s="241"/>
      <c r="T236" s="242"/>
      <c r="AT236" s="243" t="s">
        <v>233</v>
      </c>
      <c r="AU236" s="243" t="s">
        <v>83</v>
      </c>
      <c r="AV236" s="15" t="s">
        <v>81</v>
      </c>
      <c r="AW236" s="15" t="s">
        <v>35</v>
      </c>
      <c r="AX236" s="15" t="s">
        <v>74</v>
      </c>
      <c r="AY236" s="243" t="s">
        <v>213</v>
      </c>
    </row>
    <row r="237" spans="1:65" s="13" customFormat="1">
      <c r="B237" s="212"/>
      <c r="C237" s="213"/>
      <c r="D237" s="208" t="s">
        <v>233</v>
      </c>
      <c r="E237" s="214" t="s">
        <v>19</v>
      </c>
      <c r="F237" s="215" t="s">
        <v>3263</v>
      </c>
      <c r="G237" s="213"/>
      <c r="H237" s="216">
        <v>0.251</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6" customFormat="1">
      <c r="B238" s="262"/>
      <c r="C238" s="263"/>
      <c r="D238" s="208" t="s">
        <v>233</v>
      </c>
      <c r="E238" s="264" t="s">
        <v>19</v>
      </c>
      <c r="F238" s="265" t="s">
        <v>2376</v>
      </c>
      <c r="G238" s="263"/>
      <c r="H238" s="266">
        <v>0.251</v>
      </c>
      <c r="I238" s="267"/>
      <c r="J238" s="263"/>
      <c r="K238" s="263"/>
      <c r="L238" s="268"/>
      <c r="M238" s="269"/>
      <c r="N238" s="270"/>
      <c r="O238" s="270"/>
      <c r="P238" s="270"/>
      <c r="Q238" s="270"/>
      <c r="R238" s="270"/>
      <c r="S238" s="270"/>
      <c r="T238" s="271"/>
      <c r="AT238" s="272" t="s">
        <v>233</v>
      </c>
      <c r="AU238" s="272" t="s">
        <v>83</v>
      </c>
      <c r="AV238" s="16" t="s">
        <v>228</v>
      </c>
      <c r="AW238" s="16" t="s">
        <v>35</v>
      </c>
      <c r="AX238" s="16" t="s">
        <v>74</v>
      </c>
      <c r="AY238" s="272" t="s">
        <v>213</v>
      </c>
    </row>
    <row r="239" spans="1:65" s="14" customFormat="1">
      <c r="B239" s="223"/>
      <c r="C239" s="224"/>
      <c r="D239" s="208" t="s">
        <v>233</v>
      </c>
      <c r="E239" s="225" t="s">
        <v>19</v>
      </c>
      <c r="F239" s="226" t="s">
        <v>234</v>
      </c>
      <c r="G239" s="224"/>
      <c r="H239" s="227">
        <v>7.4089999999999998</v>
      </c>
      <c r="I239" s="228"/>
      <c r="J239" s="224"/>
      <c r="K239" s="224"/>
      <c r="L239" s="229"/>
      <c r="M239" s="230"/>
      <c r="N239" s="231"/>
      <c r="O239" s="231"/>
      <c r="P239" s="231"/>
      <c r="Q239" s="231"/>
      <c r="R239" s="231"/>
      <c r="S239" s="231"/>
      <c r="T239" s="232"/>
      <c r="AT239" s="233" t="s">
        <v>233</v>
      </c>
      <c r="AU239" s="233" t="s">
        <v>83</v>
      </c>
      <c r="AV239" s="14" t="s">
        <v>220</v>
      </c>
      <c r="AW239" s="14" t="s">
        <v>35</v>
      </c>
      <c r="AX239" s="14" t="s">
        <v>81</v>
      </c>
      <c r="AY239" s="233" t="s">
        <v>213</v>
      </c>
    </row>
    <row r="240" spans="1:65" s="12" customFormat="1" ht="22.9" customHeight="1">
      <c r="B240" s="179"/>
      <c r="C240" s="180"/>
      <c r="D240" s="181" t="s">
        <v>73</v>
      </c>
      <c r="E240" s="193" t="s">
        <v>228</v>
      </c>
      <c r="F240" s="193" t="s">
        <v>2404</v>
      </c>
      <c r="G240" s="180"/>
      <c r="H240" s="180"/>
      <c r="I240" s="183"/>
      <c r="J240" s="194">
        <f>BK240</f>
        <v>0</v>
      </c>
      <c r="K240" s="180"/>
      <c r="L240" s="185"/>
      <c r="M240" s="186"/>
      <c r="N240" s="187"/>
      <c r="O240" s="187"/>
      <c r="P240" s="188">
        <f>SUM(P241:P330)</f>
        <v>0</v>
      </c>
      <c r="Q240" s="187"/>
      <c r="R240" s="188">
        <f>SUM(R241:R330)</f>
        <v>60.577752350000011</v>
      </c>
      <c r="S240" s="187"/>
      <c r="T240" s="189">
        <f>SUM(T241:T330)</f>
        <v>0</v>
      </c>
      <c r="AR240" s="190" t="s">
        <v>81</v>
      </c>
      <c r="AT240" s="191" t="s">
        <v>73</v>
      </c>
      <c r="AU240" s="191" t="s">
        <v>81</v>
      </c>
      <c r="AY240" s="190" t="s">
        <v>213</v>
      </c>
      <c r="BK240" s="192">
        <f>SUM(BK241:BK330)</f>
        <v>0</v>
      </c>
    </row>
    <row r="241" spans="1:65" s="2" customFormat="1" ht="21.75" customHeight="1">
      <c r="A241" s="36"/>
      <c r="B241" s="37"/>
      <c r="C241" s="195" t="s">
        <v>346</v>
      </c>
      <c r="D241" s="195" t="s">
        <v>215</v>
      </c>
      <c r="E241" s="196" t="s">
        <v>2689</v>
      </c>
      <c r="F241" s="197" t="s">
        <v>2690</v>
      </c>
      <c r="G241" s="198" t="s">
        <v>156</v>
      </c>
      <c r="H241" s="199">
        <v>105.593</v>
      </c>
      <c r="I241" s="200"/>
      <c r="J241" s="201">
        <f>ROUND(I241*H241,2)</f>
        <v>0</v>
      </c>
      <c r="K241" s="197" t="s">
        <v>2365</v>
      </c>
      <c r="L241" s="41"/>
      <c r="M241" s="202" t="s">
        <v>19</v>
      </c>
      <c r="N241" s="203" t="s">
        <v>45</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220</v>
      </c>
      <c r="AT241" s="206" t="s">
        <v>215</v>
      </c>
      <c r="AU241" s="206" t="s">
        <v>83</v>
      </c>
      <c r="AY241" s="19" t="s">
        <v>213</v>
      </c>
      <c r="BE241" s="207">
        <f>IF(N241="základní",J241,0)</f>
        <v>0</v>
      </c>
      <c r="BF241" s="207">
        <f>IF(N241="snížená",J241,0)</f>
        <v>0</v>
      </c>
      <c r="BG241" s="207">
        <f>IF(N241="zákl. přenesená",J241,0)</f>
        <v>0</v>
      </c>
      <c r="BH241" s="207">
        <f>IF(N241="sníž. přenesená",J241,0)</f>
        <v>0</v>
      </c>
      <c r="BI241" s="207">
        <f>IF(N241="nulová",J241,0)</f>
        <v>0</v>
      </c>
      <c r="BJ241" s="19" t="s">
        <v>81</v>
      </c>
      <c r="BK241" s="207">
        <f>ROUND(I241*H241,2)</f>
        <v>0</v>
      </c>
      <c r="BL241" s="19" t="s">
        <v>220</v>
      </c>
      <c r="BM241" s="206" t="s">
        <v>3264</v>
      </c>
    </row>
    <row r="242" spans="1:65" s="2" customFormat="1" ht="29.25">
      <c r="A242" s="36"/>
      <c r="B242" s="37"/>
      <c r="C242" s="38"/>
      <c r="D242" s="208" t="s">
        <v>222</v>
      </c>
      <c r="E242" s="38"/>
      <c r="F242" s="209" t="s">
        <v>2692</v>
      </c>
      <c r="G242" s="38"/>
      <c r="H242" s="38"/>
      <c r="I242" s="118"/>
      <c r="J242" s="38"/>
      <c r="K242" s="38"/>
      <c r="L242" s="41"/>
      <c r="M242" s="210"/>
      <c r="N242" s="211"/>
      <c r="O242" s="66"/>
      <c r="P242" s="66"/>
      <c r="Q242" s="66"/>
      <c r="R242" s="66"/>
      <c r="S242" s="66"/>
      <c r="T242" s="67"/>
      <c r="U242" s="36"/>
      <c r="V242" s="36"/>
      <c r="W242" s="36"/>
      <c r="X242" s="36"/>
      <c r="Y242" s="36"/>
      <c r="Z242" s="36"/>
      <c r="AA242" s="36"/>
      <c r="AB242" s="36"/>
      <c r="AC242" s="36"/>
      <c r="AD242" s="36"/>
      <c r="AE242" s="36"/>
      <c r="AT242" s="19" t="s">
        <v>222</v>
      </c>
      <c r="AU242" s="19" t="s">
        <v>83</v>
      </c>
    </row>
    <row r="243" spans="1:65" s="13" customFormat="1">
      <c r="B243" s="212"/>
      <c r="C243" s="213"/>
      <c r="D243" s="208" t="s">
        <v>233</v>
      </c>
      <c r="E243" s="214" t="s">
        <v>19</v>
      </c>
      <c r="F243" s="215" t="s">
        <v>3265</v>
      </c>
      <c r="G243" s="213"/>
      <c r="H243" s="216">
        <v>42.255000000000003</v>
      </c>
      <c r="I243" s="217"/>
      <c r="J243" s="213"/>
      <c r="K243" s="213"/>
      <c r="L243" s="218"/>
      <c r="M243" s="219"/>
      <c r="N243" s="220"/>
      <c r="O243" s="220"/>
      <c r="P243" s="220"/>
      <c r="Q243" s="220"/>
      <c r="R243" s="220"/>
      <c r="S243" s="220"/>
      <c r="T243" s="221"/>
      <c r="AT243" s="222" t="s">
        <v>233</v>
      </c>
      <c r="AU243" s="222" t="s">
        <v>83</v>
      </c>
      <c r="AV243" s="13" t="s">
        <v>83</v>
      </c>
      <c r="AW243" s="13" t="s">
        <v>35</v>
      </c>
      <c r="AX243" s="13" t="s">
        <v>74</v>
      </c>
      <c r="AY243" s="222" t="s">
        <v>213</v>
      </c>
    </row>
    <row r="244" spans="1:65" s="15" customFormat="1">
      <c r="B244" s="234"/>
      <c r="C244" s="235"/>
      <c r="D244" s="208" t="s">
        <v>233</v>
      </c>
      <c r="E244" s="236" t="s">
        <v>19</v>
      </c>
      <c r="F244" s="237" t="s">
        <v>3266</v>
      </c>
      <c r="G244" s="235"/>
      <c r="H244" s="236" t="s">
        <v>19</v>
      </c>
      <c r="I244" s="238"/>
      <c r="J244" s="235"/>
      <c r="K244" s="235"/>
      <c r="L244" s="239"/>
      <c r="M244" s="240"/>
      <c r="N244" s="241"/>
      <c r="O244" s="241"/>
      <c r="P244" s="241"/>
      <c r="Q244" s="241"/>
      <c r="R244" s="241"/>
      <c r="S244" s="241"/>
      <c r="T244" s="242"/>
      <c r="AT244" s="243" t="s">
        <v>233</v>
      </c>
      <c r="AU244" s="243" t="s">
        <v>83</v>
      </c>
      <c r="AV244" s="15" t="s">
        <v>81</v>
      </c>
      <c r="AW244" s="15" t="s">
        <v>35</v>
      </c>
      <c r="AX244" s="15" t="s">
        <v>74</v>
      </c>
      <c r="AY244" s="243" t="s">
        <v>213</v>
      </c>
    </row>
    <row r="245" spans="1:65" s="13" customFormat="1">
      <c r="B245" s="212"/>
      <c r="C245" s="213"/>
      <c r="D245" s="208" t="s">
        <v>233</v>
      </c>
      <c r="E245" s="214" t="s">
        <v>19</v>
      </c>
      <c r="F245" s="215" t="s">
        <v>3267</v>
      </c>
      <c r="G245" s="213"/>
      <c r="H245" s="216">
        <v>0.432</v>
      </c>
      <c r="I245" s="217"/>
      <c r="J245" s="213"/>
      <c r="K245" s="213"/>
      <c r="L245" s="218"/>
      <c r="M245" s="219"/>
      <c r="N245" s="220"/>
      <c r="O245" s="220"/>
      <c r="P245" s="220"/>
      <c r="Q245" s="220"/>
      <c r="R245" s="220"/>
      <c r="S245" s="220"/>
      <c r="T245" s="221"/>
      <c r="AT245" s="222" t="s">
        <v>233</v>
      </c>
      <c r="AU245" s="222" t="s">
        <v>83</v>
      </c>
      <c r="AV245" s="13" t="s">
        <v>83</v>
      </c>
      <c r="AW245" s="13" t="s">
        <v>35</v>
      </c>
      <c r="AX245" s="13" t="s">
        <v>74</v>
      </c>
      <c r="AY245" s="222" t="s">
        <v>213</v>
      </c>
    </row>
    <row r="246" spans="1:65" s="13" customFormat="1">
      <c r="B246" s="212"/>
      <c r="C246" s="213"/>
      <c r="D246" s="208" t="s">
        <v>233</v>
      </c>
      <c r="E246" s="214" t="s">
        <v>19</v>
      </c>
      <c r="F246" s="215" t="s">
        <v>3268</v>
      </c>
      <c r="G246" s="213"/>
      <c r="H246" s="216">
        <v>8.8130000000000006</v>
      </c>
      <c r="I246" s="217"/>
      <c r="J246" s="213"/>
      <c r="K246" s="213"/>
      <c r="L246" s="218"/>
      <c r="M246" s="219"/>
      <c r="N246" s="220"/>
      <c r="O246" s="220"/>
      <c r="P246" s="220"/>
      <c r="Q246" s="220"/>
      <c r="R246" s="220"/>
      <c r="S246" s="220"/>
      <c r="T246" s="221"/>
      <c r="AT246" s="222" t="s">
        <v>233</v>
      </c>
      <c r="AU246" s="222" t="s">
        <v>83</v>
      </c>
      <c r="AV246" s="13" t="s">
        <v>83</v>
      </c>
      <c r="AW246" s="13" t="s">
        <v>35</v>
      </c>
      <c r="AX246" s="13" t="s">
        <v>74</v>
      </c>
      <c r="AY246" s="222" t="s">
        <v>213</v>
      </c>
    </row>
    <row r="247" spans="1:65" s="13" customFormat="1">
      <c r="B247" s="212"/>
      <c r="C247" s="213"/>
      <c r="D247" s="208" t="s">
        <v>233</v>
      </c>
      <c r="E247" s="214" t="s">
        <v>19</v>
      </c>
      <c r="F247" s="215" t="s">
        <v>3269</v>
      </c>
      <c r="G247" s="213"/>
      <c r="H247" s="216">
        <v>1.843</v>
      </c>
      <c r="I247" s="217"/>
      <c r="J247" s="213"/>
      <c r="K247" s="213"/>
      <c r="L247" s="218"/>
      <c r="M247" s="219"/>
      <c r="N247" s="220"/>
      <c r="O247" s="220"/>
      <c r="P247" s="220"/>
      <c r="Q247" s="220"/>
      <c r="R247" s="220"/>
      <c r="S247" s="220"/>
      <c r="T247" s="221"/>
      <c r="AT247" s="222" t="s">
        <v>233</v>
      </c>
      <c r="AU247" s="222" t="s">
        <v>83</v>
      </c>
      <c r="AV247" s="13" t="s">
        <v>83</v>
      </c>
      <c r="AW247" s="13" t="s">
        <v>35</v>
      </c>
      <c r="AX247" s="13" t="s">
        <v>74</v>
      </c>
      <c r="AY247" s="222" t="s">
        <v>213</v>
      </c>
    </row>
    <row r="248" spans="1:65" s="13" customFormat="1">
      <c r="B248" s="212"/>
      <c r="C248" s="213"/>
      <c r="D248" s="208" t="s">
        <v>233</v>
      </c>
      <c r="E248" s="214" t="s">
        <v>19</v>
      </c>
      <c r="F248" s="215" t="s">
        <v>3270</v>
      </c>
      <c r="G248" s="213"/>
      <c r="H248" s="216">
        <v>7.6829999999999998</v>
      </c>
      <c r="I248" s="217"/>
      <c r="J248" s="213"/>
      <c r="K248" s="213"/>
      <c r="L248" s="218"/>
      <c r="M248" s="219"/>
      <c r="N248" s="220"/>
      <c r="O248" s="220"/>
      <c r="P248" s="220"/>
      <c r="Q248" s="220"/>
      <c r="R248" s="220"/>
      <c r="S248" s="220"/>
      <c r="T248" s="221"/>
      <c r="AT248" s="222" t="s">
        <v>233</v>
      </c>
      <c r="AU248" s="222" t="s">
        <v>83</v>
      </c>
      <c r="AV248" s="13" t="s">
        <v>83</v>
      </c>
      <c r="AW248" s="13" t="s">
        <v>35</v>
      </c>
      <c r="AX248" s="13" t="s">
        <v>74</v>
      </c>
      <c r="AY248" s="222" t="s">
        <v>213</v>
      </c>
    </row>
    <row r="249" spans="1:65" s="13" customFormat="1">
      <c r="B249" s="212"/>
      <c r="C249" s="213"/>
      <c r="D249" s="208" t="s">
        <v>233</v>
      </c>
      <c r="E249" s="214" t="s">
        <v>19</v>
      </c>
      <c r="F249" s="215" t="s">
        <v>3271</v>
      </c>
      <c r="G249" s="213"/>
      <c r="H249" s="216">
        <v>4.0270000000000001</v>
      </c>
      <c r="I249" s="217"/>
      <c r="J249" s="213"/>
      <c r="K249" s="213"/>
      <c r="L249" s="218"/>
      <c r="M249" s="219"/>
      <c r="N249" s="220"/>
      <c r="O249" s="220"/>
      <c r="P249" s="220"/>
      <c r="Q249" s="220"/>
      <c r="R249" s="220"/>
      <c r="S249" s="220"/>
      <c r="T249" s="221"/>
      <c r="AT249" s="222" t="s">
        <v>233</v>
      </c>
      <c r="AU249" s="222" t="s">
        <v>83</v>
      </c>
      <c r="AV249" s="13" t="s">
        <v>83</v>
      </c>
      <c r="AW249" s="13" t="s">
        <v>35</v>
      </c>
      <c r="AX249" s="13" t="s">
        <v>74</v>
      </c>
      <c r="AY249" s="222" t="s">
        <v>213</v>
      </c>
    </row>
    <row r="250" spans="1:65" s="15" customFormat="1">
      <c r="B250" s="234"/>
      <c r="C250" s="235"/>
      <c r="D250" s="208" t="s">
        <v>233</v>
      </c>
      <c r="E250" s="236" t="s">
        <v>19</v>
      </c>
      <c r="F250" s="237" t="s">
        <v>3272</v>
      </c>
      <c r="G250" s="235"/>
      <c r="H250" s="236" t="s">
        <v>19</v>
      </c>
      <c r="I250" s="238"/>
      <c r="J250" s="235"/>
      <c r="K250" s="235"/>
      <c r="L250" s="239"/>
      <c r="M250" s="240"/>
      <c r="N250" s="241"/>
      <c r="O250" s="241"/>
      <c r="P250" s="241"/>
      <c r="Q250" s="241"/>
      <c r="R250" s="241"/>
      <c r="S250" s="241"/>
      <c r="T250" s="242"/>
      <c r="AT250" s="243" t="s">
        <v>233</v>
      </c>
      <c r="AU250" s="243" t="s">
        <v>83</v>
      </c>
      <c r="AV250" s="15" t="s">
        <v>81</v>
      </c>
      <c r="AW250" s="15" t="s">
        <v>35</v>
      </c>
      <c r="AX250" s="15" t="s">
        <v>74</v>
      </c>
      <c r="AY250" s="243" t="s">
        <v>213</v>
      </c>
    </row>
    <row r="251" spans="1:65" s="13" customFormat="1">
      <c r="B251" s="212"/>
      <c r="C251" s="213"/>
      <c r="D251" s="208" t="s">
        <v>233</v>
      </c>
      <c r="E251" s="214" t="s">
        <v>19</v>
      </c>
      <c r="F251" s="215" t="s">
        <v>3273</v>
      </c>
      <c r="G251" s="213"/>
      <c r="H251" s="216">
        <v>2.7360000000000002</v>
      </c>
      <c r="I251" s="217"/>
      <c r="J251" s="213"/>
      <c r="K251" s="213"/>
      <c r="L251" s="218"/>
      <c r="M251" s="219"/>
      <c r="N251" s="220"/>
      <c r="O251" s="220"/>
      <c r="P251" s="220"/>
      <c r="Q251" s="220"/>
      <c r="R251" s="220"/>
      <c r="S251" s="220"/>
      <c r="T251" s="221"/>
      <c r="AT251" s="222" t="s">
        <v>233</v>
      </c>
      <c r="AU251" s="222" t="s">
        <v>83</v>
      </c>
      <c r="AV251" s="13" t="s">
        <v>83</v>
      </c>
      <c r="AW251" s="13" t="s">
        <v>35</v>
      </c>
      <c r="AX251" s="13" t="s">
        <v>74</v>
      </c>
      <c r="AY251" s="222" t="s">
        <v>213</v>
      </c>
    </row>
    <row r="252" spans="1:65" s="15" customFormat="1">
      <c r="B252" s="234"/>
      <c r="C252" s="235"/>
      <c r="D252" s="208" t="s">
        <v>233</v>
      </c>
      <c r="E252" s="236" t="s">
        <v>19</v>
      </c>
      <c r="F252" s="237" t="s">
        <v>3274</v>
      </c>
      <c r="G252" s="235"/>
      <c r="H252" s="236" t="s">
        <v>19</v>
      </c>
      <c r="I252" s="238"/>
      <c r="J252" s="235"/>
      <c r="K252" s="235"/>
      <c r="L252" s="239"/>
      <c r="M252" s="240"/>
      <c r="N252" s="241"/>
      <c r="O252" s="241"/>
      <c r="P252" s="241"/>
      <c r="Q252" s="241"/>
      <c r="R252" s="241"/>
      <c r="S252" s="241"/>
      <c r="T252" s="242"/>
      <c r="AT252" s="243" t="s">
        <v>233</v>
      </c>
      <c r="AU252" s="243" t="s">
        <v>83</v>
      </c>
      <c r="AV252" s="15" t="s">
        <v>81</v>
      </c>
      <c r="AW252" s="15" t="s">
        <v>35</v>
      </c>
      <c r="AX252" s="15" t="s">
        <v>74</v>
      </c>
      <c r="AY252" s="243" t="s">
        <v>213</v>
      </c>
    </row>
    <row r="253" spans="1:65" s="13" customFormat="1">
      <c r="B253" s="212"/>
      <c r="C253" s="213"/>
      <c r="D253" s="208" t="s">
        <v>233</v>
      </c>
      <c r="E253" s="214" t="s">
        <v>19</v>
      </c>
      <c r="F253" s="215" t="s">
        <v>3275</v>
      </c>
      <c r="G253" s="213"/>
      <c r="H253" s="216">
        <v>1.349</v>
      </c>
      <c r="I253" s="217"/>
      <c r="J253" s="213"/>
      <c r="K253" s="213"/>
      <c r="L253" s="218"/>
      <c r="M253" s="219"/>
      <c r="N253" s="220"/>
      <c r="O253" s="220"/>
      <c r="P253" s="220"/>
      <c r="Q253" s="220"/>
      <c r="R253" s="220"/>
      <c r="S253" s="220"/>
      <c r="T253" s="221"/>
      <c r="AT253" s="222" t="s">
        <v>233</v>
      </c>
      <c r="AU253" s="222" t="s">
        <v>83</v>
      </c>
      <c r="AV253" s="13" t="s">
        <v>83</v>
      </c>
      <c r="AW253" s="13" t="s">
        <v>35</v>
      </c>
      <c r="AX253" s="13" t="s">
        <v>74</v>
      </c>
      <c r="AY253" s="222" t="s">
        <v>213</v>
      </c>
    </row>
    <row r="254" spans="1:65" s="13" customFormat="1">
      <c r="B254" s="212"/>
      <c r="C254" s="213"/>
      <c r="D254" s="208" t="s">
        <v>233</v>
      </c>
      <c r="E254" s="214" t="s">
        <v>19</v>
      </c>
      <c r="F254" s="215" t="s">
        <v>3276</v>
      </c>
      <c r="G254" s="213"/>
      <c r="H254" s="216">
        <v>4.008</v>
      </c>
      <c r="I254" s="217"/>
      <c r="J254" s="213"/>
      <c r="K254" s="213"/>
      <c r="L254" s="218"/>
      <c r="M254" s="219"/>
      <c r="N254" s="220"/>
      <c r="O254" s="220"/>
      <c r="P254" s="220"/>
      <c r="Q254" s="220"/>
      <c r="R254" s="220"/>
      <c r="S254" s="220"/>
      <c r="T254" s="221"/>
      <c r="AT254" s="222" t="s">
        <v>233</v>
      </c>
      <c r="AU254" s="222" t="s">
        <v>83</v>
      </c>
      <c r="AV254" s="13" t="s">
        <v>83</v>
      </c>
      <c r="AW254" s="13" t="s">
        <v>35</v>
      </c>
      <c r="AX254" s="13" t="s">
        <v>74</v>
      </c>
      <c r="AY254" s="222" t="s">
        <v>213</v>
      </c>
    </row>
    <row r="255" spans="1:65" s="13" customFormat="1">
      <c r="B255" s="212"/>
      <c r="C255" s="213"/>
      <c r="D255" s="208" t="s">
        <v>233</v>
      </c>
      <c r="E255" s="214" t="s">
        <v>19</v>
      </c>
      <c r="F255" s="215" t="s">
        <v>3277</v>
      </c>
      <c r="G255" s="213"/>
      <c r="H255" s="216">
        <v>2.2189999999999999</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3" customFormat="1">
      <c r="B256" s="212"/>
      <c r="C256" s="213"/>
      <c r="D256" s="208" t="s">
        <v>233</v>
      </c>
      <c r="E256" s="214" t="s">
        <v>19</v>
      </c>
      <c r="F256" s="215" t="s">
        <v>3278</v>
      </c>
      <c r="G256" s="213"/>
      <c r="H256" s="216">
        <v>2.4820000000000002</v>
      </c>
      <c r="I256" s="217"/>
      <c r="J256" s="213"/>
      <c r="K256" s="213"/>
      <c r="L256" s="218"/>
      <c r="M256" s="219"/>
      <c r="N256" s="220"/>
      <c r="O256" s="220"/>
      <c r="P256" s="220"/>
      <c r="Q256" s="220"/>
      <c r="R256" s="220"/>
      <c r="S256" s="220"/>
      <c r="T256" s="221"/>
      <c r="AT256" s="222" t="s">
        <v>233</v>
      </c>
      <c r="AU256" s="222" t="s">
        <v>83</v>
      </c>
      <c r="AV256" s="13" t="s">
        <v>83</v>
      </c>
      <c r="AW256" s="13" t="s">
        <v>35</v>
      </c>
      <c r="AX256" s="13" t="s">
        <v>74</v>
      </c>
      <c r="AY256" s="222" t="s">
        <v>213</v>
      </c>
    </row>
    <row r="257" spans="1:65" s="13" customFormat="1">
      <c r="B257" s="212"/>
      <c r="C257" s="213"/>
      <c r="D257" s="208" t="s">
        <v>233</v>
      </c>
      <c r="E257" s="214" t="s">
        <v>19</v>
      </c>
      <c r="F257" s="215" t="s">
        <v>3279</v>
      </c>
      <c r="G257" s="213"/>
      <c r="H257" s="216">
        <v>0.27400000000000002</v>
      </c>
      <c r="I257" s="217"/>
      <c r="J257" s="213"/>
      <c r="K257" s="213"/>
      <c r="L257" s="218"/>
      <c r="M257" s="219"/>
      <c r="N257" s="220"/>
      <c r="O257" s="220"/>
      <c r="P257" s="220"/>
      <c r="Q257" s="220"/>
      <c r="R257" s="220"/>
      <c r="S257" s="220"/>
      <c r="T257" s="221"/>
      <c r="AT257" s="222" t="s">
        <v>233</v>
      </c>
      <c r="AU257" s="222" t="s">
        <v>83</v>
      </c>
      <c r="AV257" s="13" t="s">
        <v>83</v>
      </c>
      <c r="AW257" s="13" t="s">
        <v>35</v>
      </c>
      <c r="AX257" s="13" t="s">
        <v>74</v>
      </c>
      <c r="AY257" s="222" t="s">
        <v>213</v>
      </c>
    </row>
    <row r="258" spans="1:65" s="16" customFormat="1">
      <c r="B258" s="262"/>
      <c r="C258" s="263"/>
      <c r="D258" s="208" t="s">
        <v>233</v>
      </c>
      <c r="E258" s="264" t="s">
        <v>19</v>
      </c>
      <c r="F258" s="265" t="s">
        <v>2376</v>
      </c>
      <c r="G258" s="263"/>
      <c r="H258" s="266">
        <v>78.120999999999995</v>
      </c>
      <c r="I258" s="267"/>
      <c r="J258" s="263"/>
      <c r="K258" s="263"/>
      <c r="L258" s="268"/>
      <c r="M258" s="269"/>
      <c r="N258" s="270"/>
      <c r="O258" s="270"/>
      <c r="P258" s="270"/>
      <c r="Q258" s="270"/>
      <c r="R258" s="270"/>
      <c r="S258" s="270"/>
      <c r="T258" s="271"/>
      <c r="AT258" s="272" t="s">
        <v>233</v>
      </c>
      <c r="AU258" s="272" t="s">
        <v>83</v>
      </c>
      <c r="AV258" s="16" t="s">
        <v>228</v>
      </c>
      <c r="AW258" s="16" t="s">
        <v>35</v>
      </c>
      <c r="AX258" s="16" t="s">
        <v>74</v>
      </c>
      <c r="AY258" s="272" t="s">
        <v>213</v>
      </c>
    </row>
    <row r="259" spans="1:65" s="13" customFormat="1">
      <c r="B259" s="212"/>
      <c r="C259" s="213"/>
      <c r="D259" s="208" t="s">
        <v>233</v>
      </c>
      <c r="E259" s="214" t="s">
        <v>19</v>
      </c>
      <c r="F259" s="215" t="s">
        <v>3280</v>
      </c>
      <c r="G259" s="213"/>
      <c r="H259" s="216">
        <v>22</v>
      </c>
      <c r="I259" s="217"/>
      <c r="J259" s="213"/>
      <c r="K259" s="213"/>
      <c r="L259" s="218"/>
      <c r="M259" s="219"/>
      <c r="N259" s="220"/>
      <c r="O259" s="220"/>
      <c r="P259" s="220"/>
      <c r="Q259" s="220"/>
      <c r="R259" s="220"/>
      <c r="S259" s="220"/>
      <c r="T259" s="221"/>
      <c r="AT259" s="222" t="s">
        <v>233</v>
      </c>
      <c r="AU259" s="222" t="s">
        <v>83</v>
      </c>
      <c r="AV259" s="13" t="s">
        <v>83</v>
      </c>
      <c r="AW259" s="13" t="s">
        <v>35</v>
      </c>
      <c r="AX259" s="13" t="s">
        <v>74</v>
      </c>
      <c r="AY259" s="222" t="s">
        <v>213</v>
      </c>
    </row>
    <row r="260" spans="1:65" s="15" customFormat="1">
      <c r="B260" s="234"/>
      <c r="C260" s="235"/>
      <c r="D260" s="208" t="s">
        <v>233</v>
      </c>
      <c r="E260" s="236" t="s">
        <v>19</v>
      </c>
      <c r="F260" s="237" t="s">
        <v>3272</v>
      </c>
      <c r="G260" s="235"/>
      <c r="H260" s="236" t="s">
        <v>19</v>
      </c>
      <c r="I260" s="238"/>
      <c r="J260" s="235"/>
      <c r="K260" s="235"/>
      <c r="L260" s="239"/>
      <c r="M260" s="240"/>
      <c r="N260" s="241"/>
      <c r="O260" s="241"/>
      <c r="P260" s="241"/>
      <c r="Q260" s="241"/>
      <c r="R260" s="241"/>
      <c r="S260" s="241"/>
      <c r="T260" s="242"/>
      <c r="AT260" s="243" t="s">
        <v>233</v>
      </c>
      <c r="AU260" s="243" t="s">
        <v>83</v>
      </c>
      <c r="AV260" s="15" t="s">
        <v>81</v>
      </c>
      <c r="AW260" s="15" t="s">
        <v>35</v>
      </c>
      <c r="AX260" s="15" t="s">
        <v>74</v>
      </c>
      <c r="AY260" s="243" t="s">
        <v>213</v>
      </c>
    </row>
    <row r="261" spans="1:65" s="13" customFormat="1">
      <c r="B261" s="212"/>
      <c r="C261" s="213"/>
      <c r="D261" s="208" t="s">
        <v>233</v>
      </c>
      <c r="E261" s="214" t="s">
        <v>19</v>
      </c>
      <c r="F261" s="215" t="s">
        <v>3281</v>
      </c>
      <c r="G261" s="213"/>
      <c r="H261" s="216">
        <v>5.4720000000000004</v>
      </c>
      <c r="I261" s="217"/>
      <c r="J261" s="213"/>
      <c r="K261" s="213"/>
      <c r="L261" s="218"/>
      <c r="M261" s="219"/>
      <c r="N261" s="220"/>
      <c r="O261" s="220"/>
      <c r="P261" s="220"/>
      <c r="Q261" s="220"/>
      <c r="R261" s="220"/>
      <c r="S261" s="220"/>
      <c r="T261" s="221"/>
      <c r="AT261" s="222" t="s">
        <v>233</v>
      </c>
      <c r="AU261" s="222" t="s">
        <v>83</v>
      </c>
      <c r="AV261" s="13" t="s">
        <v>83</v>
      </c>
      <c r="AW261" s="13" t="s">
        <v>35</v>
      </c>
      <c r="AX261" s="13" t="s">
        <v>74</v>
      </c>
      <c r="AY261" s="222" t="s">
        <v>213</v>
      </c>
    </row>
    <row r="262" spans="1:65" s="16" customFormat="1">
      <c r="B262" s="262"/>
      <c r="C262" s="263"/>
      <c r="D262" s="208" t="s">
        <v>233</v>
      </c>
      <c r="E262" s="264" t="s">
        <v>19</v>
      </c>
      <c r="F262" s="265" t="s">
        <v>2376</v>
      </c>
      <c r="G262" s="263"/>
      <c r="H262" s="266">
        <v>27.472000000000001</v>
      </c>
      <c r="I262" s="267"/>
      <c r="J262" s="263"/>
      <c r="K262" s="263"/>
      <c r="L262" s="268"/>
      <c r="M262" s="269"/>
      <c r="N262" s="270"/>
      <c r="O262" s="270"/>
      <c r="P262" s="270"/>
      <c r="Q262" s="270"/>
      <c r="R262" s="270"/>
      <c r="S262" s="270"/>
      <c r="T262" s="271"/>
      <c r="AT262" s="272" t="s">
        <v>233</v>
      </c>
      <c r="AU262" s="272" t="s">
        <v>83</v>
      </c>
      <c r="AV262" s="16" t="s">
        <v>228</v>
      </c>
      <c r="AW262" s="16" t="s">
        <v>35</v>
      </c>
      <c r="AX262" s="16" t="s">
        <v>74</v>
      </c>
      <c r="AY262" s="272" t="s">
        <v>213</v>
      </c>
    </row>
    <row r="263" spans="1:65" s="14" customFormat="1">
      <c r="B263" s="223"/>
      <c r="C263" s="224"/>
      <c r="D263" s="208" t="s">
        <v>233</v>
      </c>
      <c r="E263" s="225" t="s">
        <v>19</v>
      </c>
      <c r="F263" s="226" t="s">
        <v>234</v>
      </c>
      <c r="G263" s="224"/>
      <c r="H263" s="227">
        <v>105.593</v>
      </c>
      <c r="I263" s="228"/>
      <c r="J263" s="224"/>
      <c r="K263" s="224"/>
      <c r="L263" s="229"/>
      <c r="M263" s="230"/>
      <c r="N263" s="231"/>
      <c r="O263" s="231"/>
      <c r="P263" s="231"/>
      <c r="Q263" s="231"/>
      <c r="R263" s="231"/>
      <c r="S263" s="231"/>
      <c r="T263" s="232"/>
      <c r="AT263" s="233" t="s">
        <v>233</v>
      </c>
      <c r="AU263" s="233" t="s">
        <v>83</v>
      </c>
      <c r="AV263" s="14" t="s">
        <v>220</v>
      </c>
      <c r="AW263" s="14" t="s">
        <v>35</v>
      </c>
      <c r="AX263" s="14" t="s">
        <v>81</v>
      </c>
      <c r="AY263" s="233" t="s">
        <v>213</v>
      </c>
    </row>
    <row r="264" spans="1:65" s="2" customFormat="1" ht="16.5" customHeight="1">
      <c r="A264" s="36"/>
      <c r="B264" s="37"/>
      <c r="C264" s="195" t="s">
        <v>351</v>
      </c>
      <c r="D264" s="195" t="s">
        <v>215</v>
      </c>
      <c r="E264" s="196" t="s">
        <v>3282</v>
      </c>
      <c r="F264" s="197" t="s">
        <v>3283</v>
      </c>
      <c r="G264" s="198" t="s">
        <v>253</v>
      </c>
      <c r="H264" s="199">
        <v>2.7130000000000001</v>
      </c>
      <c r="I264" s="200"/>
      <c r="J264" s="201">
        <f>ROUND(I264*H264,2)</f>
        <v>0</v>
      </c>
      <c r="K264" s="197" t="s">
        <v>19</v>
      </c>
      <c r="L264" s="41"/>
      <c r="M264" s="202" t="s">
        <v>19</v>
      </c>
      <c r="N264" s="203" t="s">
        <v>45</v>
      </c>
      <c r="O264" s="66"/>
      <c r="P264" s="204">
        <f>O264*H264</f>
        <v>0</v>
      </c>
      <c r="Q264" s="204">
        <v>0.06</v>
      </c>
      <c r="R264" s="204">
        <f>Q264*H264</f>
        <v>0.16278000000000001</v>
      </c>
      <c r="S264" s="204">
        <v>0</v>
      </c>
      <c r="T264" s="205">
        <f>S264*H264</f>
        <v>0</v>
      </c>
      <c r="U264" s="36"/>
      <c r="V264" s="36"/>
      <c r="W264" s="36"/>
      <c r="X264" s="36"/>
      <c r="Y264" s="36"/>
      <c r="Z264" s="36"/>
      <c r="AA264" s="36"/>
      <c r="AB264" s="36"/>
      <c r="AC264" s="36"/>
      <c r="AD264" s="36"/>
      <c r="AE264" s="36"/>
      <c r="AR264" s="206" t="s">
        <v>220</v>
      </c>
      <c r="AT264" s="206" t="s">
        <v>215</v>
      </c>
      <c r="AU264" s="206" t="s">
        <v>83</v>
      </c>
      <c r="AY264" s="19" t="s">
        <v>213</v>
      </c>
      <c r="BE264" s="207">
        <f>IF(N264="základní",J264,0)</f>
        <v>0</v>
      </c>
      <c r="BF264" s="207">
        <f>IF(N264="snížená",J264,0)</f>
        <v>0</v>
      </c>
      <c r="BG264" s="207">
        <f>IF(N264="zákl. přenesená",J264,0)</f>
        <v>0</v>
      </c>
      <c r="BH264" s="207">
        <f>IF(N264="sníž. přenesená",J264,0)</f>
        <v>0</v>
      </c>
      <c r="BI264" s="207">
        <f>IF(N264="nulová",J264,0)</f>
        <v>0</v>
      </c>
      <c r="BJ264" s="19" t="s">
        <v>81</v>
      </c>
      <c r="BK264" s="207">
        <f>ROUND(I264*H264,2)</f>
        <v>0</v>
      </c>
      <c r="BL264" s="19" t="s">
        <v>220</v>
      </c>
      <c r="BM264" s="206" t="s">
        <v>3284</v>
      </c>
    </row>
    <row r="265" spans="1:65" s="2" customFormat="1" ht="68.25">
      <c r="A265" s="36"/>
      <c r="B265" s="37"/>
      <c r="C265" s="38"/>
      <c r="D265" s="208" t="s">
        <v>222</v>
      </c>
      <c r="E265" s="38"/>
      <c r="F265" s="209" t="s">
        <v>2706</v>
      </c>
      <c r="G265" s="38"/>
      <c r="H265" s="38"/>
      <c r="I265" s="118"/>
      <c r="J265" s="38"/>
      <c r="K265" s="38"/>
      <c r="L265" s="41"/>
      <c r="M265" s="210"/>
      <c r="N265" s="211"/>
      <c r="O265" s="66"/>
      <c r="P265" s="66"/>
      <c r="Q265" s="66"/>
      <c r="R265" s="66"/>
      <c r="S265" s="66"/>
      <c r="T265" s="67"/>
      <c r="U265" s="36"/>
      <c r="V265" s="36"/>
      <c r="W265" s="36"/>
      <c r="X265" s="36"/>
      <c r="Y265" s="36"/>
      <c r="Z265" s="36"/>
      <c r="AA265" s="36"/>
      <c r="AB265" s="36"/>
      <c r="AC265" s="36"/>
      <c r="AD265" s="36"/>
      <c r="AE265" s="36"/>
      <c r="AT265" s="19" t="s">
        <v>222</v>
      </c>
      <c r="AU265" s="19" t="s">
        <v>83</v>
      </c>
    </row>
    <row r="266" spans="1:65" s="15" customFormat="1">
      <c r="B266" s="234"/>
      <c r="C266" s="235"/>
      <c r="D266" s="208" t="s">
        <v>233</v>
      </c>
      <c r="E266" s="236" t="s">
        <v>19</v>
      </c>
      <c r="F266" s="237" t="s">
        <v>3274</v>
      </c>
      <c r="G266" s="235"/>
      <c r="H266" s="236" t="s">
        <v>19</v>
      </c>
      <c r="I266" s="238"/>
      <c r="J266" s="235"/>
      <c r="K266" s="235"/>
      <c r="L266" s="239"/>
      <c r="M266" s="240"/>
      <c r="N266" s="241"/>
      <c r="O266" s="241"/>
      <c r="P266" s="241"/>
      <c r="Q266" s="241"/>
      <c r="R266" s="241"/>
      <c r="S266" s="241"/>
      <c r="T266" s="242"/>
      <c r="AT266" s="243" t="s">
        <v>233</v>
      </c>
      <c r="AU266" s="243" t="s">
        <v>83</v>
      </c>
      <c r="AV266" s="15" t="s">
        <v>81</v>
      </c>
      <c r="AW266" s="15" t="s">
        <v>35</v>
      </c>
      <c r="AX266" s="15" t="s">
        <v>74</v>
      </c>
      <c r="AY266" s="243" t="s">
        <v>213</v>
      </c>
    </row>
    <row r="267" spans="1:65" s="13" customFormat="1">
      <c r="B267" s="212"/>
      <c r="C267" s="213"/>
      <c r="D267" s="208" t="s">
        <v>233</v>
      </c>
      <c r="E267" s="214" t="s">
        <v>19</v>
      </c>
      <c r="F267" s="215" t="s">
        <v>3285</v>
      </c>
      <c r="G267" s="213"/>
      <c r="H267" s="216">
        <v>0.34</v>
      </c>
      <c r="I267" s="217"/>
      <c r="J267" s="213"/>
      <c r="K267" s="213"/>
      <c r="L267" s="218"/>
      <c r="M267" s="219"/>
      <c r="N267" s="220"/>
      <c r="O267" s="220"/>
      <c r="P267" s="220"/>
      <c r="Q267" s="220"/>
      <c r="R267" s="220"/>
      <c r="S267" s="220"/>
      <c r="T267" s="221"/>
      <c r="AT267" s="222" t="s">
        <v>233</v>
      </c>
      <c r="AU267" s="222" t="s">
        <v>83</v>
      </c>
      <c r="AV267" s="13" t="s">
        <v>83</v>
      </c>
      <c r="AW267" s="13" t="s">
        <v>35</v>
      </c>
      <c r="AX267" s="13" t="s">
        <v>74</v>
      </c>
      <c r="AY267" s="222" t="s">
        <v>213</v>
      </c>
    </row>
    <row r="268" spans="1:65" s="13" customFormat="1">
      <c r="B268" s="212"/>
      <c r="C268" s="213"/>
      <c r="D268" s="208" t="s">
        <v>233</v>
      </c>
      <c r="E268" s="214" t="s">
        <v>19</v>
      </c>
      <c r="F268" s="215" t="s">
        <v>3286</v>
      </c>
      <c r="G268" s="213"/>
      <c r="H268" s="216">
        <v>0.64400000000000002</v>
      </c>
      <c r="I268" s="217"/>
      <c r="J268" s="213"/>
      <c r="K268" s="213"/>
      <c r="L268" s="218"/>
      <c r="M268" s="219"/>
      <c r="N268" s="220"/>
      <c r="O268" s="220"/>
      <c r="P268" s="220"/>
      <c r="Q268" s="220"/>
      <c r="R268" s="220"/>
      <c r="S268" s="220"/>
      <c r="T268" s="221"/>
      <c r="AT268" s="222" t="s">
        <v>233</v>
      </c>
      <c r="AU268" s="222" t="s">
        <v>83</v>
      </c>
      <c r="AV268" s="13" t="s">
        <v>83</v>
      </c>
      <c r="AW268" s="13" t="s">
        <v>35</v>
      </c>
      <c r="AX268" s="13" t="s">
        <v>74</v>
      </c>
      <c r="AY268" s="222" t="s">
        <v>213</v>
      </c>
    </row>
    <row r="269" spans="1:65" s="13" customFormat="1">
      <c r="B269" s="212"/>
      <c r="C269" s="213"/>
      <c r="D269" s="208" t="s">
        <v>233</v>
      </c>
      <c r="E269" s="214" t="s">
        <v>19</v>
      </c>
      <c r="F269" s="215" t="s">
        <v>3287</v>
      </c>
      <c r="G269" s="213"/>
      <c r="H269" s="216">
        <v>0.35699999999999998</v>
      </c>
      <c r="I269" s="217"/>
      <c r="J269" s="213"/>
      <c r="K269" s="213"/>
      <c r="L269" s="218"/>
      <c r="M269" s="219"/>
      <c r="N269" s="220"/>
      <c r="O269" s="220"/>
      <c r="P269" s="220"/>
      <c r="Q269" s="220"/>
      <c r="R269" s="220"/>
      <c r="S269" s="220"/>
      <c r="T269" s="221"/>
      <c r="AT269" s="222" t="s">
        <v>233</v>
      </c>
      <c r="AU269" s="222" t="s">
        <v>83</v>
      </c>
      <c r="AV269" s="13" t="s">
        <v>83</v>
      </c>
      <c r="AW269" s="13" t="s">
        <v>35</v>
      </c>
      <c r="AX269" s="13" t="s">
        <v>74</v>
      </c>
      <c r="AY269" s="222" t="s">
        <v>213</v>
      </c>
    </row>
    <row r="270" spans="1:65" s="13" customFormat="1">
      <c r="B270" s="212"/>
      <c r="C270" s="213"/>
      <c r="D270" s="208" t="s">
        <v>233</v>
      </c>
      <c r="E270" s="214" t="s">
        <v>19</v>
      </c>
      <c r="F270" s="215" t="s">
        <v>3288</v>
      </c>
      <c r="G270" s="213"/>
      <c r="H270" s="216">
        <v>0.39900000000000002</v>
      </c>
      <c r="I270" s="217"/>
      <c r="J270" s="213"/>
      <c r="K270" s="213"/>
      <c r="L270" s="218"/>
      <c r="M270" s="219"/>
      <c r="N270" s="220"/>
      <c r="O270" s="220"/>
      <c r="P270" s="220"/>
      <c r="Q270" s="220"/>
      <c r="R270" s="220"/>
      <c r="S270" s="220"/>
      <c r="T270" s="221"/>
      <c r="AT270" s="222" t="s">
        <v>233</v>
      </c>
      <c r="AU270" s="222" t="s">
        <v>83</v>
      </c>
      <c r="AV270" s="13" t="s">
        <v>83</v>
      </c>
      <c r="AW270" s="13" t="s">
        <v>35</v>
      </c>
      <c r="AX270" s="13" t="s">
        <v>74</v>
      </c>
      <c r="AY270" s="222" t="s">
        <v>213</v>
      </c>
    </row>
    <row r="271" spans="1:65" s="13" customFormat="1">
      <c r="B271" s="212"/>
      <c r="C271" s="213"/>
      <c r="D271" s="208" t="s">
        <v>233</v>
      </c>
      <c r="E271" s="214" t="s">
        <v>19</v>
      </c>
      <c r="F271" s="215" t="s">
        <v>3289</v>
      </c>
      <c r="G271" s="213"/>
      <c r="H271" s="216">
        <v>0.158</v>
      </c>
      <c r="I271" s="217"/>
      <c r="J271" s="213"/>
      <c r="K271" s="213"/>
      <c r="L271" s="218"/>
      <c r="M271" s="219"/>
      <c r="N271" s="220"/>
      <c r="O271" s="220"/>
      <c r="P271" s="220"/>
      <c r="Q271" s="220"/>
      <c r="R271" s="220"/>
      <c r="S271" s="220"/>
      <c r="T271" s="221"/>
      <c r="AT271" s="222" t="s">
        <v>233</v>
      </c>
      <c r="AU271" s="222" t="s">
        <v>83</v>
      </c>
      <c r="AV271" s="13" t="s">
        <v>83</v>
      </c>
      <c r="AW271" s="13" t="s">
        <v>35</v>
      </c>
      <c r="AX271" s="13" t="s">
        <v>74</v>
      </c>
      <c r="AY271" s="222" t="s">
        <v>213</v>
      </c>
    </row>
    <row r="272" spans="1:65" s="13" customFormat="1">
      <c r="B272" s="212"/>
      <c r="C272" s="213"/>
      <c r="D272" s="208" t="s">
        <v>233</v>
      </c>
      <c r="E272" s="214" t="s">
        <v>19</v>
      </c>
      <c r="F272" s="215" t="s">
        <v>3290</v>
      </c>
      <c r="G272" s="213"/>
      <c r="H272" s="216">
        <v>0.39800000000000002</v>
      </c>
      <c r="I272" s="217"/>
      <c r="J272" s="213"/>
      <c r="K272" s="213"/>
      <c r="L272" s="218"/>
      <c r="M272" s="219"/>
      <c r="N272" s="220"/>
      <c r="O272" s="220"/>
      <c r="P272" s="220"/>
      <c r="Q272" s="220"/>
      <c r="R272" s="220"/>
      <c r="S272" s="220"/>
      <c r="T272" s="221"/>
      <c r="AT272" s="222" t="s">
        <v>233</v>
      </c>
      <c r="AU272" s="222" t="s">
        <v>83</v>
      </c>
      <c r="AV272" s="13" t="s">
        <v>83</v>
      </c>
      <c r="AW272" s="13" t="s">
        <v>35</v>
      </c>
      <c r="AX272" s="13" t="s">
        <v>74</v>
      </c>
      <c r="AY272" s="222" t="s">
        <v>213</v>
      </c>
    </row>
    <row r="273" spans="1:65" s="13" customFormat="1">
      <c r="B273" s="212"/>
      <c r="C273" s="213"/>
      <c r="D273" s="208" t="s">
        <v>233</v>
      </c>
      <c r="E273" s="214" t="s">
        <v>19</v>
      </c>
      <c r="F273" s="215" t="s">
        <v>3291</v>
      </c>
      <c r="G273" s="213"/>
      <c r="H273" s="216">
        <v>0.41699999999999998</v>
      </c>
      <c r="I273" s="217"/>
      <c r="J273" s="213"/>
      <c r="K273" s="213"/>
      <c r="L273" s="218"/>
      <c r="M273" s="219"/>
      <c r="N273" s="220"/>
      <c r="O273" s="220"/>
      <c r="P273" s="220"/>
      <c r="Q273" s="220"/>
      <c r="R273" s="220"/>
      <c r="S273" s="220"/>
      <c r="T273" s="221"/>
      <c r="AT273" s="222" t="s">
        <v>233</v>
      </c>
      <c r="AU273" s="222" t="s">
        <v>83</v>
      </c>
      <c r="AV273" s="13" t="s">
        <v>83</v>
      </c>
      <c r="AW273" s="13" t="s">
        <v>35</v>
      </c>
      <c r="AX273" s="13" t="s">
        <v>74</v>
      </c>
      <c r="AY273" s="222" t="s">
        <v>213</v>
      </c>
    </row>
    <row r="274" spans="1:65" s="14" customFormat="1">
      <c r="B274" s="223"/>
      <c r="C274" s="224"/>
      <c r="D274" s="208" t="s">
        <v>233</v>
      </c>
      <c r="E274" s="225" t="s">
        <v>3108</v>
      </c>
      <c r="F274" s="226" t="s">
        <v>234</v>
      </c>
      <c r="G274" s="224"/>
      <c r="H274" s="227">
        <v>2.7130000000000001</v>
      </c>
      <c r="I274" s="228"/>
      <c r="J274" s="224"/>
      <c r="K274" s="224"/>
      <c r="L274" s="229"/>
      <c r="M274" s="230"/>
      <c r="N274" s="231"/>
      <c r="O274" s="231"/>
      <c r="P274" s="231"/>
      <c r="Q274" s="231"/>
      <c r="R274" s="231"/>
      <c r="S274" s="231"/>
      <c r="T274" s="232"/>
      <c r="AT274" s="233" t="s">
        <v>233</v>
      </c>
      <c r="AU274" s="233" t="s">
        <v>83</v>
      </c>
      <c r="AV274" s="14" t="s">
        <v>220</v>
      </c>
      <c r="AW274" s="14" t="s">
        <v>35</v>
      </c>
      <c r="AX274" s="14" t="s">
        <v>81</v>
      </c>
      <c r="AY274" s="233" t="s">
        <v>213</v>
      </c>
    </row>
    <row r="275" spans="1:65" s="2" customFormat="1" ht="16.5" customHeight="1">
      <c r="A275" s="36"/>
      <c r="B275" s="37"/>
      <c r="C275" s="195" t="s">
        <v>356</v>
      </c>
      <c r="D275" s="195" t="s">
        <v>215</v>
      </c>
      <c r="E275" s="196" t="s">
        <v>2719</v>
      </c>
      <c r="F275" s="197" t="s">
        <v>2720</v>
      </c>
      <c r="G275" s="198" t="s">
        <v>253</v>
      </c>
      <c r="H275" s="199">
        <v>5.5</v>
      </c>
      <c r="I275" s="200"/>
      <c r="J275" s="201">
        <f>ROUND(I275*H275,2)</f>
        <v>0</v>
      </c>
      <c r="K275" s="197" t="s">
        <v>19</v>
      </c>
      <c r="L275" s="41"/>
      <c r="M275" s="202" t="s">
        <v>19</v>
      </c>
      <c r="N275" s="203" t="s">
        <v>45</v>
      </c>
      <c r="O275" s="66"/>
      <c r="P275" s="204">
        <f>O275*H275</f>
        <v>0</v>
      </c>
      <c r="Q275" s="204">
        <v>1.9144000000000001</v>
      </c>
      <c r="R275" s="204">
        <f>Q275*H275</f>
        <v>10.529200000000001</v>
      </c>
      <c r="S275" s="204">
        <v>0</v>
      </c>
      <c r="T275" s="205">
        <f>S275*H275</f>
        <v>0</v>
      </c>
      <c r="U275" s="36"/>
      <c r="V275" s="36"/>
      <c r="W275" s="36"/>
      <c r="X275" s="36"/>
      <c r="Y275" s="36"/>
      <c r="Z275" s="36"/>
      <c r="AA275" s="36"/>
      <c r="AB275" s="36"/>
      <c r="AC275" s="36"/>
      <c r="AD275" s="36"/>
      <c r="AE275" s="36"/>
      <c r="AR275" s="206" t="s">
        <v>220</v>
      </c>
      <c r="AT275" s="206" t="s">
        <v>215</v>
      </c>
      <c r="AU275" s="206" t="s">
        <v>83</v>
      </c>
      <c r="AY275" s="19" t="s">
        <v>213</v>
      </c>
      <c r="BE275" s="207">
        <f>IF(N275="základní",J275,0)</f>
        <v>0</v>
      </c>
      <c r="BF275" s="207">
        <f>IF(N275="snížená",J275,0)</f>
        <v>0</v>
      </c>
      <c r="BG275" s="207">
        <f>IF(N275="zákl. přenesená",J275,0)</f>
        <v>0</v>
      </c>
      <c r="BH275" s="207">
        <f>IF(N275="sníž. přenesená",J275,0)</f>
        <v>0</v>
      </c>
      <c r="BI275" s="207">
        <f>IF(N275="nulová",J275,0)</f>
        <v>0</v>
      </c>
      <c r="BJ275" s="19" t="s">
        <v>81</v>
      </c>
      <c r="BK275" s="207">
        <f>ROUND(I275*H275,2)</f>
        <v>0</v>
      </c>
      <c r="BL275" s="19" t="s">
        <v>220</v>
      </c>
      <c r="BM275" s="206" t="s">
        <v>3292</v>
      </c>
    </row>
    <row r="276" spans="1:65" s="2" customFormat="1" ht="29.25">
      <c r="A276" s="36"/>
      <c r="B276" s="37"/>
      <c r="C276" s="38"/>
      <c r="D276" s="208" t="s">
        <v>222</v>
      </c>
      <c r="E276" s="38"/>
      <c r="F276" s="209" t="s">
        <v>2722</v>
      </c>
      <c r="G276" s="38"/>
      <c r="H276" s="38"/>
      <c r="I276" s="118"/>
      <c r="J276" s="38"/>
      <c r="K276" s="38"/>
      <c r="L276" s="41"/>
      <c r="M276" s="210"/>
      <c r="N276" s="211"/>
      <c r="O276" s="66"/>
      <c r="P276" s="66"/>
      <c r="Q276" s="66"/>
      <c r="R276" s="66"/>
      <c r="S276" s="66"/>
      <c r="T276" s="67"/>
      <c r="U276" s="36"/>
      <c r="V276" s="36"/>
      <c r="W276" s="36"/>
      <c r="X276" s="36"/>
      <c r="Y276" s="36"/>
      <c r="Z276" s="36"/>
      <c r="AA276" s="36"/>
      <c r="AB276" s="36"/>
      <c r="AC276" s="36"/>
      <c r="AD276" s="36"/>
      <c r="AE276" s="36"/>
      <c r="AT276" s="19" t="s">
        <v>222</v>
      </c>
      <c r="AU276" s="19" t="s">
        <v>83</v>
      </c>
    </row>
    <row r="277" spans="1:65" s="15" customFormat="1">
      <c r="B277" s="234"/>
      <c r="C277" s="235"/>
      <c r="D277" s="208" t="s">
        <v>233</v>
      </c>
      <c r="E277" s="236" t="s">
        <v>19</v>
      </c>
      <c r="F277" s="237" t="s">
        <v>3293</v>
      </c>
      <c r="G277" s="235"/>
      <c r="H277" s="236" t="s">
        <v>19</v>
      </c>
      <c r="I277" s="238"/>
      <c r="J277" s="235"/>
      <c r="K277" s="235"/>
      <c r="L277" s="239"/>
      <c r="M277" s="240"/>
      <c r="N277" s="241"/>
      <c r="O277" s="241"/>
      <c r="P277" s="241"/>
      <c r="Q277" s="241"/>
      <c r="R277" s="241"/>
      <c r="S277" s="241"/>
      <c r="T277" s="242"/>
      <c r="AT277" s="243" t="s">
        <v>233</v>
      </c>
      <c r="AU277" s="243" t="s">
        <v>83</v>
      </c>
      <c r="AV277" s="15" t="s">
        <v>81</v>
      </c>
      <c r="AW277" s="15" t="s">
        <v>35</v>
      </c>
      <c r="AX277" s="15" t="s">
        <v>74</v>
      </c>
      <c r="AY277" s="243" t="s">
        <v>213</v>
      </c>
    </row>
    <row r="278" spans="1:65" s="15" customFormat="1">
      <c r="B278" s="234"/>
      <c r="C278" s="235"/>
      <c r="D278" s="208" t="s">
        <v>233</v>
      </c>
      <c r="E278" s="236" t="s">
        <v>19</v>
      </c>
      <c r="F278" s="237" t="s">
        <v>3294</v>
      </c>
      <c r="G278" s="235"/>
      <c r="H278" s="236" t="s">
        <v>19</v>
      </c>
      <c r="I278" s="238"/>
      <c r="J278" s="235"/>
      <c r="K278" s="235"/>
      <c r="L278" s="239"/>
      <c r="M278" s="240"/>
      <c r="N278" s="241"/>
      <c r="O278" s="241"/>
      <c r="P278" s="241"/>
      <c r="Q278" s="241"/>
      <c r="R278" s="241"/>
      <c r="S278" s="241"/>
      <c r="T278" s="242"/>
      <c r="AT278" s="243" t="s">
        <v>233</v>
      </c>
      <c r="AU278" s="243" t="s">
        <v>83</v>
      </c>
      <c r="AV278" s="15" t="s">
        <v>81</v>
      </c>
      <c r="AW278" s="15" t="s">
        <v>35</v>
      </c>
      <c r="AX278" s="15" t="s">
        <v>74</v>
      </c>
      <c r="AY278" s="243" t="s">
        <v>213</v>
      </c>
    </row>
    <row r="279" spans="1:65" s="13" customFormat="1">
      <c r="B279" s="212"/>
      <c r="C279" s="213"/>
      <c r="D279" s="208" t="s">
        <v>233</v>
      </c>
      <c r="E279" s="214" t="s">
        <v>19</v>
      </c>
      <c r="F279" s="215" t="s">
        <v>3295</v>
      </c>
      <c r="G279" s="213"/>
      <c r="H279" s="216">
        <v>5.5</v>
      </c>
      <c r="I279" s="217"/>
      <c r="J279" s="213"/>
      <c r="K279" s="213"/>
      <c r="L279" s="218"/>
      <c r="M279" s="219"/>
      <c r="N279" s="220"/>
      <c r="O279" s="220"/>
      <c r="P279" s="220"/>
      <c r="Q279" s="220"/>
      <c r="R279" s="220"/>
      <c r="S279" s="220"/>
      <c r="T279" s="221"/>
      <c r="AT279" s="222" t="s">
        <v>233</v>
      </c>
      <c r="AU279" s="222" t="s">
        <v>83</v>
      </c>
      <c r="AV279" s="13" t="s">
        <v>83</v>
      </c>
      <c r="AW279" s="13" t="s">
        <v>35</v>
      </c>
      <c r="AX279" s="13" t="s">
        <v>74</v>
      </c>
      <c r="AY279" s="222" t="s">
        <v>213</v>
      </c>
    </row>
    <row r="280" spans="1:65" s="14" customFormat="1">
      <c r="B280" s="223"/>
      <c r="C280" s="224"/>
      <c r="D280" s="208" t="s">
        <v>233</v>
      </c>
      <c r="E280" s="225" t="s">
        <v>3104</v>
      </c>
      <c r="F280" s="226" t="s">
        <v>234</v>
      </c>
      <c r="G280" s="224"/>
      <c r="H280" s="227">
        <v>5.5</v>
      </c>
      <c r="I280" s="228"/>
      <c r="J280" s="224"/>
      <c r="K280" s="224"/>
      <c r="L280" s="229"/>
      <c r="M280" s="230"/>
      <c r="N280" s="231"/>
      <c r="O280" s="231"/>
      <c r="P280" s="231"/>
      <c r="Q280" s="231"/>
      <c r="R280" s="231"/>
      <c r="S280" s="231"/>
      <c r="T280" s="232"/>
      <c r="AT280" s="233" t="s">
        <v>233</v>
      </c>
      <c r="AU280" s="233" t="s">
        <v>83</v>
      </c>
      <c r="AV280" s="14" t="s">
        <v>220</v>
      </c>
      <c r="AW280" s="14" t="s">
        <v>35</v>
      </c>
      <c r="AX280" s="14" t="s">
        <v>81</v>
      </c>
      <c r="AY280" s="233" t="s">
        <v>213</v>
      </c>
    </row>
    <row r="281" spans="1:65" s="2" customFormat="1" ht="16.5" customHeight="1">
      <c r="A281" s="36"/>
      <c r="B281" s="37"/>
      <c r="C281" s="195" t="s">
        <v>361</v>
      </c>
      <c r="D281" s="195" t="s">
        <v>215</v>
      </c>
      <c r="E281" s="196" t="s">
        <v>3296</v>
      </c>
      <c r="F281" s="197" t="s">
        <v>3297</v>
      </c>
      <c r="G281" s="198" t="s">
        <v>253</v>
      </c>
      <c r="H281" s="199">
        <v>16.047000000000001</v>
      </c>
      <c r="I281" s="200"/>
      <c r="J281" s="201">
        <f>ROUND(I281*H281,2)</f>
        <v>0</v>
      </c>
      <c r="K281" s="197" t="s">
        <v>19</v>
      </c>
      <c r="L281" s="41"/>
      <c r="M281" s="202" t="s">
        <v>19</v>
      </c>
      <c r="N281" s="203" t="s">
        <v>45</v>
      </c>
      <c r="O281" s="66"/>
      <c r="P281" s="204">
        <f>O281*H281</f>
        <v>0</v>
      </c>
      <c r="Q281" s="204">
        <v>1.6285000000000001</v>
      </c>
      <c r="R281" s="204">
        <f>Q281*H281</f>
        <v>26.132539500000004</v>
      </c>
      <c r="S281" s="204">
        <v>0</v>
      </c>
      <c r="T281" s="205">
        <f>S281*H281</f>
        <v>0</v>
      </c>
      <c r="U281" s="36"/>
      <c r="V281" s="36"/>
      <c r="W281" s="36"/>
      <c r="X281" s="36"/>
      <c r="Y281" s="36"/>
      <c r="Z281" s="36"/>
      <c r="AA281" s="36"/>
      <c r="AB281" s="36"/>
      <c r="AC281" s="36"/>
      <c r="AD281" s="36"/>
      <c r="AE281" s="36"/>
      <c r="AR281" s="206" t="s">
        <v>220</v>
      </c>
      <c r="AT281" s="206" t="s">
        <v>215</v>
      </c>
      <c r="AU281" s="206" t="s">
        <v>83</v>
      </c>
      <c r="AY281" s="19" t="s">
        <v>213</v>
      </c>
      <c r="BE281" s="207">
        <f>IF(N281="základní",J281,0)</f>
        <v>0</v>
      </c>
      <c r="BF281" s="207">
        <f>IF(N281="snížená",J281,0)</f>
        <v>0</v>
      </c>
      <c r="BG281" s="207">
        <f>IF(N281="zákl. přenesená",J281,0)</f>
        <v>0</v>
      </c>
      <c r="BH281" s="207">
        <f>IF(N281="sníž. přenesená",J281,0)</f>
        <v>0</v>
      </c>
      <c r="BI281" s="207">
        <f>IF(N281="nulová",J281,0)</f>
        <v>0</v>
      </c>
      <c r="BJ281" s="19" t="s">
        <v>81</v>
      </c>
      <c r="BK281" s="207">
        <f>ROUND(I281*H281,2)</f>
        <v>0</v>
      </c>
      <c r="BL281" s="19" t="s">
        <v>220</v>
      </c>
      <c r="BM281" s="206" t="s">
        <v>3298</v>
      </c>
    </row>
    <row r="282" spans="1:65" s="2" customFormat="1" ht="68.25">
      <c r="A282" s="36"/>
      <c r="B282" s="37"/>
      <c r="C282" s="38"/>
      <c r="D282" s="208" t="s">
        <v>222</v>
      </c>
      <c r="E282" s="38"/>
      <c r="F282" s="209" t="s">
        <v>2706</v>
      </c>
      <c r="G282" s="38"/>
      <c r="H282" s="38"/>
      <c r="I282" s="118"/>
      <c r="J282" s="38"/>
      <c r="K282" s="38"/>
      <c r="L282" s="41"/>
      <c r="M282" s="210"/>
      <c r="N282" s="211"/>
      <c r="O282" s="66"/>
      <c r="P282" s="66"/>
      <c r="Q282" s="66"/>
      <c r="R282" s="66"/>
      <c r="S282" s="66"/>
      <c r="T282" s="67"/>
      <c r="U282" s="36"/>
      <c r="V282" s="36"/>
      <c r="W282" s="36"/>
      <c r="X282" s="36"/>
      <c r="Y282" s="36"/>
      <c r="Z282" s="36"/>
      <c r="AA282" s="36"/>
      <c r="AB282" s="36"/>
      <c r="AC282" s="36"/>
      <c r="AD282" s="36"/>
      <c r="AE282" s="36"/>
      <c r="AT282" s="19" t="s">
        <v>222</v>
      </c>
      <c r="AU282" s="19" t="s">
        <v>83</v>
      </c>
    </row>
    <row r="283" spans="1:65" s="13" customFormat="1">
      <c r="B283" s="212"/>
      <c r="C283" s="213"/>
      <c r="D283" s="208" t="s">
        <v>233</v>
      </c>
      <c r="E283" s="214" t="s">
        <v>19</v>
      </c>
      <c r="F283" s="215" t="s">
        <v>3299</v>
      </c>
      <c r="G283" s="213"/>
      <c r="H283" s="216">
        <v>2.7530000000000001</v>
      </c>
      <c r="I283" s="217"/>
      <c r="J283" s="213"/>
      <c r="K283" s="213"/>
      <c r="L283" s="218"/>
      <c r="M283" s="219"/>
      <c r="N283" s="220"/>
      <c r="O283" s="220"/>
      <c r="P283" s="220"/>
      <c r="Q283" s="220"/>
      <c r="R283" s="220"/>
      <c r="S283" s="220"/>
      <c r="T283" s="221"/>
      <c r="AT283" s="222" t="s">
        <v>233</v>
      </c>
      <c r="AU283" s="222" t="s">
        <v>83</v>
      </c>
      <c r="AV283" s="13" t="s">
        <v>83</v>
      </c>
      <c r="AW283" s="13" t="s">
        <v>35</v>
      </c>
      <c r="AX283" s="13" t="s">
        <v>74</v>
      </c>
      <c r="AY283" s="222" t="s">
        <v>213</v>
      </c>
    </row>
    <row r="284" spans="1:65" s="15" customFormat="1">
      <c r="B284" s="234"/>
      <c r="C284" s="235"/>
      <c r="D284" s="208" t="s">
        <v>233</v>
      </c>
      <c r="E284" s="236" t="s">
        <v>19</v>
      </c>
      <c r="F284" s="237" t="s">
        <v>3266</v>
      </c>
      <c r="G284" s="235"/>
      <c r="H284" s="236" t="s">
        <v>19</v>
      </c>
      <c r="I284" s="238"/>
      <c r="J284" s="235"/>
      <c r="K284" s="235"/>
      <c r="L284" s="239"/>
      <c r="M284" s="240"/>
      <c r="N284" s="241"/>
      <c r="O284" s="241"/>
      <c r="P284" s="241"/>
      <c r="Q284" s="241"/>
      <c r="R284" s="241"/>
      <c r="S284" s="241"/>
      <c r="T284" s="242"/>
      <c r="AT284" s="243" t="s">
        <v>233</v>
      </c>
      <c r="AU284" s="243" t="s">
        <v>83</v>
      </c>
      <c r="AV284" s="15" t="s">
        <v>81</v>
      </c>
      <c r="AW284" s="15" t="s">
        <v>35</v>
      </c>
      <c r="AX284" s="15" t="s">
        <v>74</v>
      </c>
      <c r="AY284" s="243" t="s">
        <v>213</v>
      </c>
    </row>
    <row r="285" spans="1:65" s="13" customFormat="1">
      <c r="B285" s="212"/>
      <c r="C285" s="213"/>
      <c r="D285" s="208" t="s">
        <v>233</v>
      </c>
      <c r="E285" s="214" t="s">
        <v>19</v>
      </c>
      <c r="F285" s="215" t="s">
        <v>3300</v>
      </c>
      <c r="G285" s="213"/>
      <c r="H285" s="216">
        <v>0.184</v>
      </c>
      <c r="I285" s="217"/>
      <c r="J285" s="213"/>
      <c r="K285" s="213"/>
      <c r="L285" s="218"/>
      <c r="M285" s="219"/>
      <c r="N285" s="220"/>
      <c r="O285" s="220"/>
      <c r="P285" s="220"/>
      <c r="Q285" s="220"/>
      <c r="R285" s="220"/>
      <c r="S285" s="220"/>
      <c r="T285" s="221"/>
      <c r="AT285" s="222" t="s">
        <v>233</v>
      </c>
      <c r="AU285" s="222" t="s">
        <v>83</v>
      </c>
      <c r="AV285" s="13" t="s">
        <v>83</v>
      </c>
      <c r="AW285" s="13" t="s">
        <v>35</v>
      </c>
      <c r="AX285" s="13" t="s">
        <v>74</v>
      </c>
      <c r="AY285" s="222" t="s">
        <v>213</v>
      </c>
    </row>
    <row r="286" spans="1:65" s="13" customFormat="1">
      <c r="B286" s="212"/>
      <c r="C286" s="213"/>
      <c r="D286" s="208" t="s">
        <v>233</v>
      </c>
      <c r="E286" s="214" t="s">
        <v>19</v>
      </c>
      <c r="F286" s="215" t="s">
        <v>3301</v>
      </c>
      <c r="G286" s="213"/>
      <c r="H286" s="216">
        <v>7.4029999999999996</v>
      </c>
      <c r="I286" s="217"/>
      <c r="J286" s="213"/>
      <c r="K286" s="213"/>
      <c r="L286" s="218"/>
      <c r="M286" s="219"/>
      <c r="N286" s="220"/>
      <c r="O286" s="220"/>
      <c r="P286" s="220"/>
      <c r="Q286" s="220"/>
      <c r="R286" s="220"/>
      <c r="S286" s="220"/>
      <c r="T286" s="221"/>
      <c r="AT286" s="222" t="s">
        <v>233</v>
      </c>
      <c r="AU286" s="222" t="s">
        <v>83</v>
      </c>
      <c r="AV286" s="13" t="s">
        <v>83</v>
      </c>
      <c r="AW286" s="13" t="s">
        <v>35</v>
      </c>
      <c r="AX286" s="13" t="s">
        <v>74</v>
      </c>
      <c r="AY286" s="222" t="s">
        <v>213</v>
      </c>
    </row>
    <row r="287" spans="1:65" s="13" customFormat="1">
      <c r="B287" s="212"/>
      <c r="C287" s="213"/>
      <c r="D287" s="208" t="s">
        <v>233</v>
      </c>
      <c r="E287" s="214" t="s">
        <v>19</v>
      </c>
      <c r="F287" s="215" t="s">
        <v>3302</v>
      </c>
      <c r="G287" s="213"/>
      <c r="H287" s="216">
        <v>0.51</v>
      </c>
      <c r="I287" s="217"/>
      <c r="J287" s="213"/>
      <c r="K287" s="213"/>
      <c r="L287" s="218"/>
      <c r="M287" s="219"/>
      <c r="N287" s="220"/>
      <c r="O287" s="220"/>
      <c r="P287" s="220"/>
      <c r="Q287" s="220"/>
      <c r="R287" s="220"/>
      <c r="S287" s="220"/>
      <c r="T287" s="221"/>
      <c r="AT287" s="222" t="s">
        <v>233</v>
      </c>
      <c r="AU287" s="222" t="s">
        <v>83</v>
      </c>
      <c r="AV287" s="13" t="s">
        <v>83</v>
      </c>
      <c r="AW287" s="13" t="s">
        <v>35</v>
      </c>
      <c r="AX287" s="13" t="s">
        <v>74</v>
      </c>
      <c r="AY287" s="222" t="s">
        <v>213</v>
      </c>
    </row>
    <row r="288" spans="1:65" s="13" customFormat="1">
      <c r="B288" s="212"/>
      <c r="C288" s="213"/>
      <c r="D288" s="208" t="s">
        <v>233</v>
      </c>
      <c r="E288" s="214" t="s">
        <v>19</v>
      </c>
      <c r="F288" s="215" t="s">
        <v>3303</v>
      </c>
      <c r="G288" s="213"/>
      <c r="H288" s="216">
        <v>2.1179999999999999</v>
      </c>
      <c r="I288" s="217"/>
      <c r="J288" s="213"/>
      <c r="K288" s="213"/>
      <c r="L288" s="218"/>
      <c r="M288" s="219"/>
      <c r="N288" s="220"/>
      <c r="O288" s="220"/>
      <c r="P288" s="220"/>
      <c r="Q288" s="220"/>
      <c r="R288" s="220"/>
      <c r="S288" s="220"/>
      <c r="T288" s="221"/>
      <c r="AT288" s="222" t="s">
        <v>233</v>
      </c>
      <c r="AU288" s="222" t="s">
        <v>83</v>
      </c>
      <c r="AV288" s="13" t="s">
        <v>83</v>
      </c>
      <c r="AW288" s="13" t="s">
        <v>35</v>
      </c>
      <c r="AX288" s="13" t="s">
        <v>74</v>
      </c>
      <c r="AY288" s="222" t="s">
        <v>213</v>
      </c>
    </row>
    <row r="289" spans="1:65" s="13" customFormat="1">
      <c r="B289" s="212"/>
      <c r="C289" s="213"/>
      <c r="D289" s="208" t="s">
        <v>233</v>
      </c>
      <c r="E289" s="214" t="s">
        <v>19</v>
      </c>
      <c r="F289" s="215" t="s">
        <v>3304</v>
      </c>
      <c r="G289" s="213"/>
      <c r="H289" s="216">
        <v>1.085</v>
      </c>
      <c r="I289" s="217"/>
      <c r="J289" s="213"/>
      <c r="K289" s="213"/>
      <c r="L289" s="218"/>
      <c r="M289" s="219"/>
      <c r="N289" s="220"/>
      <c r="O289" s="220"/>
      <c r="P289" s="220"/>
      <c r="Q289" s="220"/>
      <c r="R289" s="220"/>
      <c r="S289" s="220"/>
      <c r="T289" s="221"/>
      <c r="AT289" s="222" t="s">
        <v>233</v>
      </c>
      <c r="AU289" s="222" t="s">
        <v>83</v>
      </c>
      <c r="AV289" s="13" t="s">
        <v>83</v>
      </c>
      <c r="AW289" s="13" t="s">
        <v>35</v>
      </c>
      <c r="AX289" s="13" t="s">
        <v>74</v>
      </c>
      <c r="AY289" s="222" t="s">
        <v>213</v>
      </c>
    </row>
    <row r="290" spans="1:65" s="13" customFormat="1">
      <c r="B290" s="212"/>
      <c r="C290" s="213"/>
      <c r="D290" s="208" t="s">
        <v>233</v>
      </c>
      <c r="E290" s="214" t="s">
        <v>19</v>
      </c>
      <c r="F290" s="215" t="s">
        <v>3305</v>
      </c>
      <c r="G290" s="213"/>
      <c r="H290" s="216">
        <v>0.3</v>
      </c>
      <c r="I290" s="217"/>
      <c r="J290" s="213"/>
      <c r="K290" s="213"/>
      <c r="L290" s="218"/>
      <c r="M290" s="219"/>
      <c r="N290" s="220"/>
      <c r="O290" s="220"/>
      <c r="P290" s="220"/>
      <c r="Q290" s="220"/>
      <c r="R290" s="220"/>
      <c r="S290" s="220"/>
      <c r="T290" s="221"/>
      <c r="AT290" s="222" t="s">
        <v>233</v>
      </c>
      <c r="AU290" s="222" t="s">
        <v>83</v>
      </c>
      <c r="AV290" s="13" t="s">
        <v>83</v>
      </c>
      <c r="AW290" s="13" t="s">
        <v>35</v>
      </c>
      <c r="AX290" s="13" t="s">
        <v>74</v>
      </c>
      <c r="AY290" s="222" t="s">
        <v>213</v>
      </c>
    </row>
    <row r="291" spans="1:65" s="13" customFormat="1">
      <c r="B291" s="212"/>
      <c r="C291" s="213"/>
      <c r="D291" s="208" t="s">
        <v>233</v>
      </c>
      <c r="E291" s="214" t="s">
        <v>19</v>
      </c>
      <c r="F291" s="215" t="s">
        <v>3306</v>
      </c>
      <c r="G291" s="213"/>
      <c r="H291" s="216">
        <v>1.032</v>
      </c>
      <c r="I291" s="217"/>
      <c r="J291" s="213"/>
      <c r="K291" s="213"/>
      <c r="L291" s="218"/>
      <c r="M291" s="219"/>
      <c r="N291" s="220"/>
      <c r="O291" s="220"/>
      <c r="P291" s="220"/>
      <c r="Q291" s="220"/>
      <c r="R291" s="220"/>
      <c r="S291" s="220"/>
      <c r="T291" s="221"/>
      <c r="AT291" s="222" t="s">
        <v>233</v>
      </c>
      <c r="AU291" s="222" t="s">
        <v>83</v>
      </c>
      <c r="AV291" s="13" t="s">
        <v>83</v>
      </c>
      <c r="AW291" s="13" t="s">
        <v>35</v>
      </c>
      <c r="AX291" s="13" t="s">
        <v>74</v>
      </c>
      <c r="AY291" s="222" t="s">
        <v>213</v>
      </c>
    </row>
    <row r="292" spans="1:65" s="15" customFormat="1">
      <c r="B292" s="234"/>
      <c r="C292" s="235"/>
      <c r="D292" s="208" t="s">
        <v>233</v>
      </c>
      <c r="E292" s="236" t="s">
        <v>19</v>
      </c>
      <c r="F292" s="237" t="s">
        <v>3272</v>
      </c>
      <c r="G292" s="235"/>
      <c r="H292" s="236" t="s">
        <v>19</v>
      </c>
      <c r="I292" s="238"/>
      <c r="J292" s="235"/>
      <c r="K292" s="235"/>
      <c r="L292" s="239"/>
      <c r="M292" s="240"/>
      <c r="N292" s="241"/>
      <c r="O292" s="241"/>
      <c r="P292" s="241"/>
      <c r="Q292" s="241"/>
      <c r="R292" s="241"/>
      <c r="S292" s="241"/>
      <c r="T292" s="242"/>
      <c r="AT292" s="243" t="s">
        <v>233</v>
      </c>
      <c r="AU292" s="243" t="s">
        <v>83</v>
      </c>
      <c r="AV292" s="15" t="s">
        <v>81</v>
      </c>
      <c r="AW292" s="15" t="s">
        <v>35</v>
      </c>
      <c r="AX292" s="15" t="s">
        <v>74</v>
      </c>
      <c r="AY292" s="243" t="s">
        <v>213</v>
      </c>
    </row>
    <row r="293" spans="1:65" s="13" customFormat="1">
      <c r="B293" s="212"/>
      <c r="C293" s="213"/>
      <c r="D293" s="208" t="s">
        <v>233</v>
      </c>
      <c r="E293" s="214" t="s">
        <v>19</v>
      </c>
      <c r="F293" s="215" t="s">
        <v>3307</v>
      </c>
      <c r="G293" s="213"/>
      <c r="H293" s="216">
        <v>0.66200000000000003</v>
      </c>
      <c r="I293" s="217"/>
      <c r="J293" s="213"/>
      <c r="K293" s="213"/>
      <c r="L293" s="218"/>
      <c r="M293" s="219"/>
      <c r="N293" s="220"/>
      <c r="O293" s="220"/>
      <c r="P293" s="220"/>
      <c r="Q293" s="220"/>
      <c r="R293" s="220"/>
      <c r="S293" s="220"/>
      <c r="T293" s="221"/>
      <c r="AT293" s="222" t="s">
        <v>233</v>
      </c>
      <c r="AU293" s="222" t="s">
        <v>83</v>
      </c>
      <c r="AV293" s="13" t="s">
        <v>83</v>
      </c>
      <c r="AW293" s="13" t="s">
        <v>35</v>
      </c>
      <c r="AX293" s="13" t="s">
        <v>74</v>
      </c>
      <c r="AY293" s="222" t="s">
        <v>213</v>
      </c>
    </row>
    <row r="294" spans="1:65" s="14" customFormat="1">
      <c r="B294" s="223"/>
      <c r="C294" s="224"/>
      <c r="D294" s="208" t="s">
        <v>233</v>
      </c>
      <c r="E294" s="225" t="s">
        <v>3113</v>
      </c>
      <c r="F294" s="226" t="s">
        <v>234</v>
      </c>
      <c r="G294" s="224"/>
      <c r="H294" s="227">
        <v>16.047000000000001</v>
      </c>
      <c r="I294" s="228"/>
      <c r="J294" s="224"/>
      <c r="K294" s="224"/>
      <c r="L294" s="229"/>
      <c r="M294" s="230"/>
      <c r="N294" s="231"/>
      <c r="O294" s="231"/>
      <c r="P294" s="231"/>
      <c r="Q294" s="231"/>
      <c r="R294" s="231"/>
      <c r="S294" s="231"/>
      <c r="T294" s="232"/>
      <c r="AT294" s="233" t="s">
        <v>233</v>
      </c>
      <c r="AU294" s="233" t="s">
        <v>83</v>
      </c>
      <c r="AV294" s="14" t="s">
        <v>220</v>
      </c>
      <c r="AW294" s="14" t="s">
        <v>35</v>
      </c>
      <c r="AX294" s="14" t="s">
        <v>81</v>
      </c>
      <c r="AY294" s="233" t="s">
        <v>213</v>
      </c>
    </row>
    <row r="295" spans="1:65" s="2" customFormat="1" ht="16.5" customHeight="1">
      <c r="A295" s="36"/>
      <c r="B295" s="37"/>
      <c r="C295" s="244" t="s">
        <v>366</v>
      </c>
      <c r="D295" s="244" t="s">
        <v>329</v>
      </c>
      <c r="E295" s="245" t="s">
        <v>2498</v>
      </c>
      <c r="F295" s="246" t="s">
        <v>2499</v>
      </c>
      <c r="G295" s="247" t="s">
        <v>218</v>
      </c>
      <c r="H295" s="248">
        <v>4039.29</v>
      </c>
      <c r="I295" s="249"/>
      <c r="J295" s="250">
        <f>ROUND(I295*H295,2)</f>
        <v>0</v>
      </c>
      <c r="K295" s="246" t="s">
        <v>19</v>
      </c>
      <c r="L295" s="251"/>
      <c r="M295" s="252" t="s">
        <v>19</v>
      </c>
      <c r="N295" s="253" t="s">
        <v>45</v>
      </c>
      <c r="O295" s="66"/>
      <c r="P295" s="204">
        <f>O295*H295</f>
        <v>0</v>
      </c>
      <c r="Q295" s="204">
        <v>5.0000000000000001E-3</v>
      </c>
      <c r="R295" s="204">
        <f>Q295*H295</f>
        <v>20.196449999999999</v>
      </c>
      <c r="S295" s="204">
        <v>0</v>
      </c>
      <c r="T295" s="205">
        <f>S295*H295</f>
        <v>0</v>
      </c>
      <c r="U295" s="36"/>
      <c r="V295" s="36"/>
      <c r="W295" s="36"/>
      <c r="X295" s="36"/>
      <c r="Y295" s="36"/>
      <c r="Z295" s="36"/>
      <c r="AA295" s="36"/>
      <c r="AB295" s="36"/>
      <c r="AC295" s="36"/>
      <c r="AD295" s="36"/>
      <c r="AE295" s="36"/>
      <c r="AR295" s="206" t="s">
        <v>257</v>
      </c>
      <c r="AT295" s="206" t="s">
        <v>329</v>
      </c>
      <c r="AU295" s="206" t="s">
        <v>83</v>
      </c>
      <c r="AY295" s="19" t="s">
        <v>213</v>
      </c>
      <c r="BE295" s="207">
        <f>IF(N295="základní",J295,0)</f>
        <v>0</v>
      </c>
      <c r="BF295" s="207">
        <f>IF(N295="snížená",J295,0)</f>
        <v>0</v>
      </c>
      <c r="BG295" s="207">
        <f>IF(N295="zákl. přenesená",J295,0)</f>
        <v>0</v>
      </c>
      <c r="BH295" s="207">
        <f>IF(N295="sníž. přenesená",J295,0)</f>
        <v>0</v>
      </c>
      <c r="BI295" s="207">
        <f>IF(N295="nulová",J295,0)</f>
        <v>0</v>
      </c>
      <c r="BJ295" s="19" t="s">
        <v>81</v>
      </c>
      <c r="BK295" s="207">
        <f>ROUND(I295*H295,2)</f>
        <v>0</v>
      </c>
      <c r="BL295" s="19" t="s">
        <v>220</v>
      </c>
      <c r="BM295" s="206" t="s">
        <v>3308</v>
      </c>
    </row>
    <row r="296" spans="1:65" s="15" customFormat="1">
      <c r="B296" s="234"/>
      <c r="C296" s="235"/>
      <c r="D296" s="208" t="s">
        <v>233</v>
      </c>
      <c r="E296" s="236" t="s">
        <v>19</v>
      </c>
      <c r="F296" s="237" t="s">
        <v>2501</v>
      </c>
      <c r="G296" s="235"/>
      <c r="H296" s="236" t="s">
        <v>19</v>
      </c>
      <c r="I296" s="238"/>
      <c r="J296" s="235"/>
      <c r="K296" s="235"/>
      <c r="L296" s="239"/>
      <c r="M296" s="240"/>
      <c r="N296" s="241"/>
      <c r="O296" s="241"/>
      <c r="P296" s="241"/>
      <c r="Q296" s="241"/>
      <c r="R296" s="241"/>
      <c r="S296" s="241"/>
      <c r="T296" s="242"/>
      <c r="AT296" s="243" t="s">
        <v>233</v>
      </c>
      <c r="AU296" s="243" t="s">
        <v>83</v>
      </c>
      <c r="AV296" s="15" t="s">
        <v>81</v>
      </c>
      <c r="AW296" s="15" t="s">
        <v>35</v>
      </c>
      <c r="AX296" s="15" t="s">
        <v>74</v>
      </c>
      <c r="AY296" s="243" t="s">
        <v>213</v>
      </c>
    </row>
    <row r="297" spans="1:65" s="15" customFormat="1">
      <c r="B297" s="234"/>
      <c r="C297" s="235"/>
      <c r="D297" s="208" t="s">
        <v>233</v>
      </c>
      <c r="E297" s="236" t="s">
        <v>19</v>
      </c>
      <c r="F297" s="237" t="s">
        <v>2728</v>
      </c>
      <c r="G297" s="235"/>
      <c r="H297" s="236" t="s">
        <v>19</v>
      </c>
      <c r="I297" s="238"/>
      <c r="J297" s="235"/>
      <c r="K297" s="235"/>
      <c r="L297" s="239"/>
      <c r="M297" s="240"/>
      <c r="N297" s="241"/>
      <c r="O297" s="241"/>
      <c r="P297" s="241"/>
      <c r="Q297" s="241"/>
      <c r="R297" s="241"/>
      <c r="S297" s="241"/>
      <c r="T297" s="242"/>
      <c r="AT297" s="243" t="s">
        <v>233</v>
      </c>
      <c r="AU297" s="243" t="s">
        <v>83</v>
      </c>
      <c r="AV297" s="15" t="s">
        <v>81</v>
      </c>
      <c r="AW297" s="15" t="s">
        <v>35</v>
      </c>
      <c r="AX297" s="15" t="s">
        <v>74</v>
      </c>
      <c r="AY297" s="243" t="s">
        <v>213</v>
      </c>
    </row>
    <row r="298" spans="1:65" s="13" customFormat="1">
      <c r="B298" s="212"/>
      <c r="C298" s="213"/>
      <c r="D298" s="208" t="s">
        <v>233</v>
      </c>
      <c r="E298" s="214" t="s">
        <v>19</v>
      </c>
      <c r="F298" s="215" t="s">
        <v>3309</v>
      </c>
      <c r="G298" s="213"/>
      <c r="H298" s="216">
        <v>4039.29</v>
      </c>
      <c r="I298" s="217"/>
      <c r="J298" s="213"/>
      <c r="K298" s="213"/>
      <c r="L298" s="218"/>
      <c r="M298" s="219"/>
      <c r="N298" s="220"/>
      <c r="O298" s="220"/>
      <c r="P298" s="220"/>
      <c r="Q298" s="220"/>
      <c r="R298" s="220"/>
      <c r="S298" s="220"/>
      <c r="T298" s="221"/>
      <c r="AT298" s="222" t="s">
        <v>233</v>
      </c>
      <c r="AU298" s="222" t="s">
        <v>83</v>
      </c>
      <c r="AV298" s="13" t="s">
        <v>83</v>
      </c>
      <c r="AW298" s="13" t="s">
        <v>35</v>
      </c>
      <c r="AX298" s="13" t="s">
        <v>81</v>
      </c>
      <c r="AY298" s="222" t="s">
        <v>213</v>
      </c>
    </row>
    <row r="299" spans="1:65" s="2" customFormat="1" ht="21.75" customHeight="1">
      <c r="A299" s="36"/>
      <c r="B299" s="37"/>
      <c r="C299" s="195" t="s">
        <v>370</v>
      </c>
      <c r="D299" s="195" t="s">
        <v>215</v>
      </c>
      <c r="E299" s="196" t="s">
        <v>2405</v>
      </c>
      <c r="F299" s="197" t="s">
        <v>2406</v>
      </c>
      <c r="G299" s="198" t="s">
        <v>218</v>
      </c>
      <c r="H299" s="199">
        <v>20</v>
      </c>
      <c r="I299" s="200"/>
      <c r="J299" s="201">
        <f>ROUND(I299*H299,2)</f>
        <v>0</v>
      </c>
      <c r="K299" s="197" t="s">
        <v>2365</v>
      </c>
      <c r="L299" s="41"/>
      <c r="M299" s="202" t="s">
        <v>19</v>
      </c>
      <c r="N299" s="203" t="s">
        <v>45</v>
      </c>
      <c r="O299" s="66"/>
      <c r="P299" s="204">
        <f>O299*H299</f>
        <v>0</v>
      </c>
      <c r="Q299" s="204">
        <v>0.17488999999999999</v>
      </c>
      <c r="R299" s="204">
        <f>Q299*H299</f>
        <v>3.4977999999999998</v>
      </c>
      <c r="S299" s="204">
        <v>0</v>
      </c>
      <c r="T299" s="205">
        <f>S299*H299</f>
        <v>0</v>
      </c>
      <c r="U299" s="36"/>
      <c r="V299" s="36"/>
      <c r="W299" s="36"/>
      <c r="X299" s="36"/>
      <c r="Y299" s="36"/>
      <c r="Z299" s="36"/>
      <c r="AA299" s="36"/>
      <c r="AB299" s="36"/>
      <c r="AC299" s="36"/>
      <c r="AD299" s="36"/>
      <c r="AE299" s="36"/>
      <c r="AR299" s="206" t="s">
        <v>220</v>
      </c>
      <c r="AT299" s="206" t="s">
        <v>215</v>
      </c>
      <c r="AU299" s="206" t="s">
        <v>83</v>
      </c>
      <c r="AY299" s="19" t="s">
        <v>213</v>
      </c>
      <c r="BE299" s="207">
        <f>IF(N299="základní",J299,0)</f>
        <v>0</v>
      </c>
      <c r="BF299" s="207">
        <f>IF(N299="snížená",J299,0)</f>
        <v>0</v>
      </c>
      <c r="BG299" s="207">
        <f>IF(N299="zákl. přenesená",J299,0)</f>
        <v>0</v>
      </c>
      <c r="BH299" s="207">
        <f>IF(N299="sníž. přenesená",J299,0)</f>
        <v>0</v>
      </c>
      <c r="BI299" s="207">
        <f>IF(N299="nulová",J299,0)</f>
        <v>0</v>
      </c>
      <c r="BJ299" s="19" t="s">
        <v>81</v>
      </c>
      <c r="BK299" s="207">
        <f>ROUND(I299*H299,2)</f>
        <v>0</v>
      </c>
      <c r="BL299" s="19" t="s">
        <v>220</v>
      </c>
      <c r="BM299" s="206" t="s">
        <v>3310</v>
      </c>
    </row>
    <row r="300" spans="1:65" s="2" customFormat="1" ht="68.25">
      <c r="A300" s="36"/>
      <c r="B300" s="37"/>
      <c r="C300" s="38"/>
      <c r="D300" s="208" t="s">
        <v>222</v>
      </c>
      <c r="E300" s="38"/>
      <c r="F300" s="209" t="s">
        <v>2408</v>
      </c>
      <c r="G300" s="38"/>
      <c r="H300" s="38"/>
      <c r="I300" s="118"/>
      <c r="J300" s="38"/>
      <c r="K300" s="38"/>
      <c r="L300" s="41"/>
      <c r="M300" s="210"/>
      <c r="N300" s="211"/>
      <c r="O300" s="66"/>
      <c r="P300" s="66"/>
      <c r="Q300" s="66"/>
      <c r="R300" s="66"/>
      <c r="S300" s="66"/>
      <c r="T300" s="67"/>
      <c r="U300" s="36"/>
      <c r="V300" s="36"/>
      <c r="W300" s="36"/>
      <c r="X300" s="36"/>
      <c r="Y300" s="36"/>
      <c r="Z300" s="36"/>
      <c r="AA300" s="36"/>
      <c r="AB300" s="36"/>
      <c r="AC300" s="36"/>
      <c r="AD300" s="36"/>
      <c r="AE300" s="36"/>
      <c r="AT300" s="19" t="s">
        <v>222</v>
      </c>
      <c r="AU300" s="19" t="s">
        <v>83</v>
      </c>
    </row>
    <row r="301" spans="1:65" s="15" customFormat="1">
      <c r="B301" s="234"/>
      <c r="C301" s="235"/>
      <c r="D301" s="208" t="s">
        <v>233</v>
      </c>
      <c r="E301" s="236" t="s">
        <v>19</v>
      </c>
      <c r="F301" s="237" t="s">
        <v>3152</v>
      </c>
      <c r="G301" s="235"/>
      <c r="H301" s="236" t="s">
        <v>19</v>
      </c>
      <c r="I301" s="238"/>
      <c r="J301" s="235"/>
      <c r="K301" s="235"/>
      <c r="L301" s="239"/>
      <c r="M301" s="240"/>
      <c r="N301" s="241"/>
      <c r="O301" s="241"/>
      <c r="P301" s="241"/>
      <c r="Q301" s="241"/>
      <c r="R301" s="241"/>
      <c r="S301" s="241"/>
      <c r="T301" s="242"/>
      <c r="AT301" s="243" t="s">
        <v>233</v>
      </c>
      <c r="AU301" s="243" t="s">
        <v>83</v>
      </c>
      <c r="AV301" s="15" t="s">
        <v>81</v>
      </c>
      <c r="AW301" s="15" t="s">
        <v>35</v>
      </c>
      <c r="AX301" s="15" t="s">
        <v>74</v>
      </c>
      <c r="AY301" s="243" t="s">
        <v>213</v>
      </c>
    </row>
    <row r="302" spans="1:65" s="13" customFormat="1">
      <c r="B302" s="212"/>
      <c r="C302" s="213"/>
      <c r="D302" s="208" t="s">
        <v>233</v>
      </c>
      <c r="E302" s="214" t="s">
        <v>19</v>
      </c>
      <c r="F302" s="215" t="s">
        <v>267</v>
      </c>
      <c r="G302" s="213"/>
      <c r="H302" s="216">
        <v>10</v>
      </c>
      <c r="I302" s="217"/>
      <c r="J302" s="213"/>
      <c r="K302" s="213"/>
      <c r="L302" s="218"/>
      <c r="M302" s="219"/>
      <c r="N302" s="220"/>
      <c r="O302" s="220"/>
      <c r="P302" s="220"/>
      <c r="Q302" s="220"/>
      <c r="R302" s="220"/>
      <c r="S302" s="220"/>
      <c r="T302" s="221"/>
      <c r="AT302" s="222" t="s">
        <v>233</v>
      </c>
      <c r="AU302" s="222" t="s">
        <v>83</v>
      </c>
      <c r="AV302" s="13" t="s">
        <v>83</v>
      </c>
      <c r="AW302" s="13" t="s">
        <v>35</v>
      </c>
      <c r="AX302" s="13" t="s">
        <v>74</v>
      </c>
      <c r="AY302" s="222" t="s">
        <v>213</v>
      </c>
    </row>
    <row r="303" spans="1:65" s="15" customFormat="1">
      <c r="B303" s="234"/>
      <c r="C303" s="235"/>
      <c r="D303" s="208" t="s">
        <v>233</v>
      </c>
      <c r="E303" s="236" t="s">
        <v>19</v>
      </c>
      <c r="F303" s="237" t="s">
        <v>2390</v>
      </c>
      <c r="G303" s="235"/>
      <c r="H303" s="236" t="s">
        <v>19</v>
      </c>
      <c r="I303" s="238"/>
      <c r="J303" s="235"/>
      <c r="K303" s="235"/>
      <c r="L303" s="239"/>
      <c r="M303" s="240"/>
      <c r="N303" s="241"/>
      <c r="O303" s="241"/>
      <c r="P303" s="241"/>
      <c r="Q303" s="241"/>
      <c r="R303" s="241"/>
      <c r="S303" s="241"/>
      <c r="T303" s="242"/>
      <c r="AT303" s="243" t="s">
        <v>233</v>
      </c>
      <c r="AU303" s="243" t="s">
        <v>83</v>
      </c>
      <c r="AV303" s="15" t="s">
        <v>81</v>
      </c>
      <c r="AW303" s="15" t="s">
        <v>35</v>
      </c>
      <c r="AX303" s="15" t="s">
        <v>74</v>
      </c>
      <c r="AY303" s="243" t="s">
        <v>213</v>
      </c>
    </row>
    <row r="304" spans="1:65" s="13" customFormat="1">
      <c r="B304" s="212"/>
      <c r="C304" s="213"/>
      <c r="D304" s="208" t="s">
        <v>233</v>
      </c>
      <c r="E304" s="214" t="s">
        <v>19</v>
      </c>
      <c r="F304" s="215" t="s">
        <v>244</v>
      </c>
      <c r="G304" s="213"/>
      <c r="H304" s="216">
        <v>6</v>
      </c>
      <c r="I304" s="217"/>
      <c r="J304" s="213"/>
      <c r="K304" s="213"/>
      <c r="L304" s="218"/>
      <c r="M304" s="219"/>
      <c r="N304" s="220"/>
      <c r="O304" s="220"/>
      <c r="P304" s="220"/>
      <c r="Q304" s="220"/>
      <c r="R304" s="220"/>
      <c r="S304" s="220"/>
      <c r="T304" s="221"/>
      <c r="AT304" s="222" t="s">
        <v>233</v>
      </c>
      <c r="AU304" s="222" t="s">
        <v>83</v>
      </c>
      <c r="AV304" s="13" t="s">
        <v>83</v>
      </c>
      <c r="AW304" s="13" t="s">
        <v>35</v>
      </c>
      <c r="AX304" s="13" t="s">
        <v>74</v>
      </c>
      <c r="AY304" s="222" t="s">
        <v>213</v>
      </c>
    </row>
    <row r="305" spans="1:65" s="15" customFormat="1">
      <c r="B305" s="234"/>
      <c r="C305" s="235"/>
      <c r="D305" s="208" t="s">
        <v>233</v>
      </c>
      <c r="E305" s="236" t="s">
        <v>19</v>
      </c>
      <c r="F305" s="237" t="s">
        <v>2392</v>
      </c>
      <c r="G305" s="235"/>
      <c r="H305" s="236" t="s">
        <v>19</v>
      </c>
      <c r="I305" s="238"/>
      <c r="J305" s="235"/>
      <c r="K305" s="235"/>
      <c r="L305" s="239"/>
      <c r="M305" s="240"/>
      <c r="N305" s="241"/>
      <c r="O305" s="241"/>
      <c r="P305" s="241"/>
      <c r="Q305" s="241"/>
      <c r="R305" s="241"/>
      <c r="S305" s="241"/>
      <c r="T305" s="242"/>
      <c r="AT305" s="243" t="s">
        <v>233</v>
      </c>
      <c r="AU305" s="243" t="s">
        <v>83</v>
      </c>
      <c r="AV305" s="15" t="s">
        <v>81</v>
      </c>
      <c r="AW305" s="15" t="s">
        <v>35</v>
      </c>
      <c r="AX305" s="15" t="s">
        <v>74</v>
      </c>
      <c r="AY305" s="243" t="s">
        <v>213</v>
      </c>
    </row>
    <row r="306" spans="1:65" s="13" customFormat="1">
      <c r="B306" s="212"/>
      <c r="C306" s="213"/>
      <c r="D306" s="208" t="s">
        <v>233</v>
      </c>
      <c r="E306" s="214" t="s">
        <v>19</v>
      </c>
      <c r="F306" s="215" t="s">
        <v>220</v>
      </c>
      <c r="G306" s="213"/>
      <c r="H306" s="216">
        <v>4</v>
      </c>
      <c r="I306" s="217"/>
      <c r="J306" s="213"/>
      <c r="K306" s="213"/>
      <c r="L306" s="218"/>
      <c r="M306" s="219"/>
      <c r="N306" s="220"/>
      <c r="O306" s="220"/>
      <c r="P306" s="220"/>
      <c r="Q306" s="220"/>
      <c r="R306" s="220"/>
      <c r="S306" s="220"/>
      <c r="T306" s="221"/>
      <c r="AT306" s="222" t="s">
        <v>233</v>
      </c>
      <c r="AU306" s="222" t="s">
        <v>83</v>
      </c>
      <c r="AV306" s="13" t="s">
        <v>83</v>
      </c>
      <c r="AW306" s="13" t="s">
        <v>35</v>
      </c>
      <c r="AX306" s="13" t="s">
        <v>74</v>
      </c>
      <c r="AY306" s="222" t="s">
        <v>213</v>
      </c>
    </row>
    <row r="307" spans="1:65" s="14" customFormat="1">
      <c r="B307" s="223"/>
      <c r="C307" s="224"/>
      <c r="D307" s="208" t="s">
        <v>233</v>
      </c>
      <c r="E307" s="225" t="s">
        <v>19</v>
      </c>
      <c r="F307" s="226" t="s">
        <v>234</v>
      </c>
      <c r="G307" s="224"/>
      <c r="H307" s="227">
        <v>20</v>
      </c>
      <c r="I307" s="228"/>
      <c r="J307" s="224"/>
      <c r="K307" s="224"/>
      <c r="L307" s="229"/>
      <c r="M307" s="230"/>
      <c r="N307" s="231"/>
      <c r="O307" s="231"/>
      <c r="P307" s="231"/>
      <c r="Q307" s="231"/>
      <c r="R307" s="231"/>
      <c r="S307" s="231"/>
      <c r="T307" s="232"/>
      <c r="AT307" s="233" t="s">
        <v>233</v>
      </c>
      <c r="AU307" s="233" t="s">
        <v>83</v>
      </c>
      <c r="AV307" s="14" t="s">
        <v>220</v>
      </c>
      <c r="AW307" s="14" t="s">
        <v>35</v>
      </c>
      <c r="AX307" s="14" t="s">
        <v>81</v>
      </c>
      <c r="AY307" s="233" t="s">
        <v>213</v>
      </c>
    </row>
    <row r="308" spans="1:65" s="2" customFormat="1" ht="16.5" customHeight="1">
      <c r="A308" s="36"/>
      <c r="B308" s="37"/>
      <c r="C308" s="244" t="s">
        <v>375</v>
      </c>
      <c r="D308" s="244" t="s">
        <v>329</v>
      </c>
      <c r="E308" s="245" t="s">
        <v>3311</v>
      </c>
      <c r="F308" s="246" t="s">
        <v>3312</v>
      </c>
      <c r="G308" s="247" t="s">
        <v>218</v>
      </c>
      <c r="H308" s="248">
        <v>10</v>
      </c>
      <c r="I308" s="249"/>
      <c r="J308" s="250">
        <f>ROUND(I308*H308,2)</f>
        <v>0</v>
      </c>
      <c r="K308" s="246" t="s">
        <v>19</v>
      </c>
      <c r="L308" s="251"/>
      <c r="M308" s="252" t="s">
        <v>19</v>
      </c>
      <c r="N308" s="253" t="s">
        <v>45</v>
      </c>
      <c r="O308" s="66"/>
      <c r="P308" s="204">
        <f>O308*H308</f>
        <v>0</v>
      </c>
      <c r="Q308" s="204">
        <v>2E-3</v>
      </c>
      <c r="R308" s="204">
        <f>Q308*H308</f>
        <v>0.02</v>
      </c>
      <c r="S308" s="204">
        <v>0</v>
      </c>
      <c r="T308" s="205">
        <f>S308*H308</f>
        <v>0</v>
      </c>
      <c r="U308" s="36"/>
      <c r="V308" s="36"/>
      <c r="W308" s="36"/>
      <c r="X308" s="36"/>
      <c r="Y308" s="36"/>
      <c r="Z308" s="36"/>
      <c r="AA308" s="36"/>
      <c r="AB308" s="36"/>
      <c r="AC308" s="36"/>
      <c r="AD308" s="36"/>
      <c r="AE308" s="36"/>
      <c r="AR308" s="206" t="s">
        <v>257</v>
      </c>
      <c r="AT308" s="206" t="s">
        <v>329</v>
      </c>
      <c r="AU308" s="206" t="s">
        <v>83</v>
      </c>
      <c r="AY308" s="19" t="s">
        <v>213</v>
      </c>
      <c r="BE308" s="207">
        <f>IF(N308="základní",J308,0)</f>
        <v>0</v>
      </c>
      <c r="BF308" s="207">
        <f>IF(N308="snížená",J308,0)</f>
        <v>0</v>
      </c>
      <c r="BG308" s="207">
        <f>IF(N308="zákl. přenesená",J308,0)</f>
        <v>0</v>
      </c>
      <c r="BH308" s="207">
        <f>IF(N308="sníž. přenesená",J308,0)</f>
        <v>0</v>
      </c>
      <c r="BI308" s="207">
        <f>IF(N308="nulová",J308,0)</f>
        <v>0</v>
      </c>
      <c r="BJ308" s="19" t="s">
        <v>81</v>
      </c>
      <c r="BK308" s="207">
        <f>ROUND(I308*H308,2)</f>
        <v>0</v>
      </c>
      <c r="BL308" s="19" t="s">
        <v>220</v>
      </c>
      <c r="BM308" s="206" t="s">
        <v>3313</v>
      </c>
    </row>
    <row r="309" spans="1:65" s="2" customFormat="1" ht="19.5">
      <c r="A309" s="36"/>
      <c r="B309" s="37"/>
      <c r="C309" s="38"/>
      <c r="D309" s="208" t="s">
        <v>320</v>
      </c>
      <c r="E309" s="38"/>
      <c r="F309" s="209" t="s">
        <v>2413</v>
      </c>
      <c r="G309" s="38"/>
      <c r="H309" s="38"/>
      <c r="I309" s="118"/>
      <c r="J309" s="38"/>
      <c r="K309" s="38"/>
      <c r="L309" s="41"/>
      <c r="M309" s="210"/>
      <c r="N309" s="211"/>
      <c r="O309" s="66"/>
      <c r="P309" s="66"/>
      <c r="Q309" s="66"/>
      <c r="R309" s="66"/>
      <c r="S309" s="66"/>
      <c r="T309" s="67"/>
      <c r="U309" s="36"/>
      <c r="V309" s="36"/>
      <c r="W309" s="36"/>
      <c r="X309" s="36"/>
      <c r="Y309" s="36"/>
      <c r="Z309" s="36"/>
      <c r="AA309" s="36"/>
      <c r="AB309" s="36"/>
      <c r="AC309" s="36"/>
      <c r="AD309" s="36"/>
      <c r="AE309" s="36"/>
      <c r="AT309" s="19" t="s">
        <v>320</v>
      </c>
      <c r="AU309" s="19" t="s">
        <v>83</v>
      </c>
    </row>
    <row r="310" spans="1:65" s="13" customFormat="1">
      <c r="B310" s="212"/>
      <c r="C310" s="213"/>
      <c r="D310" s="208" t="s">
        <v>233</v>
      </c>
      <c r="E310" s="214" t="s">
        <v>19</v>
      </c>
      <c r="F310" s="215" t="s">
        <v>267</v>
      </c>
      <c r="G310" s="213"/>
      <c r="H310" s="216">
        <v>10</v>
      </c>
      <c r="I310" s="217"/>
      <c r="J310" s="213"/>
      <c r="K310" s="213"/>
      <c r="L310" s="218"/>
      <c r="M310" s="219"/>
      <c r="N310" s="220"/>
      <c r="O310" s="220"/>
      <c r="P310" s="220"/>
      <c r="Q310" s="220"/>
      <c r="R310" s="220"/>
      <c r="S310" s="220"/>
      <c r="T310" s="221"/>
      <c r="AT310" s="222" t="s">
        <v>233</v>
      </c>
      <c r="AU310" s="222" t="s">
        <v>83</v>
      </c>
      <c r="AV310" s="13" t="s">
        <v>83</v>
      </c>
      <c r="AW310" s="13" t="s">
        <v>35</v>
      </c>
      <c r="AX310" s="13" t="s">
        <v>81</v>
      </c>
      <c r="AY310" s="222" t="s">
        <v>213</v>
      </c>
    </row>
    <row r="311" spans="1:65" s="2" customFormat="1" ht="16.5" customHeight="1">
      <c r="A311" s="36"/>
      <c r="B311" s="37"/>
      <c r="C311" s="244" t="s">
        <v>380</v>
      </c>
      <c r="D311" s="244" t="s">
        <v>329</v>
      </c>
      <c r="E311" s="245" t="s">
        <v>2414</v>
      </c>
      <c r="F311" s="246" t="s">
        <v>2415</v>
      </c>
      <c r="G311" s="247" t="s">
        <v>218</v>
      </c>
      <c r="H311" s="248">
        <v>6</v>
      </c>
      <c r="I311" s="249"/>
      <c r="J311" s="250">
        <f>ROUND(I311*H311,2)</f>
        <v>0</v>
      </c>
      <c r="K311" s="246" t="s">
        <v>19</v>
      </c>
      <c r="L311" s="251"/>
      <c r="M311" s="252" t="s">
        <v>19</v>
      </c>
      <c r="N311" s="253" t="s">
        <v>45</v>
      </c>
      <c r="O311" s="66"/>
      <c r="P311" s="204">
        <f>O311*H311</f>
        <v>0</v>
      </c>
      <c r="Q311" s="204">
        <v>2E-3</v>
      </c>
      <c r="R311" s="204">
        <f>Q311*H311</f>
        <v>1.2E-2</v>
      </c>
      <c r="S311" s="204">
        <v>0</v>
      </c>
      <c r="T311" s="205">
        <f>S311*H311</f>
        <v>0</v>
      </c>
      <c r="U311" s="36"/>
      <c r="V311" s="36"/>
      <c r="W311" s="36"/>
      <c r="X311" s="36"/>
      <c r="Y311" s="36"/>
      <c r="Z311" s="36"/>
      <c r="AA311" s="36"/>
      <c r="AB311" s="36"/>
      <c r="AC311" s="36"/>
      <c r="AD311" s="36"/>
      <c r="AE311" s="36"/>
      <c r="AR311" s="206" t="s">
        <v>257</v>
      </c>
      <c r="AT311" s="206" t="s">
        <v>329</v>
      </c>
      <c r="AU311" s="206" t="s">
        <v>83</v>
      </c>
      <c r="AY311" s="19" t="s">
        <v>213</v>
      </c>
      <c r="BE311" s="207">
        <f>IF(N311="základní",J311,0)</f>
        <v>0</v>
      </c>
      <c r="BF311" s="207">
        <f>IF(N311="snížená",J311,0)</f>
        <v>0</v>
      </c>
      <c r="BG311" s="207">
        <f>IF(N311="zákl. přenesená",J311,0)</f>
        <v>0</v>
      </c>
      <c r="BH311" s="207">
        <f>IF(N311="sníž. přenesená",J311,0)</f>
        <v>0</v>
      </c>
      <c r="BI311" s="207">
        <f>IF(N311="nulová",J311,0)</f>
        <v>0</v>
      </c>
      <c r="BJ311" s="19" t="s">
        <v>81</v>
      </c>
      <c r="BK311" s="207">
        <f>ROUND(I311*H311,2)</f>
        <v>0</v>
      </c>
      <c r="BL311" s="19" t="s">
        <v>220</v>
      </c>
      <c r="BM311" s="206" t="s">
        <v>3314</v>
      </c>
    </row>
    <row r="312" spans="1:65" s="2" customFormat="1" ht="19.5">
      <c r="A312" s="36"/>
      <c r="B312" s="37"/>
      <c r="C312" s="38"/>
      <c r="D312" s="208" t="s">
        <v>320</v>
      </c>
      <c r="E312" s="38"/>
      <c r="F312" s="209" t="s">
        <v>2413</v>
      </c>
      <c r="G312" s="38"/>
      <c r="H312" s="38"/>
      <c r="I312" s="118"/>
      <c r="J312" s="38"/>
      <c r="K312" s="38"/>
      <c r="L312" s="41"/>
      <c r="M312" s="210"/>
      <c r="N312" s="211"/>
      <c r="O312" s="66"/>
      <c r="P312" s="66"/>
      <c r="Q312" s="66"/>
      <c r="R312" s="66"/>
      <c r="S312" s="66"/>
      <c r="T312" s="67"/>
      <c r="U312" s="36"/>
      <c r="V312" s="36"/>
      <c r="W312" s="36"/>
      <c r="X312" s="36"/>
      <c r="Y312" s="36"/>
      <c r="Z312" s="36"/>
      <c r="AA312" s="36"/>
      <c r="AB312" s="36"/>
      <c r="AC312" s="36"/>
      <c r="AD312" s="36"/>
      <c r="AE312" s="36"/>
      <c r="AT312" s="19" t="s">
        <v>320</v>
      </c>
      <c r="AU312" s="19" t="s">
        <v>83</v>
      </c>
    </row>
    <row r="313" spans="1:65" s="2" customFormat="1" ht="16.5" customHeight="1">
      <c r="A313" s="36"/>
      <c r="B313" s="37"/>
      <c r="C313" s="244" t="s">
        <v>384</v>
      </c>
      <c r="D313" s="244" t="s">
        <v>329</v>
      </c>
      <c r="E313" s="245" t="s">
        <v>2417</v>
      </c>
      <c r="F313" s="246" t="s">
        <v>2418</v>
      </c>
      <c r="G313" s="247" t="s">
        <v>218</v>
      </c>
      <c r="H313" s="248">
        <v>4</v>
      </c>
      <c r="I313" s="249"/>
      <c r="J313" s="250">
        <f>ROUND(I313*H313,2)</f>
        <v>0</v>
      </c>
      <c r="K313" s="246" t="s">
        <v>19</v>
      </c>
      <c r="L313" s="251"/>
      <c r="M313" s="252" t="s">
        <v>19</v>
      </c>
      <c r="N313" s="253" t="s">
        <v>45</v>
      </c>
      <c r="O313" s="66"/>
      <c r="P313" s="204">
        <f>O313*H313</f>
        <v>0</v>
      </c>
      <c r="Q313" s="204">
        <v>2E-3</v>
      </c>
      <c r="R313" s="204">
        <f>Q313*H313</f>
        <v>8.0000000000000002E-3</v>
      </c>
      <c r="S313" s="204">
        <v>0</v>
      </c>
      <c r="T313" s="205">
        <f>S313*H313</f>
        <v>0</v>
      </c>
      <c r="U313" s="36"/>
      <c r="V313" s="36"/>
      <c r="W313" s="36"/>
      <c r="X313" s="36"/>
      <c r="Y313" s="36"/>
      <c r="Z313" s="36"/>
      <c r="AA313" s="36"/>
      <c r="AB313" s="36"/>
      <c r="AC313" s="36"/>
      <c r="AD313" s="36"/>
      <c r="AE313" s="36"/>
      <c r="AR313" s="206" t="s">
        <v>257</v>
      </c>
      <c r="AT313" s="206" t="s">
        <v>329</v>
      </c>
      <c r="AU313" s="206" t="s">
        <v>83</v>
      </c>
      <c r="AY313" s="19" t="s">
        <v>213</v>
      </c>
      <c r="BE313" s="207">
        <f>IF(N313="základní",J313,0)</f>
        <v>0</v>
      </c>
      <c r="BF313" s="207">
        <f>IF(N313="snížená",J313,0)</f>
        <v>0</v>
      </c>
      <c r="BG313" s="207">
        <f>IF(N313="zákl. přenesená",J313,0)</f>
        <v>0</v>
      </c>
      <c r="BH313" s="207">
        <f>IF(N313="sníž. přenesená",J313,0)</f>
        <v>0</v>
      </c>
      <c r="BI313" s="207">
        <f>IF(N313="nulová",J313,0)</f>
        <v>0</v>
      </c>
      <c r="BJ313" s="19" t="s">
        <v>81</v>
      </c>
      <c r="BK313" s="207">
        <f>ROUND(I313*H313,2)</f>
        <v>0</v>
      </c>
      <c r="BL313" s="19" t="s">
        <v>220</v>
      </c>
      <c r="BM313" s="206" t="s">
        <v>3315</v>
      </c>
    </row>
    <row r="314" spans="1:65" s="2" customFormat="1" ht="19.5">
      <c r="A314" s="36"/>
      <c r="B314" s="37"/>
      <c r="C314" s="38"/>
      <c r="D314" s="208" t="s">
        <v>320</v>
      </c>
      <c r="E314" s="38"/>
      <c r="F314" s="209" t="s">
        <v>2413</v>
      </c>
      <c r="G314" s="38"/>
      <c r="H314" s="38"/>
      <c r="I314" s="118"/>
      <c r="J314" s="38"/>
      <c r="K314" s="38"/>
      <c r="L314" s="41"/>
      <c r="M314" s="210"/>
      <c r="N314" s="211"/>
      <c r="O314" s="66"/>
      <c r="P314" s="66"/>
      <c r="Q314" s="66"/>
      <c r="R314" s="66"/>
      <c r="S314" s="66"/>
      <c r="T314" s="67"/>
      <c r="U314" s="36"/>
      <c r="V314" s="36"/>
      <c r="W314" s="36"/>
      <c r="X314" s="36"/>
      <c r="Y314" s="36"/>
      <c r="Z314" s="36"/>
      <c r="AA314" s="36"/>
      <c r="AB314" s="36"/>
      <c r="AC314" s="36"/>
      <c r="AD314" s="36"/>
      <c r="AE314" s="36"/>
      <c r="AT314" s="19" t="s">
        <v>320</v>
      </c>
      <c r="AU314" s="19" t="s">
        <v>83</v>
      </c>
    </row>
    <row r="315" spans="1:65" s="2" customFormat="1" ht="16.5" customHeight="1">
      <c r="A315" s="36"/>
      <c r="B315" s="37"/>
      <c r="C315" s="195" t="s">
        <v>389</v>
      </c>
      <c r="D315" s="195" t="s">
        <v>215</v>
      </c>
      <c r="E315" s="196" t="s">
        <v>2423</v>
      </c>
      <c r="F315" s="197" t="s">
        <v>2424</v>
      </c>
      <c r="G315" s="198" t="s">
        <v>152</v>
      </c>
      <c r="H315" s="199">
        <v>18.164999999999999</v>
      </c>
      <c r="I315" s="200"/>
      <c r="J315" s="201">
        <f>ROUND(I315*H315,2)</f>
        <v>0</v>
      </c>
      <c r="K315" s="197" t="s">
        <v>2365</v>
      </c>
      <c r="L315" s="41"/>
      <c r="M315" s="202" t="s">
        <v>19</v>
      </c>
      <c r="N315" s="203" t="s">
        <v>45</v>
      </c>
      <c r="O315" s="66"/>
      <c r="P315" s="204">
        <f>O315*H315</f>
        <v>0</v>
      </c>
      <c r="Q315" s="204">
        <v>0</v>
      </c>
      <c r="R315" s="204">
        <f>Q315*H315</f>
        <v>0</v>
      </c>
      <c r="S315" s="204">
        <v>0</v>
      </c>
      <c r="T315" s="205">
        <f>S315*H315</f>
        <v>0</v>
      </c>
      <c r="U315" s="36"/>
      <c r="V315" s="36"/>
      <c r="W315" s="36"/>
      <c r="X315" s="36"/>
      <c r="Y315" s="36"/>
      <c r="Z315" s="36"/>
      <c r="AA315" s="36"/>
      <c r="AB315" s="36"/>
      <c r="AC315" s="36"/>
      <c r="AD315" s="36"/>
      <c r="AE315" s="36"/>
      <c r="AR315" s="206" t="s">
        <v>220</v>
      </c>
      <c r="AT315" s="206" t="s">
        <v>215</v>
      </c>
      <c r="AU315" s="206" t="s">
        <v>83</v>
      </c>
      <c r="AY315" s="19" t="s">
        <v>213</v>
      </c>
      <c r="BE315" s="207">
        <f>IF(N315="základní",J315,0)</f>
        <v>0</v>
      </c>
      <c r="BF315" s="207">
        <f>IF(N315="snížená",J315,0)</f>
        <v>0</v>
      </c>
      <c r="BG315" s="207">
        <f>IF(N315="zákl. přenesená",J315,0)</f>
        <v>0</v>
      </c>
      <c r="BH315" s="207">
        <f>IF(N315="sníž. přenesená",J315,0)</f>
        <v>0</v>
      </c>
      <c r="BI315" s="207">
        <f>IF(N315="nulová",J315,0)</f>
        <v>0</v>
      </c>
      <c r="BJ315" s="19" t="s">
        <v>81</v>
      </c>
      <c r="BK315" s="207">
        <f>ROUND(I315*H315,2)</f>
        <v>0</v>
      </c>
      <c r="BL315" s="19" t="s">
        <v>220</v>
      </c>
      <c r="BM315" s="206" t="s">
        <v>3316</v>
      </c>
    </row>
    <row r="316" spans="1:65" s="2" customFormat="1" ht="29.25">
      <c r="A316" s="36"/>
      <c r="B316" s="37"/>
      <c r="C316" s="38"/>
      <c r="D316" s="208" t="s">
        <v>222</v>
      </c>
      <c r="E316" s="38"/>
      <c r="F316" s="209" t="s">
        <v>2426</v>
      </c>
      <c r="G316" s="38"/>
      <c r="H316" s="38"/>
      <c r="I316" s="118"/>
      <c r="J316" s="38"/>
      <c r="K316" s="38"/>
      <c r="L316" s="41"/>
      <c r="M316" s="210"/>
      <c r="N316" s="211"/>
      <c r="O316" s="66"/>
      <c r="P316" s="66"/>
      <c r="Q316" s="66"/>
      <c r="R316" s="66"/>
      <c r="S316" s="66"/>
      <c r="T316" s="67"/>
      <c r="U316" s="36"/>
      <c r="V316" s="36"/>
      <c r="W316" s="36"/>
      <c r="X316" s="36"/>
      <c r="Y316" s="36"/>
      <c r="Z316" s="36"/>
      <c r="AA316" s="36"/>
      <c r="AB316" s="36"/>
      <c r="AC316" s="36"/>
      <c r="AD316" s="36"/>
      <c r="AE316" s="36"/>
      <c r="AT316" s="19" t="s">
        <v>222</v>
      </c>
      <c r="AU316" s="19" t="s">
        <v>83</v>
      </c>
    </row>
    <row r="317" spans="1:65" s="15" customFormat="1">
      <c r="B317" s="234"/>
      <c r="C317" s="235"/>
      <c r="D317" s="208" t="s">
        <v>233</v>
      </c>
      <c r="E317" s="236" t="s">
        <v>19</v>
      </c>
      <c r="F317" s="237" t="s">
        <v>3152</v>
      </c>
      <c r="G317" s="235"/>
      <c r="H317" s="236" t="s">
        <v>19</v>
      </c>
      <c r="I317" s="238"/>
      <c r="J317" s="235"/>
      <c r="K317" s="235"/>
      <c r="L317" s="239"/>
      <c r="M317" s="240"/>
      <c r="N317" s="241"/>
      <c r="O317" s="241"/>
      <c r="P317" s="241"/>
      <c r="Q317" s="241"/>
      <c r="R317" s="241"/>
      <c r="S317" s="241"/>
      <c r="T317" s="242"/>
      <c r="AT317" s="243" t="s">
        <v>233</v>
      </c>
      <c r="AU317" s="243" t="s">
        <v>83</v>
      </c>
      <c r="AV317" s="15" t="s">
        <v>81</v>
      </c>
      <c r="AW317" s="15" t="s">
        <v>35</v>
      </c>
      <c r="AX317" s="15" t="s">
        <v>74</v>
      </c>
      <c r="AY317" s="243" t="s">
        <v>213</v>
      </c>
    </row>
    <row r="318" spans="1:65" s="13" customFormat="1">
      <c r="B318" s="212"/>
      <c r="C318" s="213"/>
      <c r="D318" s="208" t="s">
        <v>233</v>
      </c>
      <c r="E318" s="214" t="s">
        <v>19</v>
      </c>
      <c r="F318" s="215" t="s">
        <v>3317</v>
      </c>
      <c r="G318" s="213"/>
      <c r="H318" s="216">
        <v>8.8650000000000002</v>
      </c>
      <c r="I318" s="217"/>
      <c r="J318" s="213"/>
      <c r="K318" s="213"/>
      <c r="L318" s="218"/>
      <c r="M318" s="219"/>
      <c r="N318" s="220"/>
      <c r="O318" s="220"/>
      <c r="P318" s="220"/>
      <c r="Q318" s="220"/>
      <c r="R318" s="220"/>
      <c r="S318" s="220"/>
      <c r="T318" s="221"/>
      <c r="AT318" s="222" t="s">
        <v>233</v>
      </c>
      <c r="AU318" s="222" t="s">
        <v>83</v>
      </c>
      <c r="AV318" s="13" t="s">
        <v>83</v>
      </c>
      <c r="AW318" s="13" t="s">
        <v>35</v>
      </c>
      <c r="AX318" s="13" t="s">
        <v>74</v>
      </c>
      <c r="AY318" s="222" t="s">
        <v>213</v>
      </c>
    </row>
    <row r="319" spans="1:65" s="16" customFormat="1">
      <c r="B319" s="262"/>
      <c r="C319" s="263"/>
      <c r="D319" s="208" t="s">
        <v>233</v>
      </c>
      <c r="E319" s="264" t="s">
        <v>3140</v>
      </c>
      <c r="F319" s="265" t="s">
        <v>2376</v>
      </c>
      <c r="G319" s="263"/>
      <c r="H319" s="266">
        <v>8.8650000000000002</v>
      </c>
      <c r="I319" s="267"/>
      <c r="J319" s="263"/>
      <c r="K319" s="263"/>
      <c r="L319" s="268"/>
      <c r="M319" s="269"/>
      <c r="N319" s="270"/>
      <c r="O319" s="270"/>
      <c r="P319" s="270"/>
      <c r="Q319" s="270"/>
      <c r="R319" s="270"/>
      <c r="S319" s="270"/>
      <c r="T319" s="271"/>
      <c r="AT319" s="272" t="s">
        <v>233</v>
      </c>
      <c r="AU319" s="272" t="s">
        <v>83</v>
      </c>
      <c r="AV319" s="16" t="s">
        <v>228</v>
      </c>
      <c r="AW319" s="16" t="s">
        <v>35</v>
      </c>
      <c r="AX319" s="16" t="s">
        <v>74</v>
      </c>
      <c r="AY319" s="272" t="s">
        <v>213</v>
      </c>
    </row>
    <row r="320" spans="1:65" s="15" customFormat="1">
      <c r="B320" s="234"/>
      <c r="C320" s="235"/>
      <c r="D320" s="208" t="s">
        <v>233</v>
      </c>
      <c r="E320" s="236" t="s">
        <v>19</v>
      </c>
      <c r="F320" s="237" t="s">
        <v>2390</v>
      </c>
      <c r="G320" s="235"/>
      <c r="H320" s="236" t="s">
        <v>19</v>
      </c>
      <c r="I320" s="238"/>
      <c r="J320" s="235"/>
      <c r="K320" s="235"/>
      <c r="L320" s="239"/>
      <c r="M320" s="240"/>
      <c r="N320" s="241"/>
      <c r="O320" s="241"/>
      <c r="P320" s="241"/>
      <c r="Q320" s="241"/>
      <c r="R320" s="241"/>
      <c r="S320" s="241"/>
      <c r="T320" s="242"/>
      <c r="AT320" s="243" t="s">
        <v>233</v>
      </c>
      <c r="AU320" s="243" t="s">
        <v>83</v>
      </c>
      <c r="AV320" s="15" t="s">
        <v>81</v>
      </c>
      <c r="AW320" s="15" t="s">
        <v>35</v>
      </c>
      <c r="AX320" s="15" t="s">
        <v>74</v>
      </c>
      <c r="AY320" s="243" t="s">
        <v>213</v>
      </c>
    </row>
    <row r="321" spans="1:65" s="13" customFormat="1">
      <c r="B321" s="212"/>
      <c r="C321" s="213"/>
      <c r="D321" s="208" t="s">
        <v>233</v>
      </c>
      <c r="E321" s="214" t="s">
        <v>19</v>
      </c>
      <c r="F321" s="215" t="s">
        <v>3318</v>
      </c>
      <c r="G321" s="213"/>
      <c r="H321" s="216">
        <v>9.3000000000000007</v>
      </c>
      <c r="I321" s="217"/>
      <c r="J321" s="213"/>
      <c r="K321" s="213"/>
      <c r="L321" s="218"/>
      <c r="M321" s="219"/>
      <c r="N321" s="220"/>
      <c r="O321" s="220"/>
      <c r="P321" s="220"/>
      <c r="Q321" s="220"/>
      <c r="R321" s="220"/>
      <c r="S321" s="220"/>
      <c r="T321" s="221"/>
      <c r="AT321" s="222" t="s">
        <v>233</v>
      </c>
      <c r="AU321" s="222" t="s">
        <v>83</v>
      </c>
      <c r="AV321" s="13" t="s">
        <v>83</v>
      </c>
      <c r="AW321" s="13" t="s">
        <v>35</v>
      </c>
      <c r="AX321" s="13" t="s">
        <v>74</v>
      </c>
      <c r="AY321" s="222" t="s">
        <v>213</v>
      </c>
    </row>
    <row r="322" spans="1:65" s="16" customFormat="1">
      <c r="B322" s="262"/>
      <c r="C322" s="263"/>
      <c r="D322" s="208" t="s">
        <v>233</v>
      </c>
      <c r="E322" s="264" t="s">
        <v>3138</v>
      </c>
      <c r="F322" s="265" t="s">
        <v>2376</v>
      </c>
      <c r="G322" s="263"/>
      <c r="H322" s="266">
        <v>9.3000000000000007</v>
      </c>
      <c r="I322" s="267"/>
      <c r="J322" s="263"/>
      <c r="K322" s="263"/>
      <c r="L322" s="268"/>
      <c r="M322" s="269"/>
      <c r="N322" s="270"/>
      <c r="O322" s="270"/>
      <c r="P322" s="270"/>
      <c r="Q322" s="270"/>
      <c r="R322" s="270"/>
      <c r="S322" s="270"/>
      <c r="T322" s="271"/>
      <c r="AT322" s="272" t="s">
        <v>233</v>
      </c>
      <c r="AU322" s="272" t="s">
        <v>83</v>
      </c>
      <c r="AV322" s="16" t="s">
        <v>228</v>
      </c>
      <c r="AW322" s="16" t="s">
        <v>35</v>
      </c>
      <c r="AX322" s="16" t="s">
        <v>74</v>
      </c>
      <c r="AY322" s="272" t="s">
        <v>213</v>
      </c>
    </row>
    <row r="323" spans="1:65" s="14" customFormat="1">
      <c r="B323" s="223"/>
      <c r="C323" s="224"/>
      <c r="D323" s="208" t="s">
        <v>233</v>
      </c>
      <c r="E323" s="225" t="s">
        <v>19</v>
      </c>
      <c r="F323" s="226" t="s">
        <v>234</v>
      </c>
      <c r="G323" s="224"/>
      <c r="H323" s="227">
        <v>18.164999999999999</v>
      </c>
      <c r="I323" s="228"/>
      <c r="J323" s="224"/>
      <c r="K323" s="224"/>
      <c r="L323" s="229"/>
      <c r="M323" s="230"/>
      <c r="N323" s="231"/>
      <c r="O323" s="231"/>
      <c r="P323" s="231"/>
      <c r="Q323" s="231"/>
      <c r="R323" s="231"/>
      <c r="S323" s="231"/>
      <c r="T323" s="232"/>
      <c r="AT323" s="233" t="s">
        <v>233</v>
      </c>
      <c r="AU323" s="233" t="s">
        <v>83</v>
      </c>
      <c r="AV323" s="14" t="s">
        <v>220</v>
      </c>
      <c r="AW323" s="14" t="s">
        <v>35</v>
      </c>
      <c r="AX323" s="14" t="s">
        <v>81</v>
      </c>
      <c r="AY323" s="233" t="s">
        <v>213</v>
      </c>
    </row>
    <row r="324" spans="1:65" s="2" customFormat="1" ht="16.5" customHeight="1">
      <c r="A324" s="36"/>
      <c r="B324" s="37"/>
      <c r="C324" s="244" t="s">
        <v>393</v>
      </c>
      <c r="D324" s="244" t="s">
        <v>329</v>
      </c>
      <c r="E324" s="245" t="s">
        <v>2429</v>
      </c>
      <c r="F324" s="246" t="s">
        <v>2430</v>
      </c>
      <c r="G324" s="247" t="s">
        <v>152</v>
      </c>
      <c r="H324" s="248">
        <v>19.981999999999999</v>
      </c>
      <c r="I324" s="249"/>
      <c r="J324" s="250">
        <f>ROUND(I324*H324,2)</f>
        <v>0</v>
      </c>
      <c r="K324" s="246" t="s">
        <v>19</v>
      </c>
      <c r="L324" s="251"/>
      <c r="M324" s="252" t="s">
        <v>19</v>
      </c>
      <c r="N324" s="253" t="s">
        <v>45</v>
      </c>
      <c r="O324" s="66"/>
      <c r="P324" s="204">
        <f>O324*H324</f>
        <v>0</v>
      </c>
      <c r="Q324" s="204">
        <v>8.0000000000000004E-4</v>
      </c>
      <c r="R324" s="204">
        <f>Q324*H324</f>
        <v>1.5985599999999999E-2</v>
      </c>
      <c r="S324" s="204">
        <v>0</v>
      </c>
      <c r="T324" s="205">
        <f>S324*H324</f>
        <v>0</v>
      </c>
      <c r="U324" s="36"/>
      <c r="V324" s="36"/>
      <c r="W324" s="36"/>
      <c r="X324" s="36"/>
      <c r="Y324" s="36"/>
      <c r="Z324" s="36"/>
      <c r="AA324" s="36"/>
      <c r="AB324" s="36"/>
      <c r="AC324" s="36"/>
      <c r="AD324" s="36"/>
      <c r="AE324" s="36"/>
      <c r="AR324" s="206" t="s">
        <v>257</v>
      </c>
      <c r="AT324" s="206" t="s">
        <v>329</v>
      </c>
      <c r="AU324" s="206" t="s">
        <v>83</v>
      </c>
      <c r="AY324" s="19" t="s">
        <v>213</v>
      </c>
      <c r="BE324" s="207">
        <f>IF(N324="základní",J324,0)</f>
        <v>0</v>
      </c>
      <c r="BF324" s="207">
        <f>IF(N324="snížená",J324,0)</f>
        <v>0</v>
      </c>
      <c r="BG324" s="207">
        <f>IF(N324="zákl. přenesená",J324,0)</f>
        <v>0</v>
      </c>
      <c r="BH324" s="207">
        <f>IF(N324="sníž. přenesená",J324,0)</f>
        <v>0</v>
      </c>
      <c r="BI324" s="207">
        <f>IF(N324="nulová",J324,0)</f>
        <v>0</v>
      </c>
      <c r="BJ324" s="19" t="s">
        <v>81</v>
      </c>
      <c r="BK324" s="207">
        <f>ROUND(I324*H324,2)</f>
        <v>0</v>
      </c>
      <c r="BL324" s="19" t="s">
        <v>220</v>
      </c>
      <c r="BM324" s="206" t="s">
        <v>3319</v>
      </c>
    </row>
    <row r="325" spans="1:65" s="13" customFormat="1">
      <c r="B325" s="212"/>
      <c r="C325" s="213"/>
      <c r="D325" s="208" t="s">
        <v>233</v>
      </c>
      <c r="E325" s="214" t="s">
        <v>19</v>
      </c>
      <c r="F325" s="215" t="s">
        <v>3320</v>
      </c>
      <c r="G325" s="213"/>
      <c r="H325" s="216">
        <v>19.981999999999999</v>
      </c>
      <c r="I325" s="217"/>
      <c r="J325" s="213"/>
      <c r="K325" s="213"/>
      <c r="L325" s="218"/>
      <c r="M325" s="219"/>
      <c r="N325" s="220"/>
      <c r="O325" s="220"/>
      <c r="P325" s="220"/>
      <c r="Q325" s="220"/>
      <c r="R325" s="220"/>
      <c r="S325" s="220"/>
      <c r="T325" s="221"/>
      <c r="AT325" s="222" t="s">
        <v>233</v>
      </c>
      <c r="AU325" s="222" t="s">
        <v>83</v>
      </c>
      <c r="AV325" s="13" t="s">
        <v>83</v>
      </c>
      <c r="AW325" s="13" t="s">
        <v>35</v>
      </c>
      <c r="AX325" s="13" t="s">
        <v>81</v>
      </c>
      <c r="AY325" s="222" t="s">
        <v>213</v>
      </c>
    </row>
    <row r="326" spans="1:65" s="2" customFormat="1" ht="16.5" customHeight="1">
      <c r="A326" s="36"/>
      <c r="B326" s="37"/>
      <c r="C326" s="195" t="s">
        <v>397</v>
      </c>
      <c r="D326" s="195" t="s">
        <v>215</v>
      </c>
      <c r="E326" s="196" t="s">
        <v>2433</v>
      </c>
      <c r="F326" s="197" t="s">
        <v>2434</v>
      </c>
      <c r="G326" s="198" t="s">
        <v>152</v>
      </c>
      <c r="H326" s="199">
        <v>54.494999999999997</v>
      </c>
      <c r="I326" s="200"/>
      <c r="J326" s="201">
        <f>ROUND(I326*H326,2)</f>
        <v>0</v>
      </c>
      <c r="K326" s="197" t="s">
        <v>2365</v>
      </c>
      <c r="L326" s="41"/>
      <c r="M326" s="202" t="s">
        <v>19</v>
      </c>
      <c r="N326" s="203" t="s">
        <v>45</v>
      </c>
      <c r="O326" s="66"/>
      <c r="P326" s="204">
        <f>O326*H326</f>
        <v>0</v>
      </c>
      <c r="Q326" s="204">
        <v>0</v>
      </c>
      <c r="R326" s="204">
        <f>Q326*H326</f>
        <v>0</v>
      </c>
      <c r="S326" s="204">
        <v>0</v>
      </c>
      <c r="T326" s="205">
        <f>S326*H326</f>
        <v>0</v>
      </c>
      <c r="U326" s="36"/>
      <c r="V326" s="36"/>
      <c r="W326" s="36"/>
      <c r="X326" s="36"/>
      <c r="Y326" s="36"/>
      <c r="Z326" s="36"/>
      <c r="AA326" s="36"/>
      <c r="AB326" s="36"/>
      <c r="AC326" s="36"/>
      <c r="AD326" s="36"/>
      <c r="AE326" s="36"/>
      <c r="AR326" s="206" t="s">
        <v>220</v>
      </c>
      <c r="AT326" s="206" t="s">
        <v>215</v>
      </c>
      <c r="AU326" s="206" t="s">
        <v>83</v>
      </c>
      <c r="AY326" s="19" t="s">
        <v>213</v>
      </c>
      <c r="BE326" s="207">
        <f>IF(N326="základní",J326,0)</f>
        <v>0</v>
      </c>
      <c r="BF326" s="207">
        <f>IF(N326="snížená",J326,0)</f>
        <v>0</v>
      </c>
      <c r="BG326" s="207">
        <f>IF(N326="zákl. přenesená",J326,0)</f>
        <v>0</v>
      </c>
      <c r="BH326" s="207">
        <f>IF(N326="sníž. přenesená",J326,0)</f>
        <v>0</v>
      </c>
      <c r="BI326" s="207">
        <f>IF(N326="nulová",J326,0)</f>
        <v>0</v>
      </c>
      <c r="BJ326" s="19" t="s">
        <v>81</v>
      </c>
      <c r="BK326" s="207">
        <f>ROUND(I326*H326,2)</f>
        <v>0</v>
      </c>
      <c r="BL326" s="19" t="s">
        <v>220</v>
      </c>
      <c r="BM326" s="206" t="s">
        <v>3321</v>
      </c>
    </row>
    <row r="327" spans="1:65" s="2" customFormat="1" ht="29.25">
      <c r="A327" s="36"/>
      <c r="B327" s="37"/>
      <c r="C327" s="38"/>
      <c r="D327" s="208" t="s">
        <v>222</v>
      </c>
      <c r="E327" s="38"/>
      <c r="F327" s="209" t="s">
        <v>2426</v>
      </c>
      <c r="G327" s="38"/>
      <c r="H327" s="38"/>
      <c r="I327" s="118"/>
      <c r="J327" s="38"/>
      <c r="K327" s="38"/>
      <c r="L327" s="41"/>
      <c r="M327" s="210"/>
      <c r="N327" s="211"/>
      <c r="O327" s="66"/>
      <c r="P327" s="66"/>
      <c r="Q327" s="66"/>
      <c r="R327" s="66"/>
      <c r="S327" s="66"/>
      <c r="T327" s="67"/>
      <c r="U327" s="36"/>
      <c r="V327" s="36"/>
      <c r="W327" s="36"/>
      <c r="X327" s="36"/>
      <c r="Y327" s="36"/>
      <c r="Z327" s="36"/>
      <c r="AA327" s="36"/>
      <c r="AB327" s="36"/>
      <c r="AC327" s="36"/>
      <c r="AD327" s="36"/>
      <c r="AE327" s="36"/>
      <c r="AT327" s="19" t="s">
        <v>222</v>
      </c>
      <c r="AU327" s="19" t="s">
        <v>83</v>
      </c>
    </row>
    <row r="328" spans="1:65" s="13" customFormat="1">
      <c r="B328" s="212"/>
      <c r="C328" s="213"/>
      <c r="D328" s="208" t="s">
        <v>233</v>
      </c>
      <c r="E328" s="214" t="s">
        <v>19</v>
      </c>
      <c r="F328" s="215" t="s">
        <v>3322</v>
      </c>
      <c r="G328" s="213"/>
      <c r="H328" s="216">
        <v>54.494999999999997</v>
      </c>
      <c r="I328" s="217"/>
      <c r="J328" s="213"/>
      <c r="K328" s="213"/>
      <c r="L328" s="218"/>
      <c r="M328" s="219"/>
      <c r="N328" s="220"/>
      <c r="O328" s="220"/>
      <c r="P328" s="220"/>
      <c r="Q328" s="220"/>
      <c r="R328" s="220"/>
      <c r="S328" s="220"/>
      <c r="T328" s="221"/>
      <c r="AT328" s="222" t="s">
        <v>233</v>
      </c>
      <c r="AU328" s="222" t="s">
        <v>83</v>
      </c>
      <c r="AV328" s="13" t="s">
        <v>83</v>
      </c>
      <c r="AW328" s="13" t="s">
        <v>35</v>
      </c>
      <c r="AX328" s="13" t="s">
        <v>81</v>
      </c>
      <c r="AY328" s="222" t="s">
        <v>213</v>
      </c>
    </row>
    <row r="329" spans="1:65" s="2" customFormat="1" ht="16.5" customHeight="1">
      <c r="A329" s="36"/>
      <c r="B329" s="37"/>
      <c r="C329" s="244" t="s">
        <v>402</v>
      </c>
      <c r="D329" s="244" t="s">
        <v>329</v>
      </c>
      <c r="E329" s="245" t="s">
        <v>2437</v>
      </c>
      <c r="F329" s="246" t="s">
        <v>2438</v>
      </c>
      <c r="G329" s="247" t="s">
        <v>152</v>
      </c>
      <c r="H329" s="248">
        <v>59.945</v>
      </c>
      <c r="I329" s="249"/>
      <c r="J329" s="250">
        <f>ROUND(I329*H329,2)</f>
        <v>0</v>
      </c>
      <c r="K329" s="246" t="s">
        <v>19</v>
      </c>
      <c r="L329" s="251"/>
      <c r="M329" s="252" t="s">
        <v>19</v>
      </c>
      <c r="N329" s="253" t="s">
        <v>45</v>
      </c>
      <c r="O329" s="66"/>
      <c r="P329" s="204">
        <f>O329*H329</f>
        <v>0</v>
      </c>
      <c r="Q329" s="204">
        <v>5.0000000000000002E-5</v>
      </c>
      <c r="R329" s="204">
        <f>Q329*H329</f>
        <v>2.9972500000000003E-3</v>
      </c>
      <c r="S329" s="204">
        <v>0</v>
      </c>
      <c r="T329" s="205">
        <f>S329*H329</f>
        <v>0</v>
      </c>
      <c r="U329" s="36"/>
      <c r="V329" s="36"/>
      <c r="W329" s="36"/>
      <c r="X329" s="36"/>
      <c r="Y329" s="36"/>
      <c r="Z329" s="36"/>
      <c r="AA329" s="36"/>
      <c r="AB329" s="36"/>
      <c r="AC329" s="36"/>
      <c r="AD329" s="36"/>
      <c r="AE329" s="36"/>
      <c r="AR329" s="206" t="s">
        <v>257</v>
      </c>
      <c r="AT329" s="206" t="s">
        <v>329</v>
      </c>
      <c r="AU329" s="206" t="s">
        <v>83</v>
      </c>
      <c r="AY329" s="19" t="s">
        <v>213</v>
      </c>
      <c r="BE329" s="207">
        <f>IF(N329="základní",J329,0)</f>
        <v>0</v>
      </c>
      <c r="BF329" s="207">
        <f>IF(N329="snížená",J329,0)</f>
        <v>0</v>
      </c>
      <c r="BG329" s="207">
        <f>IF(N329="zákl. přenesená",J329,0)</f>
        <v>0</v>
      </c>
      <c r="BH329" s="207">
        <f>IF(N329="sníž. přenesená",J329,0)</f>
        <v>0</v>
      </c>
      <c r="BI329" s="207">
        <f>IF(N329="nulová",J329,0)</f>
        <v>0</v>
      </c>
      <c r="BJ329" s="19" t="s">
        <v>81</v>
      </c>
      <c r="BK329" s="207">
        <f>ROUND(I329*H329,2)</f>
        <v>0</v>
      </c>
      <c r="BL329" s="19" t="s">
        <v>220</v>
      </c>
      <c r="BM329" s="206" t="s">
        <v>3323</v>
      </c>
    </row>
    <row r="330" spans="1:65" s="13" customFormat="1">
      <c r="B330" s="212"/>
      <c r="C330" s="213"/>
      <c r="D330" s="208" t="s">
        <v>233</v>
      </c>
      <c r="E330" s="214" t="s">
        <v>19</v>
      </c>
      <c r="F330" s="215" t="s">
        <v>3324</v>
      </c>
      <c r="G330" s="213"/>
      <c r="H330" s="216">
        <v>59.945</v>
      </c>
      <c r="I330" s="217"/>
      <c r="J330" s="213"/>
      <c r="K330" s="213"/>
      <c r="L330" s="218"/>
      <c r="M330" s="219"/>
      <c r="N330" s="220"/>
      <c r="O330" s="220"/>
      <c r="P330" s="220"/>
      <c r="Q330" s="220"/>
      <c r="R330" s="220"/>
      <c r="S330" s="220"/>
      <c r="T330" s="221"/>
      <c r="AT330" s="222" t="s">
        <v>233</v>
      </c>
      <c r="AU330" s="222" t="s">
        <v>83</v>
      </c>
      <c r="AV330" s="13" t="s">
        <v>83</v>
      </c>
      <c r="AW330" s="13" t="s">
        <v>35</v>
      </c>
      <c r="AX330" s="13" t="s">
        <v>81</v>
      </c>
      <c r="AY330" s="222" t="s">
        <v>213</v>
      </c>
    </row>
    <row r="331" spans="1:65" s="12" customFormat="1" ht="22.9" customHeight="1">
      <c r="B331" s="179"/>
      <c r="C331" s="180"/>
      <c r="D331" s="181" t="s">
        <v>73</v>
      </c>
      <c r="E331" s="193" t="s">
        <v>220</v>
      </c>
      <c r="F331" s="193" t="s">
        <v>841</v>
      </c>
      <c r="G331" s="180"/>
      <c r="H331" s="180"/>
      <c r="I331" s="183"/>
      <c r="J331" s="194">
        <f>BK331</f>
        <v>0</v>
      </c>
      <c r="K331" s="180"/>
      <c r="L331" s="185"/>
      <c r="M331" s="186"/>
      <c r="N331" s="187"/>
      <c r="O331" s="187"/>
      <c r="P331" s="188">
        <f>SUM(P332:P359)</f>
        <v>0</v>
      </c>
      <c r="Q331" s="187"/>
      <c r="R331" s="188">
        <f>SUM(R332:R359)</f>
        <v>1.7691135499999999</v>
      </c>
      <c r="S331" s="187"/>
      <c r="T331" s="189">
        <f>SUM(T332:T359)</f>
        <v>0</v>
      </c>
      <c r="AR331" s="190" t="s">
        <v>81</v>
      </c>
      <c r="AT331" s="191" t="s">
        <v>73</v>
      </c>
      <c r="AU331" s="191" t="s">
        <v>81</v>
      </c>
      <c r="AY331" s="190" t="s">
        <v>213</v>
      </c>
      <c r="BK331" s="192">
        <f>SUM(BK332:BK359)</f>
        <v>0</v>
      </c>
    </row>
    <row r="332" spans="1:65" s="2" customFormat="1" ht="16.5" customHeight="1">
      <c r="A332" s="36"/>
      <c r="B332" s="37"/>
      <c r="C332" s="195" t="s">
        <v>407</v>
      </c>
      <c r="D332" s="195" t="s">
        <v>215</v>
      </c>
      <c r="E332" s="196" t="s">
        <v>3325</v>
      </c>
      <c r="F332" s="197" t="s">
        <v>3326</v>
      </c>
      <c r="G332" s="198" t="s">
        <v>253</v>
      </c>
      <c r="H332" s="199">
        <v>0.59599999999999997</v>
      </c>
      <c r="I332" s="200"/>
      <c r="J332" s="201">
        <f>ROUND(I332*H332,2)</f>
        <v>0</v>
      </c>
      <c r="K332" s="197" t="s">
        <v>2365</v>
      </c>
      <c r="L332" s="41"/>
      <c r="M332" s="202" t="s">
        <v>19</v>
      </c>
      <c r="N332" s="203" t="s">
        <v>45</v>
      </c>
      <c r="O332" s="66"/>
      <c r="P332" s="204">
        <f>O332*H332</f>
        <v>0</v>
      </c>
      <c r="Q332" s="204">
        <v>2.4533999999999998</v>
      </c>
      <c r="R332" s="204">
        <f>Q332*H332</f>
        <v>1.4622263999999998</v>
      </c>
      <c r="S332" s="204">
        <v>0</v>
      </c>
      <c r="T332" s="205">
        <f>S332*H332</f>
        <v>0</v>
      </c>
      <c r="U332" s="36"/>
      <c r="V332" s="36"/>
      <c r="W332" s="36"/>
      <c r="X332" s="36"/>
      <c r="Y332" s="36"/>
      <c r="Z332" s="36"/>
      <c r="AA332" s="36"/>
      <c r="AB332" s="36"/>
      <c r="AC332" s="36"/>
      <c r="AD332" s="36"/>
      <c r="AE332" s="36"/>
      <c r="AR332" s="206" t="s">
        <v>220</v>
      </c>
      <c r="AT332" s="206" t="s">
        <v>215</v>
      </c>
      <c r="AU332" s="206" t="s">
        <v>83</v>
      </c>
      <c r="AY332" s="19" t="s">
        <v>213</v>
      </c>
      <c r="BE332" s="207">
        <f>IF(N332="základní",J332,0)</f>
        <v>0</v>
      </c>
      <c r="BF332" s="207">
        <f>IF(N332="snížená",J332,0)</f>
        <v>0</v>
      </c>
      <c r="BG332" s="207">
        <f>IF(N332="zákl. přenesená",J332,0)</f>
        <v>0</v>
      </c>
      <c r="BH332" s="207">
        <f>IF(N332="sníž. přenesená",J332,0)</f>
        <v>0</v>
      </c>
      <c r="BI332" s="207">
        <f>IF(N332="nulová",J332,0)</f>
        <v>0</v>
      </c>
      <c r="BJ332" s="19" t="s">
        <v>81</v>
      </c>
      <c r="BK332" s="207">
        <f>ROUND(I332*H332,2)</f>
        <v>0</v>
      </c>
      <c r="BL332" s="19" t="s">
        <v>220</v>
      </c>
      <c r="BM332" s="206" t="s">
        <v>3327</v>
      </c>
    </row>
    <row r="333" spans="1:65" s="15" customFormat="1">
      <c r="B333" s="234"/>
      <c r="C333" s="235"/>
      <c r="D333" s="208" t="s">
        <v>233</v>
      </c>
      <c r="E333" s="236" t="s">
        <v>19</v>
      </c>
      <c r="F333" s="237" t="s">
        <v>3328</v>
      </c>
      <c r="G333" s="235"/>
      <c r="H333" s="236" t="s">
        <v>19</v>
      </c>
      <c r="I333" s="238"/>
      <c r="J333" s="235"/>
      <c r="K333" s="235"/>
      <c r="L333" s="239"/>
      <c r="M333" s="240"/>
      <c r="N333" s="241"/>
      <c r="O333" s="241"/>
      <c r="P333" s="241"/>
      <c r="Q333" s="241"/>
      <c r="R333" s="241"/>
      <c r="S333" s="241"/>
      <c r="T333" s="242"/>
      <c r="AT333" s="243" t="s">
        <v>233</v>
      </c>
      <c r="AU333" s="243" t="s">
        <v>83</v>
      </c>
      <c r="AV333" s="15" t="s">
        <v>81</v>
      </c>
      <c r="AW333" s="15" t="s">
        <v>35</v>
      </c>
      <c r="AX333" s="15" t="s">
        <v>74</v>
      </c>
      <c r="AY333" s="243" t="s">
        <v>213</v>
      </c>
    </row>
    <row r="334" spans="1:65" s="13" customFormat="1">
      <c r="B334" s="212"/>
      <c r="C334" s="213"/>
      <c r="D334" s="208" t="s">
        <v>233</v>
      </c>
      <c r="E334" s="214" t="s">
        <v>19</v>
      </c>
      <c r="F334" s="215" t="s">
        <v>3329</v>
      </c>
      <c r="G334" s="213"/>
      <c r="H334" s="216">
        <v>0.59599999999999997</v>
      </c>
      <c r="I334" s="217"/>
      <c r="J334" s="213"/>
      <c r="K334" s="213"/>
      <c r="L334" s="218"/>
      <c r="M334" s="219"/>
      <c r="N334" s="220"/>
      <c r="O334" s="220"/>
      <c r="P334" s="220"/>
      <c r="Q334" s="220"/>
      <c r="R334" s="220"/>
      <c r="S334" s="220"/>
      <c r="T334" s="221"/>
      <c r="AT334" s="222" t="s">
        <v>233</v>
      </c>
      <c r="AU334" s="222" t="s">
        <v>83</v>
      </c>
      <c r="AV334" s="13" t="s">
        <v>83</v>
      </c>
      <c r="AW334" s="13" t="s">
        <v>35</v>
      </c>
      <c r="AX334" s="13" t="s">
        <v>81</v>
      </c>
      <c r="AY334" s="222" t="s">
        <v>213</v>
      </c>
    </row>
    <row r="335" spans="1:65" s="2" customFormat="1" ht="16.5" customHeight="1">
      <c r="A335" s="36"/>
      <c r="B335" s="37"/>
      <c r="C335" s="195" t="s">
        <v>414</v>
      </c>
      <c r="D335" s="195" t="s">
        <v>215</v>
      </c>
      <c r="E335" s="196" t="s">
        <v>2735</v>
      </c>
      <c r="F335" s="197" t="s">
        <v>2736</v>
      </c>
      <c r="G335" s="198" t="s">
        <v>156</v>
      </c>
      <c r="H335" s="199">
        <v>5.2320000000000002</v>
      </c>
      <c r="I335" s="200"/>
      <c r="J335" s="201">
        <f>ROUND(I335*H335,2)</f>
        <v>0</v>
      </c>
      <c r="K335" s="197" t="s">
        <v>2365</v>
      </c>
      <c r="L335" s="41"/>
      <c r="M335" s="202" t="s">
        <v>19</v>
      </c>
      <c r="N335" s="203" t="s">
        <v>45</v>
      </c>
      <c r="O335" s="66"/>
      <c r="P335" s="204">
        <f>O335*H335</f>
        <v>0</v>
      </c>
      <c r="Q335" s="204">
        <v>5.1900000000000002E-3</v>
      </c>
      <c r="R335" s="204">
        <f>Q335*H335</f>
        <v>2.7154080000000001E-2</v>
      </c>
      <c r="S335" s="204">
        <v>0</v>
      </c>
      <c r="T335" s="205">
        <f>S335*H335</f>
        <v>0</v>
      </c>
      <c r="U335" s="36"/>
      <c r="V335" s="36"/>
      <c r="W335" s="36"/>
      <c r="X335" s="36"/>
      <c r="Y335" s="36"/>
      <c r="Z335" s="36"/>
      <c r="AA335" s="36"/>
      <c r="AB335" s="36"/>
      <c r="AC335" s="36"/>
      <c r="AD335" s="36"/>
      <c r="AE335" s="36"/>
      <c r="AR335" s="206" t="s">
        <v>220</v>
      </c>
      <c r="AT335" s="206" t="s">
        <v>215</v>
      </c>
      <c r="AU335" s="206" t="s">
        <v>83</v>
      </c>
      <c r="AY335" s="19" t="s">
        <v>213</v>
      </c>
      <c r="BE335" s="207">
        <f>IF(N335="základní",J335,0)</f>
        <v>0</v>
      </c>
      <c r="BF335" s="207">
        <f>IF(N335="snížená",J335,0)</f>
        <v>0</v>
      </c>
      <c r="BG335" s="207">
        <f>IF(N335="zákl. přenesená",J335,0)</f>
        <v>0</v>
      </c>
      <c r="BH335" s="207">
        <f>IF(N335="sníž. přenesená",J335,0)</f>
        <v>0</v>
      </c>
      <c r="BI335" s="207">
        <f>IF(N335="nulová",J335,0)</f>
        <v>0</v>
      </c>
      <c r="BJ335" s="19" t="s">
        <v>81</v>
      </c>
      <c r="BK335" s="207">
        <f>ROUND(I335*H335,2)</f>
        <v>0</v>
      </c>
      <c r="BL335" s="19" t="s">
        <v>220</v>
      </c>
      <c r="BM335" s="206" t="s">
        <v>3330</v>
      </c>
    </row>
    <row r="336" spans="1:65" s="15" customFormat="1">
      <c r="B336" s="234"/>
      <c r="C336" s="235"/>
      <c r="D336" s="208" t="s">
        <v>233</v>
      </c>
      <c r="E336" s="236" t="s">
        <v>19</v>
      </c>
      <c r="F336" s="237" t="s">
        <v>3331</v>
      </c>
      <c r="G336" s="235"/>
      <c r="H336" s="236" t="s">
        <v>19</v>
      </c>
      <c r="I336" s="238"/>
      <c r="J336" s="235"/>
      <c r="K336" s="235"/>
      <c r="L336" s="239"/>
      <c r="M336" s="240"/>
      <c r="N336" s="241"/>
      <c r="O336" s="241"/>
      <c r="P336" s="241"/>
      <c r="Q336" s="241"/>
      <c r="R336" s="241"/>
      <c r="S336" s="241"/>
      <c r="T336" s="242"/>
      <c r="AT336" s="243" t="s">
        <v>233</v>
      </c>
      <c r="AU336" s="243" t="s">
        <v>83</v>
      </c>
      <c r="AV336" s="15" t="s">
        <v>81</v>
      </c>
      <c r="AW336" s="15" t="s">
        <v>35</v>
      </c>
      <c r="AX336" s="15" t="s">
        <v>74</v>
      </c>
      <c r="AY336" s="243" t="s">
        <v>213</v>
      </c>
    </row>
    <row r="337" spans="1:65" s="13" customFormat="1">
      <c r="B337" s="212"/>
      <c r="C337" s="213"/>
      <c r="D337" s="208" t="s">
        <v>233</v>
      </c>
      <c r="E337" s="214" t="s">
        <v>19</v>
      </c>
      <c r="F337" s="215" t="s">
        <v>3332</v>
      </c>
      <c r="G337" s="213"/>
      <c r="H337" s="216">
        <v>2.048</v>
      </c>
      <c r="I337" s="217"/>
      <c r="J337" s="213"/>
      <c r="K337" s="213"/>
      <c r="L337" s="218"/>
      <c r="M337" s="219"/>
      <c r="N337" s="220"/>
      <c r="O337" s="220"/>
      <c r="P337" s="220"/>
      <c r="Q337" s="220"/>
      <c r="R337" s="220"/>
      <c r="S337" s="220"/>
      <c r="T337" s="221"/>
      <c r="AT337" s="222" t="s">
        <v>233</v>
      </c>
      <c r="AU337" s="222" t="s">
        <v>83</v>
      </c>
      <c r="AV337" s="13" t="s">
        <v>83</v>
      </c>
      <c r="AW337" s="13" t="s">
        <v>35</v>
      </c>
      <c r="AX337" s="13" t="s">
        <v>74</v>
      </c>
      <c r="AY337" s="222" t="s">
        <v>213</v>
      </c>
    </row>
    <row r="338" spans="1:65" s="13" customFormat="1">
      <c r="B338" s="212"/>
      <c r="C338" s="213"/>
      <c r="D338" s="208" t="s">
        <v>233</v>
      </c>
      <c r="E338" s="214" t="s">
        <v>19</v>
      </c>
      <c r="F338" s="215" t="s">
        <v>3333</v>
      </c>
      <c r="G338" s="213"/>
      <c r="H338" s="216">
        <v>1.196</v>
      </c>
      <c r="I338" s="217"/>
      <c r="J338" s="213"/>
      <c r="K338" s="213"/>
      <c r="L338" s="218"/>
      <c r="M338" s="219"/>
      <c r="N338" s="220"/>
      <c r="O338" s="220"/>
      <c r="P338" s="220"/>
      <c r="Q338" s="220"/>
      <c r="R338" s="220"/>
      <c r="S338" s="220"/>
      <c r="T338" s="221"/>
      <c r="AT338" s="222" t="s">
        <v>233</v>
      </c>
      <c r="AU338" s="222" t="s">
        <v>83</v>
      </c>
      <c r="AV338" s="13" t="s">
        <v>83</v>
      </c>
      <c r="AW338" s="13" t="s">
        <v>35</v>
      </c>
      <c r="AX338" s="13" t="s">
        <v>74</v>
      </c>
      <c r="AY338" s="222" t="s">
        <v>213</v>
      </c>
    </row>
    <row r="339" spans="1:65" s="15" customFormat="1">
      <c r="B339" s="234"/>
      <c r="C339" s="235"/>
      <c r="D339" s="208" t="s">
        <v>233</v>
      </c>
      <c r="E339" s="236" t="s">
        <v>19</v>
      </c>
      <c r="F339" s="237" t="s">
        <v>3328</v>
      </c>
      <c r="G339" s="235"/>
      <c r="H339" s="236" t="s">
        <v>19</v>
      </c>
      <c r="I339" s="238"/>
      <c r="J339" s="235"/>
      <c r="K339" s="235"/>
      <c r="L339" s="239"/>
      <c r="M339" s="240"/>
      <c r="N339" s="241"/>
      <c r="O339" s="241"/>
      <c r="P339" s="241"/>
      <c r="Q339" s="241"/>
      <c r="R339" s="241"/>
      <c r="S339" s="241"/>
      <c r="T339" s="242"/>
      <c r="AT339" s="243" t="s">
        <v>233</v>
      </c>
      <c r="AU339" s="243" t="s">
        <v>83</v>
      </c>
      <c r="AV339" s="15" t="s">
        <v>81</v>
      </c>
      <c r="AW339" s="15" t="s">
        <v>35</v>
      </c>
      <c r="AX339" s="15" t="s">
        <v>74</v>
      </c>
      <c r="AY339" s="243" t="s">
        <v>213</v>
      </c>
    </row>
    <row r="340" spans="1:65" s="13" customFormat="1">
      <c r="B340" s="212"/>
      <c r="C340" s="213"/>
      <c r="D340" s="208" t="s">
        <v>233</v>
      </c>
      <c r="E340" s="214" t="s">
        <v>19</v>
      </c>
      <c r="F340" s="215" t="s">
        <v>3334</v>
      </c>
      <c r="G340" s="213"/>
      <c r="H340" s="216">
        <v>1.988</v>
      </c>
      <c r="I340" s="217"/>
      <c r="J340" s="213"/>
      <c r="K340" s="213"/>
      <c r="L340" s="218"/>
      <c r="M340" s="219"/>
      <c r="N340" s="220"/>
      <c r="O340" s="220"/>
      <c r="P340" s="220"/>
      <c r="Q340" s="220"/>
      <c r="R340" s="220"/>
      <c r="S340" s="220"/>
      <c r="T340" s="221"/>
      <c r="AT340" s="222" t="s">
        <v>233</v>
      </c>
      <c r="AU340" s="222" t="s">
        <v>83</v>
      </c>
      <c r="AV340" s="13" t="s">
        <v>83</v>
      </c>
      <c r="AW340" s="13" t="s">
        <v>35</v>
      </c>
      <c r="AX340" s="13" t="s">
        <v>74</v>
      </c>
      <c r="AY340" s="222" t="s">
        <v>213</v>
      </c>
    </row>
    <row r="341" spans="1:65" s="14" customFormat="1">
      <c r="B341" s="223"/>
      <c r="C341" s="224"/>
      <c r="D341" s="208" t="s">
        <v>233</v>
      </c>
      <c r="E341" s="225" t="s">
        <v>2611</v>
      </c>
      <c r="F341" s="226" t="s">
        <v>234</v>
      </c>
      <c r="G341" s="224"/>
      <c r="H341" s="227">
        <v>5.2320000000000002</v>
      </c>
      <c r="I341" s="228"/>
      <c r="J341" s="224"/>
      <c r="K341" s="224"/>
      <c r="L341" s="229"/>
      <c r="M341" s="230"/>
      <c r="N341" s="231"/>
      <c r="O341" s="231"/>
      <c r="P341" s="231"/>
      <c r="Q341" s="231"/>
      <c r="R341" s="231"/>
      <c r="S341" s="231"/>
      <c r="T341" s="232"/>
      <c r="AT341" s="233" t="s">
        <v>233</v>
      </c>
      <c r="AU341" s="233" t="s">
        <v>83</v>
      </c>
      <c r="AV341" s="14" t="s">
        <v>220</v>
      </c>
      <c r="AW341" s="14" t="s">
        <v>35</v>
      </c>
      <c r="AX341" s="14" t="s">
        <v>81</v>
      </c>
      <c r="AY341" s="233" t="s">
        <v>213</v>
      </c>
    </row>
    <row r="342" spans="1:65" s="2" customFormat="1" ht="16.5" customHeight="1">
      <c r="A342" s="36"/>
      <c r="B342" s="37"/>
      <c r="C342" s="195" t="s">
        <v>419</v>
      </c>
      <c r="D342" s="195" t="s">
        <v>215</v>
      </c>
      <c r="E342" s="196" t="s">
        <v>2739</v>
      </c>
      <c r="F342" s="197" t="s">
        <v>2740</v>
      </c>
      <c r="G342" s="198" t="s">
        <v>156</v>
      </c>
      <c r="H342" s="199">
        <v>5.2320000000000002</v>
      </c>
      <c r="I342" s="200"/>
      <c r="J342" s="201">
        <f>ROUND(I342*H342,2)</f>
        <v>0</v>
      </c>
      <c r="K342" s="197" t="s">
        <v>2365</v>
      </c>
      <c r="L342" s="41"/>
      <c r="M342" s="202" t="s">
        <v>19</v>
      </c>
      <c r="N342" s="203" t="s">
        <v>45</v>
      </c>
      <c r="O342" s="66"/>
      <c r="P342" s="204">
        <f>O342*H342</f>
        <v>0</v>
      </c>
      <c r="Q342" s="204">
        <v>0</v>
      </c>
      <c r="R342" s="204">
        <f>Q342*H342</f>
        <v>0</v>
      </c>
      <c r="S342" s="204">
        <v>0</v>
      </c>
      <c r="T342" s="205">
        <f>S342*H342</f>
        <v>0</v>
      </c>
      <c r="U342" s="36"/>
      <c r="V342" s="36"/>
      <c r="W342" s="36"/>
      <c r="X342" s="36"/>
      <c r="Y342" s="36"/>
      <c r="Z342" s="36"/>
      <c r="AA342" s="36"/>
      <c r="AB342" s="36"/>
      <c r="AC342" s="36"/>
      <c r="AD342" s="36"/>
      <c r="AE342" s="36"/>
      <c r="AR342" s="206" t="s">
        <v>220</v>
      </c>
      <c r="AT342" s="206" t="s">
        <v>215</v>
      </c>
      <c r="AU342" s="206" t="s">
        <v>83</v>
      </c>
      <c r="AY342" s="19" t="s">
        <v>213</v>
      </c>
      <c r="BE342" s="207">
        <f>IF(N342="základní",J342,0)</f>
        <v>0</v>
      </c>
      <c r="BF342" s="207">
        <f>IF(N342="snížená",J342,0)</f>
        <v>0</v>
      </c>
      <c r="BG342" s="207">
        <f>IF(N342="zákl. přenesená",J342,0)</f>
        <v>0</v>
      </c>
      <c r="BH342" s="207">
        <f>IF(N342="sníž. přenesená",J342,0)</f>
        <v>0</v>
      </c>
      <c r="BI342" s="207">
        <f>IF(N342="nulová",J342,0)</f>
        <v>0</v>
      </c>
      <c r="BJ342" s="19" t="s">
        <v>81</v>
      </c>
      <c r="BK342" s="207">
        <f>ROUND(I342*H342,2)</f>
        <v>0</v>
      </c>
      <c r="BL342" s="19" t="s">
        <v>220</v>
      </c>
      <c r="BM342" s="206" t="s">
        <v>3335</v>
      </c>
    </row>
    <row r="343" spans="1:65" s="13" customFormat="1">
      <c r="B343" s="212"/>
      <c r="C343" s="213"/>
      <c r="D343" s="208" t="s">
        <v>233</v>
      </c>
      <c r="E343" s="214" t="s">
        <v>19</v>
      </c>
      <c r="F343" s="215" t="s">
        <v>2611</v>
      </c>
      <c r="G343" s="213"/>
      <c r="H343" s="216">
        <v>5.2320000000000002</v>
      </c>
      <c r="I343" s="217"/>
      <c r="J343" s="213"/>
      <c r="K343" s="213"/>
      <c r="L343" s="218"/>
      <c r="M343" s="219"/>
      <c r="N343" s="220"/>
      <c r="O343" s="220"/>
      <c r="P343" s="220"/>
      <c r="Q343" s="220"/>
      <c r="R343" s="220"/>
      <c r="S343" s="220"/>
      <c r="T343" s="221"/>
      <c r="AT343" s="222" t="s">
        <v>233</v>
      </c>
      <c r="AU343" s="222" t="s">
        <v>83</v>
      </c>
      <c r="AV343" s="13" t="s">
        <v>83</v>
      </c>
      <c r="AW343" s="13" t="s">
        <v>35</v>
      </c>
      <c r="AX343" s="13" t="s">
        <v>81</v>
      </c>
      <c r="AY343" s="222" t="s">
        <v>213</v>
      </c>
    </row>
    <row r="344" spans="1:65" s="2" customFormat="1" ht="16.5" customHeight="1">
      <c r="A344" s="36"/>
      <c r="B344" s="37"/>
      <c r="C344" s="195" t="s">
        <v>425</v>
      </c>
      <c r="D344" s="195" t="s">
        <v>215</v>
      </c>
      <c r="E344" s="196" t="s">
        <v>3336</v>
      </c>
      <c r="F344" s="197" t="s">
        <v>3337</v>
      </c>
      <c r="G344" s="198" t="s">
        <v>166</v>
      </c>
      <c r="H344" s="199">
        <v>5.1999999999999998E-2</v>
      </c>
      <c r="I344" s="200"/>
      <c r="J344" s="201">
        <f>ROUND(I344*H344,2)</f>
        <v>0</v>
      </c>
      <c r="K344" s="197" t="s">
        <v>2365</v>
      </c>
      <c r="L344" s="41"/>
      <c r="M344" s="202" t="s">
        <v>19</v>
      </c>
      <c r="N344" s="203" t="s">
        <v>45</v>
      </c>
      <c r="O344" s="66"/>
      <c r="P344" s="204">
        <f>O344*H344</f>
        <v>0</v>
      </c>
      <c r="Q344" s="204">
        <v>1.0525599999999999</v>
      </c>
      <c r="R344" s="204">
        <f>Q344*H344</f>
        <v>5.4733119999999996E-2</v>
      </c>
      <c r="S344" s="204">
        <v>0</v>
      </c>
      <c r="T344" s="205">
        <f>S344*H344</f>
        <v>0</v>
      </c>
      <c r="U344" s="36"/>
      <c r="V344" s="36"/>
      <c r="W344" s="36"/>
      <c r="X344" s="36"/>
      <c r="Y344" s="36"/>
      <c r="Z344" s="36"/>
      <c r="AA344" s="36"/>
      <c r="AB344" s="36"/>
      <c r="AC344" s="36"/>
      <c r="AD344" s="36"/>
      <c r="AE344" s="36"/>
      <c r="AR344" s="206" t="s">
        <v>220</v>
      </c>
      <c r="AT344" s="206" t="s">
        <v>215</v>
      </c>
      <c r="AU344" s="206" t="s">
        <v>83</v>
      </c>
      <c r="AY344" s="19" t="s">
        <v>213</v>
      </c>
      <c r="BE344" s="207">
        <f>IF(N344="základní",J344,0)</f>
        <v>0</v>
      </c>
      <c r="BF344" s="207">
        <f>IF(N344="snížená",J344,0)</f>
        <v>0</v>
      </c>
      <c r="BG344" s="207">
        <f>IF(N344="zákl. přenesená",J344,0)</f>
        <v>0</v>
      </c>
      <c r="BH344" s="207">
        <f>IF(N344="sníž. přenesená",J344,0)</f>
        <v>0</v>
      </c>
      <c r="BI344" s="207">
        <f>IF(N344="nulová",J344,0)</f>
        <v>0</v>
      </c>
      <c r="BJ344" s="19" t="s">
        <v>81</v>
      </c>
      <c r="BK344" s="207">
        <f>ROUND(I344*H344,2)</f>
        <v>0</v>
      </c>
      <c r="BL344" s="19" t="s">
        <v>220</v>
      </c>
      <c r="BM344" s="206" t="s">
        <v>3338</v>
      </c>
    </row>
    <row r="345" spans="1:65" s="15" customFormat="1">
      <c r="B345" s="234"/>
      <c r="C345" s="235"/>
      <c r="D345" s="208" t="s">
        <v>233</v>
      </c>
      <c r="E345" s="236" t="s">
        <v>19</v>
      </c>
      <c r="F345" s="237" t="s">
        <v>3328</v>
      </c>
      <c r="G345" s="235"/>
      <c r="H345" s="236" t="s">
        <v>19</v>
      </c>
      <c r="I345" s="238"/>
      <c r="J345" s="235"/>
      <c r="K345" s="235"/>
      <c r="L345" s="239"/>
      <c r="M345" s="240"/>
      <c r="N345" s="241"/>
      <c r="O345" s="241"/>
      <c r="P345" s="241"/>
      <c r="Q345" s="241"/>
      <c r="R345" s="241"/>
      <c r="S345" s="241"/>
      <c r="T345" s="242"/>
      <c r="AT345" s="243" t="s">
        <v>233</v>
      </c>
      <c r="AU345" s="243" t="s">
        <v>83</v>
      </c>
      <c r="AV345" s="15" t="s">
        <v>81</v>
      </c>
      <c r="AW345" s="15" t="s">
        <v>35</v>
      </c>
      <c r="AX345" s="15" t="s">
        <v>74</v>
      </c>
      <c r="AY345" s="243" t="s">
        <v>213</v>
      </c>
    </row>
    <row r="346" spans="1:65" s="15" customFormat="1">
      <c r="B346" s="234"/>
      <c r="C346" s="235"/>
      <c r="D346" s="208" t="s">
        <v>233</v>
      </c>
      <c r="E346" s="236" t="s">
        <v>19</v>
      </c>
      <c r="F346" s="237" t="s">
        <v>3339</v>
      </c>
      <c r="G346" s="235"/>
      <c r="H346" s="236" t="s">
        <v>19</v>
      </c>
      <c r="I346" s="238"/>
      <c r="J346" s="235"/>
      <c r="K346" s="235"/>
      <c r="L346" s="239"/>
      <c r="M346" s="240"/>
      <c r="N346" s="241"/>
      <c r="O346" s="241"/>
      <c r="P346" s="241"/>
      <c r="Q346" s="241"/>
      <c r="R346" s="241"/>
      <c r="S346" s="241"/>
      <c r="T346" s="242"/>
      <c r="AT346" s="243" t="s">
        <v>233</v>
      </c>
      <c r="AU346" s="243" t="s">
        <v>83</v>
      </c>
      <c r="AV346" s="15" t="s">
        <v>81</v>
      </c>
      <c r="AW346" s="15" t="s">
        <v>35</v>
      </c>
      <c r="AX346" s="15" t="s">
        <v>74</v>
      </c>
      <c r="AY346" s="243" t="s">
        <v>213</v>
      </c>
    </row>
    <row r="347" spans="1:65" s="13" customFormat="1">
      <c r="B347" s="212"/>
      <c r="C347" s="213"/>
      <c r="D347" s="208" t="s">
        <v>233</v>
      </c>
      <c r="E347" s="214" t="s">
        <v>19</v>
      </c>
      <c r="F347" s="215" t="s">
        <v>3340</v>
      </c>
      <c r="G347" s="213"/>
      <c r="H347" s="216">
        <v>2.9000000000000001E-2</v>
      </c>
      <c r="I347" s="217"/>
      <c r="J347" s="213"/>
      <c r="K347" s="213"/>
      <c r="L347" s="218"/>
      <c r="M347" s="219"/>
      <c r="N347" s="220"/>
      <c r="O347" s="220"/>
      <c r="P347" s="220"/>
      <c r="Q347" s="220"/>
      <c r="R347" s="220"/>
      <c r="S347" s="220"/>
      <c r="T347" s="221"/>
      <c r="AT347" s="222" t="s">
        <v>233</v>
      </c>
      <c r="AU347" s="222" t="s">
        <v>83</v>
      </c>
      <c r="AV347" s="13" t="s">
        <v>83</v>
      </c>
      <c r="AW347" s="13" t="s">
        <v>35</v>
      </c>
      <c r="AX347" s="13" t="s">
        <v>74</v>
      </c>
      <c r="AY347" s="222" t="s">
        <v>213</v>
      </c>
    </row>
    <row r="348" spans="1:65" s="15" customFormat="1">
      <c r="B348" s="234"/>
      <c r="C348" s="235"/>
      <c r="D348" s="208" t="s">
        <v>233</v>
      </c>
      <c r="E348" s="236" t="s">
        <v>19</v>
      </c>
      <c r="F348" s="237" t="s">
        <v>3341</v>
      </c>
      <c r="G348" s="235"/>
      <c r="H348" s="236" t="s">
        <v>19</v>
      </c>
      <c r="I348" s="238"/>
      <c r="J348" s="235"/>
      <c r="K348" s="235"/>
      <c r="L348" s="239"/>
      <c r="M348" s="240"/>
      <c r="N348" s="241"/>
      <c r="O348" s="241"/>
      <c r="P348" s="241"/>
      <c r="Q348" s="241"/>
      <c r="R348" s="241"/>
      <c r="S348" s="241"/>
      <c r="T348" s="242"/>
      <c r="AT348" s="243" t="s">
        <v>233</v>
      </c>
      <c r="AU348" s="243" t="s">
        <v>83</v>
      </c>
      <c r="AV348" s="15" t="s">
        <v>81</v>
      </c>
      <c r="AW348" s="15" t="s">
        <v>35</v>
      </c>
      <c r="AX348" s="15" t="s">
        <v>74</v>
      </c>
      <c r="AY348" s="243" t="s">
        <v>213</v>
      </c>
    </row>
    <row r="349" spans="1:65" s="13" customFormat="1">
      <c r="B349" s="212"/>
      <c r="C349" s="213"/>
      <c r="D349" s="208" t="s">
        <v>233</v>
      </c>
      <c r="E349" s="214" t="s">
        <v>19</v>
      </c>
      <c r="F349" s="215" t="s">
        <v>3342</v>
      </c>
      <c r="G349" s="213"/>
      <c r="H349" s="216">
        <v>2.3E-2</v>
      </c>
      <c r="I349" s="217"/>
      <c r="J349" s="213"/>
      <c r="K349" s="213"/>
      <c r="L349" s="218"/>
      <c r="M349" s="219"/>
      <c r="N349" s="220"/>
      <c r="O349" s="220"/>
      <c r="P349" s="220"/>
      <c r="Q349" s="220"/>
      <c r="R349" s="220"/>
      <c r="S349" s="220"/>
      <c r="T349" s="221"/>
      <c r="AT349" s="222" t="s">
        <v>233</v>
      </c>
      <c r="AU349" s="222" t="s">
        <v>83</v>
      </c>
      <c r="AV349" s="13" t="s">
        <v>83</v>
      </c>
      <c r="AW349" s="13" t="s">
        <v>35</v>
      </c>
      <c r="AX349" s="13" t="s">
        <v>74</v>
      </c>
      <c r="AY349" s="222" t="s">
        <v>213</v>
      </c>
    </row>
    <row r="350" spans="1:65" s="14" customFormat="1">
      <c r="B350" s="223"/>
      <c r="C350" s="224"/>
      <c r="D350" s="208" t="s">
        <v>233</v>
      </c>
      <c r="E350" s="225" t="s">
        <v>19</v>
      </c>
      <c r="F350" s="226" t="s">
        <v>234</v>
      </c>
      <c r="G350" s="224"/>
      <c r="H350" s="227">
        <v>5.1999999999999998E-2</v>
      </c>
      <c r="I350" s="228"/>
      <c r="J350" s="224"/>
      <c r="K350" s="224"/>
      <c r="L350" s="229"/>
      <c r="M350" s="230"/>
      <c r="N350" s="231"/>
      <c r="O350" s="231"/>
      <c r="P350" s="231"/>
      <c r="Q350" s="231"/>
      <c r="R350" s="231"/>
      <c r="S350" s="231"/>
      <c r="T350" s="232"/>
      <c r="AT350" s="233" t="s">
        <v>233</v>
      </c>
      <c r="AU350" s="233" t="s">
        <v>83</v>
      </c>
      <c r="AV350" s="14" t="s">
        <v>220</v>
      </c>
      <c r="AW350" s="14" t="s">
        <v>35</v>
      </c>
      <c r="AX350" s="14" t="s">
        <v>81</v>
      </c>
      <c r="AY350" s="233" t="s">
        <v>213</v>
      </c>
    </row>
    <row r="351" spans="1:65" s="2" customFormat="1" ht="16.5" customHeight="1">
      <c r="A351" s="36"/>
      <c r="B351" s="37"/>
      <c r="C351" s="195" t="s">
        <v>430</v>
      </c>
      <c r="D351" s="195" t="s">
        <v>215</v>
      </c>
      <c r="E351" s="196" t="s">
        <v>2742</v>
      </c>
      <c r="F351" s="197" t="s">
        <v>2743</v>
      </c>
      <c r="G351" s="198" t="s">
        <v>166</v>
      </c>
      <c r="H351" s="199">
        <v>3.5000000000000003E-2</v>
      </c>
      <c r="I351" s="200"/>
      <c r="J351" s="201">
        <f>ROUND(I351*H351,2)</f>
        <v>0</v>
      </c>
      <c r="K351" s="197" t="s">
        <v>2365</v>
      </c>
      <c r="L351" s="41"/>
      <c r="M351" s="202" t="s">
        <v>19</v>
      </c>
      <c r="N351" s="203" t="s">
        <v>45</v>
      </c>
      <c r="O351" s="66"/>
      <c r="P351" s="204">
        <f>O351*H351</f>
        <v>0</v>
      </c>
      <c r="Q351" s="204">
        <v>1.06277</v>
      </c>
      <c r="R351" s="204">
        <f>Q351*H351</f>
        <v>3.7196950000000006E-2</v>
      </c>
      <c r="S351" s="204">
        <v>0</v>
      </c>
      <c r="T351" s="205">
        <f>S351*H351</f>
        <v>0</v>
      </c>
      <c r="U351" s="36"/>
      <c r="V351" s="36"/>
      <c r="W351" s="36"/>
      <c r="X351" s="36"/>
      <c r="Y351" s="36"/>
      <c r="Z351" s="36"/>
      <c r="AA351" s="36"/>
      <c r="AB351" s="36"/>
      <c r="AC351" s="36"/>
      <c r="AD351" s="36"/>
      <c r="AE351" s="36"/>
      <c r="AR351" s="206" t="s">
        <v>220</v>
      </c>
      <c r="AT351" s="206" t="s">
        <v>215</v>
      </c>
      <c r="AU351" s="206" t="s">
        <v>83</v>
      </c>
      <c r="AY351" s="19" t="s">
        <v>213</v>
      </c>
      <c r="BE351" s="207">
        <f>IF(N351="základní",J351,0)</f>
        <v>0</v>
      </c>
      <c r="BF351" s="207">
        <f>IF(N351="snížená",J351,0)</f>
        <v>0</v>
      </c>
      <c r="BG351" s="207">
        <f>IF(N351="zákl. přenesená",J351,0)</f>
        <v>0</v>
      </c>
      <c r="BH351" s="207">
        <f>IF(N351="sníž. přenesená",J351,0)</f>
        <v>0</v>
      </c>
      <c r="BI351" s="207">
        <f>IF(N351="nulová",J351,0)</f>
        <v>0</v>
      </c>
      <c r="BJ351" s="19" t="s">
        <v>81</v>
      </c>
      <c r="BK351" s="207">
        <f>ROUND(I351*H351,2)</f>
        <v>0</v>
      </c>
      <c r="BL351" s="19" t="s">
        <v>220</v>
      </c>
      <c r="BM351" s="206" t="s">
        <v>3343</v>
      </c>
    </row>
    <row r="352" spans="1:65" s="15" customFormat="1">
      <c r="B352" s="234"/>
      <c r="C352" s="235"/>
      <c r="D352" s="208" t="s">
        <v>233</v>
      </c>
      <c r="E352" s="236" t="s">
        <v>19</v>
      </c>
      <c r="F352" s="237" t="s">
        <v>2745</v>
      </c>
      <c r="G352" s="235"/>
      <c r="H352" s="236" t="s">
        <v>19</v>
      </c>
      <c r="I352" s="238"/>
      <c r="J352" s="235"/>
      <c r="K352" s="235"/>
      <c r="L352" s="239"/>
      <c r="M352" s="240"/>
      <c r="N352" s="241"/>
      <c r="O352" s="241"/>
      <c r="P352" s="241"/>
      <c r="Q352" s="241"/>
      <c r="R352" s="241"/>
      <c r="S352" s="241"/>
      <c r="T352" s="242"/>
      <c r="AT352" s="243" t="s">
        <v>233</v>
      </c>
      <c r="AU352" s="243" t="s">
        <v>83</v>
      </c>
      <c r="AV352" s="15" t="s">
        <v>81</v>
      </c>
      <c r="AW352" s="15" t="s">
        <v>35</v>
      </c>
      <c r="AX352" s="15" t="s">
        <v>74</v>
      </c>
      <c r="AY352" s="243" t="s">
        <v>213</v>
      </c>
    </row>
    <row r="353" spans="1:65" s="13" customFormat="1">
      <c r="B353" s="212"/>
      <c r="C353" s="213"/>
      <c r="D353" s="208" t="s">
        <v>233</v>
      </c>
      <c r="E353" s="214" t="s">
        <v>19</v>
      </c>
      <c r="F353" s="215" t="s">
        <v>3344</v>
      </c>
      <c r="G353" s="213"/>
      <c r="H353" s="216">
        <v>2.5000000000000001E-2</v>
      </c>
      <c r="I353" s="217"/>
      <c r="J353" s="213"/>
      <c r="K353" s="213"/>
      <c r="L353" s="218"/>
      <c r="M353" s="219"/>
      <c r="N353" s="220"/>
      <c r="O353" s="220"/>
      <c r="P353" s="220"/>
      <c r="Q353" s="220"/>
      <c r="R353" s="220"/>
      <c r="S353" s="220"/>
      <c r="T353" s="221"/>
      <c r="AT353" s="222" t="s">
        <v>233</v>
      </c>
      <c r="AU353" s="222" t="s">
        <v>83</v>
      </c>
      <c r="AV353" s="13" t="s">
        <v>83</v>
      </c>
      <c r="AW353" s="13" t="s">
        <v>35</v>
      </c>
      <c r="AX353" s="13" t="s">
        <v>74</v>
      </c>
      <c r="AY353" s="222" t="s">
        <v>213</v>
      </c>
    </row>
    <row r="354" spans="1:65" s="13" customFormat="1">
      <c r="B354" s="212"/>
      <c r="C354" s="213"/>
      <c r="D354" s="208" t="s">
        <v>233</v>
      </c>
      <c r="E354" s="214" t="s">
        <v>19</v>
      </c>
      <c r="F354" s="215" t="s">
        <v>3345</v>
      </c>
      <c r="G354" s="213"/>
      <c r="H354" s="216">
        <v>0.01</v>
      </c>
      <c r="I354" s="217"/>
      <c r="J354" s="213"/>
      <c r="K354" s="213"/>
      <c r="L354" s="218"/>
      <c r="M354" s="219"/>
      <c r="N354" s="220"/>
      <c r="O354" s="220"/>
      <c r="P354" s="220"/>
      <c r="Q354" s="220"/>
      <c r="R354" s="220"/>
      <c r="S354" s="220"/>
      <c r="T354" s="221"/>
      <c r="AT354" s="222" t="s">
        <v>233</v>
      </c>
      <c r="AU354" s="222" t="s">
        <v>83</v>
      </c>
      <c r="AV354" s="13" t="s">
        <v>83</v>
      </c>
      <c r="AW354" s="13" t="s">
        <v>35</v>
      </c>
      <c r="AX354" s="13" t="s">
        <v>74</v>
      </c>
      <c r="AY354" s="222" t="s">
        <v>213</v>
      </c>
    </row>
    <row r="355" spans="1:65" s="14" customFormat="1">
      <c r="B355" s="223"/>
      <c r="C355" s="224"/>
      <c r="D355" s="208" t="s">
        <v>233</v>
      </c>
      <c r="E355" s="225" t="s">
        <v>19</v>
      </c>
      <c r="F355" s="226" t="s">
        <v>234</v>
      </c>
      <c r="G355" s="224"/>
      <c r="H355" s="227">
        <v>3.5000000000000003E-2</v>
      </c>
      <c r="I355" s="228"/>
      <c r="J355" s="224"/>
      <c r="K355" s="224"/>
      <c r="L355" s="229"/>
      <c r="M355" s="230"/>
      <c r="N355" s="231"/>
      <c r="O355" s="231"/>
      <c r="P355" s="231"/>
      <c r="Q355" s="231"/>
      <c r="R355" s="231"/>
      <c r="S355" s="231"/>
      <c r="T355" s="232"/>
      <c r="AT355" s="233" t="s">
        <v>233</v>
      </c>
      <c r="AU355" s="233" t="s">
        <v>83</v>
      </c>
      <c r="AV355" s="14" t="s">
        <v>220</v>
      </c>
      <c r="AW355" s="14" t="s">
        <v>35</v>
      </c>
      <c r="AX355" s="14" t="s">
        <v>81</v>
      </c>
      <c r="AY355" s="233" t="s">
        <v>213</v>
      </c>
    </row>
    <row r="356" spans="1:65" s="2" customFormat="1" ht="21.75" customHeight="1">
      <c r="A356" s="36"/>
      <c r="B356" s="37"/>
      <c r="C356" s="195" t="s">
        <v>435</v>
      </c>
      <c r="D356" s="195" t="s">
        <v>215</v>
      </c>
      <c r="E356" s="196" t="s">
        <v>3346</v>
      </c>
      <c r="F356" s="197" t="s">
        <v>3347</v>
      </c>
      <c r="G356" s="198" t="s">
        <v>152</v>
      </c>
      <c r="H356" s="199">
        <v>5.42</v>
      </c>
      <c r="I356" s="200"/>
      <c r="J356" s="201">
        <f>ROUND(I356*H356,2)</f>
        <v>0</v>
      </c>
      <c r="K356" s="197" t="s">
        <v>2365</v>
      </c>
      <c r="L356" s="41"/>
      <c r="M356" s="202" t="s">
        <v>19</v>
      </c>
      <c r="N356" s="203" t="s">
        <v>45</v>
      </c>
      <c r="O356" s="66"/>
      <c r="P356" s="204">
        <f>O356*H356</f>
        <v>0</v>
      </c>
      <c r="Q356" s="204">
        <v>3.465E-2</v>
      </c>
      <c r="R356" s="204">
        <f>Q356*H356</f>
        <v>0.187803</v>
      </c>
      <c r="S356" s="204">
        <v>0</v>
      </c>
      <c r="T356" s="205">
        <f>S356*H356</f>
        <v>0</v>
      </c>
      <c r="U356" s="36"/>
      <c r="V356" s="36"/>
      <c r="W356" s="36"/>
      <c r="X356" s="36"/>
      <c r="Y356" s="36"/>
      <c r="Z356" s="36"/>
      <c r="AA356" s="36"/>
      <c r="AB356" s="36"/>
      <c r="AC356" s="36"/>
      <c r="AD356" s="36"/>
      <c r="AE356" s="36"/>
      <c r="AR356" s="206" t="s">
        <v>220</v>
      </c>
      <c r="AT356" s="206" t="s">
        <v>215</v>
      </c>
      <c r="AU356" s="206" t="s">
        <v>83</v>
      </c>
      <c r="AY356" s="19" t="s">
        <v>213</v>
      </c>
      <c r="BE356" s="207">
        <f>IF(N356="základní",J356,0)</f>
        <v>0</v>
      </c>
      <c r="BF356" s="207">
        <f>IF(N356="snížená",J356,0)</f>
        <v>0</v>
      </c>
      <c r="BG356" s="207">
        <f>IF(N356="zákl. přenesená",J356,0)</f>
        <v>0</v>
      </c>
      <c r="BH356" s="207">
        <f>IF(N356="sníž. přenesená",J356,0)</f>
        <v>0</v>
      </c>
      <c r="BI356" s="207">
        <f>IF(N356="nulová",J356,0)</f>
        <v>0</v>
      </c>
      <c r="BJ356" s="19" t="s">
        <v>81</v>
      </c>
      <c r="BK356" s="207">
        <f>ROUND(I356*H356,2)</f>
        <v>0</v>
      </c>
      <c r="BL356" s="19" t="s">
        <v>220</v>
      </c>
      <c r="BM356" s="206" t="s">
        <v>3348</v>
      </c>
    </row>
    <row r="357" spans="1:65" s="2" customFormat="1" ht="48.75">
      <c r="A357" s="36"/>
      <c r="B357" s="37"/>
      <c r="C357" s="38"/>
      <c r="D357" s="208" t="s">
        <v>222</v>
      </c>
      <c r="E357" s="38"/>
      <c r="F357" s="209" t="s">
        <v>2444</v>
      </c>
      <c r="G357" s="38"/>
      <c r="H357" s="38"/>
      <c r="I357" s="118"/>
      <c r="J357" s="38"/>
      <c r="K357" s="38"/>
      <c r="L357" s="41"/>
      <c r="M357" s="210"/>
      <c r="N357" s="211"/>
      <c r="O357" s="66"/>
      <c r="P357" s="66"/>
      <c r="Q357" s="66"/>
      <c r="R357" s="66"/>
      <c r="S357" s="66"/>
      <c r="T357" s="67"/>
      <c r="U357" s="36"/>
      <c r="V357" s="36"/>
      <c r="W357" s="36"/>
      <c r="X357" s="36"/>
      <c r="Y357" s="36"/>
      <c r="Z357" s="36"/>
      <c r="AA357" s="36"/>
      <c r="AB357" s="36"/>
      <c r="AC357" s="36"/>
      <c r="AD357" s="36"/>
      <c r="AE357" s="36"/>
      <c r="AT357" s="19" t="s">
        <v>222</v>
      </c>
      <c r="AU357" s="19" t="s">
        <v>83</v>
      </c>
    </row>
    <row r="358" spans="1:65" s="15" customFormat="1">
      <c r="B358" s="234"/>
      <c r="C358" s="235"/>
      <c r="D358" s="208" t="s">
        <v>233</v>
      </c>
      <c r="E358" s="236" t="s">
        <v>19</v>
      </c>
      <c r="F358" s="237" t="s">
        <v>3349</v>
      </c>
      <c r="G358" s="235"/>
      <c r="H358" s="236" t="s">
        <v>19</v>
      </c>
      <c r="I358" s="238"/>
      <c r="J358" s="235"/>
      <c r="K358" s="235"/>
      <c r="L358" s="239"/>
      <c r="M358" s="240"/>
      <c r="N358" s="241"/>
      <c r="O358" s="241"/>
      <c r="P358" s="241"/>
      <c r="Q358" s="241"/>
      <c r="R358" s="241"/>
      <c r="S358" s="241"/>
      <c r="T358" s="242"/>
      <c r="AT358" s="243" t="s">
        <v>233</v>
      </c>
      <c r="AU358" s="243" t="s">
        <v>83</v>
      </c>
      <c r="AV358" s="15" t="s">
        <v>81</v>
      </c>
      <c r="AW358" s="15" t="s">
        <v>35</v>
      </c>
      <c r="AX358" s="15" t="s">
        <v>74</v>
      </c>
      <c r="AY358" s="243" t="s">
        <v>213</v>
      </c>
    </row>
    <row r="359" spans="1:65" s="13" customFormat="1">
      <c r="B359" s="212"/>
      <c r="C359" s="213"/>
      <c r="D359" s="208" t="s">
        <v>233</v>
      </c>
      <c r="E359" s="214" t="s">
        <v>19</v>
      </c>
      <c r="F359" s="215" t="s">
        <v>3350</v>
      </c>
      <c r="G359" s="213"/>
      <c r="H359" s="216">
        <v>5.42</v>
      </c>
      <c r="I359" s="217"/>
      <c r="J359" s="213"/>
      <c r="K359" s="213"/>
      <c r="L359" s="218"/>
      <c r="M359" s="219"/>
      <c r="N359" s="220"/>
      <c r="O359" s="220"/>
      <c r="P359" s="220"/>
      <c r="Q359" s="220"/>
      <c r="R359" s="220"/>
      <c r="S359" s="220"/>
      <c r="T359" s="221"/>
      <c r="AT359" s="222" t="s">
        <v>233</v>
      </c>
      <c r="AU359" s="222" t="s">
        <v>83</v>
      </c>
      <c r="AV359" s="13" t="s">
        <v>83</v>
      </c>
      <c r="AW359" s="13" t="s">
        <v>35</v>
      </c>
      <c r="AX359" s="13" t="s">
        <v>81</v>
      </c>
      <c r="AY359" s="222" t="s">
        <v>213</v>
      </c>
    </row>
    <row r="360" spans="1:65" s="12" customFormat="1" ht="22.9" customHeight="1">
      <c r="B360" s="179"/>
      <c r="C360" s="180"/>
      <c r="D360" s="181" t="s">
        <v>73</v>
      </c>
      <c r="E360" s="193" t="s">
        <v>238</v>
      </c>
      <c r="F360" s="193" t="s">
        <v>379</v>
      </c>
      <c r="G360" s="180"/>
      <c r="H360" s="180"/>
      <c r="I360" s="183"/>
      <c r="J360" s="194">
        <f>BK360</f>
        <v>0</v>
      </c>
      <c r="K360" s="180"/>
      <c r="L360" s="185"/>
      <c r="M360" s="186"/>
      <c r="N360" s="187"/>
      <c r="O360" s="187"/>
      <c r="P360" s="188">
        <f>SUM(P361:P385)</f>
        <v>0</v>
      </c>
      <c r="Q360" s="187"/>
      <c r="R360" s="188">
        <f>SUM(R361:R385)</f>
        <v>1.0183360000000001</v>
      </c>
      <c r="S360" s="187"/>
      <c r="T360" s="189">
        <f>SUM(T361:T385)</f>
        <v>0</v>
      </c>
      <c r="AR360" s="190" t="s">
        <v>81</v>
      </c>
      <c r="AT360" s="191" t="s">
        <v>73</v>
      </c>
      <c r="AU360" s="191" t="s">
        <v>81</v>
      </c>
      <c r="AY360" s="190" t="s">
        <v>213</v>
      </c>
      <c r="BK360" s="192">
        <f>SUM(BK361:BK385)</f>
        <v>0</v>
      </c>
    </row>
    <row r="361" spans="1:65" s="2" customFormat="1" ht="16.5" customHeight="1">
      <c r="A361" s="36"/>
      <c r="B361" s="37"/>
      <c r="C361" s="195" t="s">
        <v>442</v>
      </c>
      <c r="D361" s="195" t="s">
        <v>215</v>
      </c>
      <c r="E361" s="196" t="s">
        <v>2459</v>
      </c>
      <c r="F361" s="197" t="s">
        <v>2460</v>
      </c>
      <c r="G361" s="198" t="s">
        <v>156</v>
      </c>
      <c r="H361" s="199">
        <v>79.28</v>
      </c>
      <c r="I361" s="200"/>
      <c r="J361" s="201">
        <f>ROUND(I361*H361,2)</f>
        <v>0</v>
      </c>
      <c r="K361" s="197" t="s">
        <v>19</v>
      </c>
      <c r="L361" s="41"/>
      <c r="M361" s="202" t="s">
        <v>19</v>
      </c>
      <c r="N361" s="203" t="s">
        <v>45</v>
      </c>
      <c r="O361" s="66"/>
      <c r="P361" s="204">
        <f>O361*H361</f>
        <v>0</v>
      </c>
      <c r="Q361" s="204">
        <v>0</v>
      </c>
      <c r="R361" s="204">
        <f>Q361*H361</f>
        <v>0</v>
      </c>
      <c r="S361" s="204">
        <v>0</v>
      </c>
      <c r="T361" s="205">
        <f>S361*H361</f>
        <v>0</v>
      </c>
      <c r="U361" s="36"/>
      <c r="V361" s="36"/>
      <c r="W361" s="36"/>
      <c r="X361" s="36"/>
      <c r="Y361" s="36"/>
      <c r="Z361" s="36"/>
      <c r="AA361" s="36"/>
      <c r="AB361" s="36"/>
      <c r="AC361" s="36"/>
      <c r="AD361" s="36"/>
      <c r="AE361" s="36"/>
      <c r="AR361" s="206" t="s">
        <v>220</v>
      </c>
      <c r="AT361" s="206" t="s">
        <v>215</v>
      </c>
      <c r="AU361" s="206" t="s">
        <v>83</v>
      </c>
      <c r="AY361" s="19" t="s">
        <v>213</v>
      </c>
      <c r="BE361" s="207">
        <f>IF(N361="základní",J361,0)</f>
        <v>0</v>
      </c>
      <c r="BF361" s="207">
        <f>IF(N361="snížená",J361,0)</f>
        <v>0</v>
      </c>
      <c r="BG361" s="207">
        <f>IF(N361="zákl. přenesená",J361,0)</f>
        <v>0</v>
      </c>
      <c r="BH361" s="207">
        <f>IF(N361="sníž. přenesená",J361,0)</f>
        <v>0</v>
      </c>
      <c r="BI361" s="207">
        <f>IF(N361="nulová",J361,0)</f>
        <v>0</v>
      </c>
      <c r="BJ361" s="19" t="s">
        <v>81</v>
      </c>
      <c r="BK361" s="207">
        <f>ROUND(I361*H361,2)</f>
        <v>0</v>
      </c>
      <c r="BL361" s="19" t="s">
        <v>220</v>
      </c>
      <c r="BM361" s="206" t="s">
        <v>3351</v>
      </c>
    </row>
    <row r="362" spans="1:65" s="2" customFormat="1" ht="68.25">
      <c r="A362" s="36"/>
      <c r="B362" s="37"/>
      <c r="C362" s="38"/>
      <c r="D362" s="208" t="s">
        <v>222</v>
      </c>
      <c r="E362" s="38"/>
      <c r="F362" s="209" t="s">
        <v>2462</v>
      </c>
      <c r="G362" s="38"/>
      <c r="H362" s="38"/>
      <c r="I362" s="118"/>
      <c r="J362" s="38"/>
      <c r="K362" s="38"/>
      <c r="L362" s="41"/>
      <c r="M362" s="210"/>
      <c r="N362" s="211"/>
      <c r="O362" s="66"/>
      <c r="P362" s="66"/>
      <c r="Q362" s="66"/>
      <c r="R362" s="66"/>
      <c r="S362" s="66"/>
      <c r="T362" s="67"/>
      <c r="U362" s="36"/>
      <c r="V362" s="36"/>
      <c r="W362" s="36"/>
      <c r="X362" s="36"/>
      <c r="Y362" s="36"/>
      <c r="Z362" s="36"/>
      <c r="AA362" s="36"/>
      <c r="AB362" s="36"/>
      <c r="AC362" s="36"/>
      <c r="AD362" s="36"/>
      <c r="AE362" s="36"/>
      <c r="AT362" s="19" t="s">
        <v>222</v>
      </c>
      <c r="AU362" s="19" t="s">
        <v>83</v>
      </c>
    </row>
    <row r="363" spans="1:65" s="13" customFormat="1">
      <c r="B363" s="212"/>
      <c r="C363" s="213"/>
      <c r="D363" s="208" t="s">
        <v>233</v>
      </c>
      <c r="E363" s="214" t="s">
        <v>19</v>
      </c>
      <c r="F363" s="215" t="s">
        <v>3352</v>
      </c>
      <c r="G363" s="213"/>
      <c r="H363" s="216">
        <v>79.28</v>
      </c>
      <c r="I363" s="217"/>
      <c r="J363" s="213"/>
      <c r="K363" s="213"/>
      <c r="L363" s="218"/>
      <c r="M363" s="219"/>
      <c r="N363" s="220"/>
      <c r="O363" s="220"/>
      <c r="P363" s="220"/>
      <c r="Q363" s="220"/>
      <c r="R363" s="220"/>
      <c r="S363" s="220"/>
      <c r="T363" s="221"/>
      <c r="AT363" s="222" t="s">
        <v>233</v>
      </c>
      <c r="AU363" s="222" t="s">
        <v>83</v>
      </c>
      <c r="AV363" s="13" t="s">
        <v>83</v>
      </c>
      <c r="AW363" s="13" t="s">
        <v>35</v>
      </c>
      <c r="AX363" s="13" t="s">
        <v>81</v>
      </c>
      <c r="AY363" s="222" t="s">
        <v>213</v>
      </c>
    </row>
    <row r="364" spans="1:65" s="2" customFormat="1" ht="16.5" customHeight="1">
      <c r="A364" s="36"/>
      <c r="B364" s="37"/>
      <c r="C364" s="195" t="s">
        <v>446</v>
      </c>
      <c r="D364" s="195" t="s">
        <v>215</v>
      </c>
      <c r="E364" s="196" t="s">
        <v>2995</v>
      </c>
      <c r="F364" s="197" t="s">
        <v>2996</v>
      </c>
      <c r="G364" s="198" t="s">
        <v>156</v>
      </c>
      <c r="H364" s="199">
        <v>9.7799999999999994</v>
      </c>
      <c r="I364" s="200"/>
      <c r="J364" s="201">
        <f>ROUND(I364*H364,2)</f>
        <v>0</v>
      </c>
      <c r="K364" s="197" t="s">
        <v>19</v>
      </c>
      <c r="L364" s="41"/>
      <c r="M364" s="202" t="s">
        <v>19</v>
      </c>
      <c r="N364" s="203" t="s">
        <v>45</v>
      </c>
      <c r="O364" s="66"/>
      <c r="P364" s="204">
        <f>O364*H364</f>
        <v>0</v>
      </c>
      <c r="Q364" s="204">
        <v>0</v>
      </c>
      <c r="R364" s="204">
        <f>Q364*H364</f>
        <v>0</v>
      </c>
      <c r="S364" s="204">
        <v>0</v>
      </c>
      <c r="T364" s="205">
        <f>S364*H364</f>
        <v>0</v>
      </c>
      <c r="U364" s="36"/>
      <c r="V364" s="36"/>
      <c r="W364" s="36"/>
      <c r="X364" s="36"/>
      <c r="Y364" s="36"/>
      <c r="Z364" s="36"/>
      <c r="AA364" s="36"/>
      <c r="AB364" s="36"/>
      <c r="AC364" s="36"/>
      <c r="AD364" s="36"/>
      <c r="AE364" s="36"/>
      <c r="AR364" s="206" t="s">
        <v>220</v>
      </c>
      <c r="AT364" s="206" t="s">
        <v>215</v>
      </c>
      <c r="AU364" s="206" t="s">
        <v>83</v>
      </c>
      <c r="AY364" s="19" t="s">
        <v>213</v>
      </c>
      <c r="BE364" s="207">
        <f>IF(N364="základní",J364,0)</f>
        <v>0</v>
      </c>
      <c r="BF364" s="207">
        <f>IF(N364="snížená",J364,0)</f>
        <v>0</v>
      </c>
      <c r="BG364" s="207">
        <f>IF(N364="zákl. přenesená",J364,0)</f>
        <v>0</v>
      </c>
      <c r="BH364" s="207">
        <f>IF(N364="sníž. přenesená",J364,0)</f>
        <v>0</v>
      </c>
      <c r="BI364" s="207">
        <f>IF(N364="nulová",J364,0)</f>
        <v>0</v>
      </c>
      <c r="BJ364" s="19" t="s">
        <v>81</v>
      </c>
      <c r="BK364" s="207">
        <f>ROUND(I364*H364,2)</f>
        <v>0</v>
      </c>
      <c r="BL364" s="19" t="s">
        <v>220</v>
      </c>
      <c r="BM364" s="206" t="s">
        <v>3353</v>
      </c>
    </row>
    <row r="365" spans="1:65" s="15" customFormat="1">
      <c r="B365" s="234"/>
      <c r="C365" s="235"/>
      <c r="D365" s="208" t="s">
        <v>233</v>
      </c>
      <c r="E365" s="236" t="s">
        <v>19</v>
      </c>
      <c r="F365" s="237" t="s">
        <v>2998</v>
      </c>
      <c r="G365" s="235"/>
      <c r="H365" s="236" t="s">
        <v>19</v>
      </c>
      <c r="I365" s="238"/>
      <c r="J365" s="235"/>
      <c r="K365" s="235"/>
      <c r="L365" s="239"/>
      <c r="M365" s="240"/>
      <c r="N365" s="241"/>
      <c r="O365" s="241"/>
      <c r="P365" s="241"/>
      <c r="Q365" s="241"/>
      <c r="R365" s="241"/>
      <c r="S365" s="241"/>
      <c r="T365" s="242"/>
      <c r="AT365" s="243" t="s">
        <v>233</v>
      </c>
      <c r="AU365" s="243" t="s">
        <v>83</v>
      </c>
      <c r="AV365" s="15" t="s">
        <v>81</v>
      </c>
      <c r="AW365" s="15" t="s">
        <v>35</v>
      </c>
      <c r="AX365" s="15" t="s">
        <v>74</v>
      </c>
      <c r="AY365" s="243" t="s">
        <v>213</v>
      </c>
    </row>
    <row r="366" spans="1:65" s="13" customFormat="1">
      <c r="B366" s="212"/>
      <c r="C366" s="213"/>
      <c r="D366" s="208" t="s">
        <v>233</v>
      </c>
      <c r="E366" s="214" t="s">
        <v>19</v>
      </c>
      <c r="F366" s="215" t="s">
        <v>3124</v>
      </c>
      <c r="G366" s="213"/>
      <c r="H366" s="216">
        <v>9.7799999999999994</v>
      </c>
      <c r="I366" s="217"/>
      <c r="J366" s="213"/>
      <c r="K366" s="213"/>
      <c r="L366" s="218"/>
      <c r="M366" s="219"/>
      <c r="N366" s="220"/>
      <c r="O366" s="220"/>
      <c r="P366" s="220"/>
      <c r="Q366" s="220"/>
      <c r="R366" s="220"/>
      <c r="S366" s="220"/>
      <c r="T366" s="221"/>
      <c r="AT366" s="222" t="s">
        <v>233</v>
      </c>
      <c r="AU366" s="222" t="s">
        <v>83</v>
      </c>
      <c r="AV366" s="13" t="s">
        <v>83</v>
      </c>
      <c r="AW366" s="13" t="s">
        <v>35</v>
      </c>
      <c r="AX366" s="13" t="s">
        <v>74</v>
      </c>
      <c r="AY366" s="222" t="s">
        <v>213</v>
      </c>
    </row>
    <row r="367" spans="1:65" s="16" customFormat="1">
      <c r="B367" s="262"/>
      <c r="C367" s="263"/>
      <c r="D367" s="208" t="s">
        <v>233</v>
      </c>
      <c r="E367" s="264" t="s">
        <v>3123</v>
      </c>
      <c r="F367" s="265" t="s">
        <v>2376</v>
      </c>
      <c r="G367" s="263"/>
      <c r="H367" s="266">
        <v>9.7799999999999994</v>
      </c>
      <c r="I367" s="267"/>
      <c r="J367" s="263"/>
      <c r="K367" s="263"/>
      <c r="L367" s="268"/>
      <c r="M367" s="269"/>
      <c r="N367" s="270"/>
      <c r="O367" s="270"/>
      <c r="P367" s="270"/>
      <c r="Q367" s="270"/>
      <c r="R367" s="270"/>
      <c r="S367" s="270"/>
      <c r="T367" s="271"/>
      <c r="AT367" s="272" t="s">
        <v>233</v>
      </c>
      <c r="AU367" s="272" t="s">
        <v>83</v>
      </c>
      <c r="AV367" s="16" t="s">
        <v>228</v>
      </c>
      <c r="AW367" s="16" t="s">
        <v>35</v>
      </c>
      <c r="AX367" s="16" t="s">
        <v>74</v>
      </c>
      <c r="AY367" s="272" t="s">
        <v>213</v>
      </c>
    </row>
    <row r="368" spans="1:65" s="14" customFormat="1">
      <c r="B368" s="223"/>
      <c r="C368" s="224"/>
      <c r="D368" s="208" t="s">
        <v>233</v>
      </c>
      <c r="E368" s="225" t="s">
        <v>19</v>
      </c>
      <c r="F368" s="226" t="s">
        <v>234</v>
      </c>
      <c r="G368" s="224"/>
      <c r="H368" s="227">
        <v>9.7799999999999994</v>
      </c>
      <c r="I368" s="228"/>
      <c r="J368" s="224"/>
      <c r="K368" s="224"/>
      <c r="L368" s="229"/>
      <c r="M368" s="230"/>
      <c r="N368" s="231"/>
      <c r="O368" s="231"/>
      <c r="P368" s="231"/>
      <c r="Q368" s="231"/>
      <c r="R368" s="231"/>
      <c r="S368" s="231"/>
      <c r="T368" s="232"/>
      <c r="AT368" s="233" t="s">
        <v>233</v>
      </c>
      <c r="AU368" s="233" t="s">
        <v>83</v>
      </c>
      <c r="AV368" s="14" t="s">
        <v>220</v>
      </c>
      <c r="AW368" s="14" t="s">
        <v>35</v>
      </c>
      <c r="AX368" s="14" t="s">
        <v>81</v>
      </c>
      <c r="AY368" s="233" t="s">
        <v>213</v>
      </c>
    </row>
    <row r="369" spans="1:65" s="2" customFormat="1" ht="16.5" customHeight="1">
      <c r="A369" s="36"/>
      <c r="B369" s="37"/>
      <c r="C369" s="195" t="s">
        <v>453</v>
      </c>
      <c r="D369" s="195" t="s">
        <v>215</v>
      </c>
      <c r="E369" s="196" t="s">
        <v>3354</v>
      </c>
      <c r="F369" s="197" t="s">
        <v>3355</v>
      </c>
      <c r="G369" s="198" t="s">
        <v>156</v>
      </c>
      <c r="H369" s="199">
        <v>69.5</v>
      </c>
      <c r="I369" s="200"/>
      <c r="J369" s="201">
        <f>ROUND(I369*H369,2)</f>
        <v>0</v>
      </c>
      <c r="K369" s="197" t="s">
        <v>19</v>
      </c>
      <c r="L369" s="41"/>
      <c r="M369" s="202" t="s">
        <v>19</v>
      </c>
      <c r="N369" s="203" t="s">
        <v>45</v>
      </c>
      <c r="O369" s="66"/>
      <c r="P369" s="204">
        <f>O369*H369</f>
        <v>0</v>
      </c>
      <c r="Q369" s="204">
        <v>0</v>
      </c>
      <c r="R369" s="204">
        <f>Q369*H369</f>
        <v>0</v>
      </c>
      <c r="S369" s="204">
        <v>0</v>
      </c>
      <c r="T369" s="205">
        <f>S369*H369</f>
        <v>0</v>
      </c>
      <c r="U369" s="36"/>
      <c r="V369" s="36"/>
      <c r="W369" s="36"/>
      <c r="X369" s="36"/>
      <c r="Y369" s="36"/>
      <c r="Z369" s="36"/>
      <c r="AA369" s="36"/>
      <c r="AB369" s="36"/>
      <c r="AC369" s="36"/>
      <c r="AD369" s="36"/>
      <c r="AE369" s="36"/>
      <c r="AR369" s="206" t="s">
        <v>220</v>
      </c>
      <c r="AT369" s="206" t="s">
        <v>215</v>
      </c>
      <c r="AU369" s="206" t="s">
        <v>83</v>
      </c>
      <c r="AY369" s="19" t="s">
        <v>213</v>
      </c>
      <c r="BE369" s="207">
        <f>IF(N369="základní",J369,0)</f>
        <v>0</v>
      </c>
      <c r="BF369" s="207">
        <f>IF(N369="snížená",J369,0)</f>
        <v>0</v>
      </c>
      <c r="BG369" s="207">
        <f>IF(N369="zákl. přenesená",J369,0)</f>
        <v>0</v>
      </c>
      <c r="BH369" s="207">
        <f>IF(N369="sníž. přenesená",J369,0)</f>
        <v>0</v>
      </c>
      <c r="BI369" s="207">
        <f>IF(N369="nulová",J369,0)</f>
        <v>0</v>
      </c>
      <c r="BJ369" s="19" t="s">
        <v>81</v>
      </c>
      <c r="BK369" s="207">
        <f>ROUND(I369*H369,2)</f>
        <v>0</v>
      </c>
      <c r="BL369" s="19" t="s">
        <v>220</v>
      </c>
      <c r="BM369" s="206" t="s">
        <v>3356</v>
      </c>
    </row>
    <row r="370" spans="1:65" s="15" customFormat="1">
      <c r="B370" s="234"/>
      <c r="C370" s="235"/>
      <c r="D370" s="208" t="s">
        <v>233</v>
      </c>
      <c r="E370" s="236" t="s">
        <v>19</v>
      </c>
      <c r="F370" s="237" t="s">
        <v>3357</v>
      </c>
      <c r="G370" s="235"/>
      <c r="H370" s="236" t="s">
        <v>19</v>
      </c>
      <c r="I370" s="238"/>
      <c r="J370" s="235"/>
      <c r="K370" s="235"/>
      <c r="L370" s="239"/>
      <c r="M370" s="240"/>
      <c r="N370" s="241"/>
      <c r="O370" s="241"/>
      <c r="P370" s="241"/>
      <c r="Q370" s="241"/>
      <c r="R370" s="241"/>
      <c r="S370" s="241"/>
      <c r="T370" s="242"/>
      <c r="AT370" s="243" t="s">
        <v>233</v>
      </c>
      <c r="AU370" s="243" t="s">
        <v>83</v>
      </c>
      <c r="AV370" s="15" t="s">
        <v>81</v>
      </c>
      <c r="AW370" s="15" t="s">
        <v>35</v>
      </c>
      <c r="AX370" s="15" t="s">
        <v>74</v>
      </c>
      <c r="AY370" s="243" t="s">
        <v>213</v>
      </c>
    </row>
    <row r="371" spans="1:65" s="13" customFormat="1">
      <c r="B371" s="212"/>
      <c r="C371" s="213"/>
      <c r="D371" s="208" t="s">
        <v>233</v>
      </c>
      <c r="E371" s="214" t="s">
        <v>19</v>
      </c>
      <c r="F371" s="215" t="s">
        <v>3358</v>
      </c>
      <c r="G371" s="213"/>
      <c r="H371" s="216">
        <v>69.5</v>
      </c>
      <c r="I371" s="217"/>
      <c r="J371" s="213"/>
      <c r="K371" s="213"/>
      <c r="L371" s="218"/>
      <c r="M371" s="219"/>
      <c r="N371" s="220"/>
      <c r="O371" s="220"/>
      <c r="P371" s="220"/>
      <c r="Q371" s="220"/>
      <c r="R371" s="220"/>
      <c r="S371" s="220"/>
      <c r="T371" s="221"/>
      <c r="AT371" s="222" t="s">
        <v>233</v>
      </c>
      <c r="AU371" s="222" t="s">
        <v>83</v>
      </c>
      <c r="AV371" s="13" t="s">
        <v>83</v>
      </c>
      <c r="AW371" s="13" t="s">
        <v>35</v>
      </c>
      <c r="AX371" s="13" t="s">
        <v>74</v>
      </c>
      <c r="AY371" s="222" t="s">
        <v>213</v>
      </c>
    </row>
    <row r="372" spans="1:65" s="16" customFormat="1">
      <c r="B372" s="262"/>
      <c r="C372" s="263"/>
      <c r="D372" s="208" t="s">
        <v>233</v>
      </c>
      <c r="E372" s="264" t="s">
        <v>3125</v>
      </c>
      <c r="F372" s="265" t="s">
        <v>2376</v>
      </c>
      <c r="G372" s="263"/>
      <c r="H372" s="266">
        <v>69.5</v>
      </c>
      <c r="I372" s="267"/>
      <c r="J372" s="263"/>
      <c r="K372" s="263"/>
      <c r="L372" s="268"/>
      <c r="M372" s="269"/>
      <c r="N372" s="270"/>
      <c r="O372" s="270"/>
      <c r="P372" s="270"/>
      <c r="Q372" s="270"/>
      <c r="R372" s="270"/>
      <c r="S372" s="270"/>
      <c r="T372" s="271"/>
      <c r="AT372" s="272" t="s">
        <v>233</v>
      </c>
      <c r="AU372" s="272" t="s">
        <v>83</v>
      </c>
      <c r="AV372" s="16" t="s">
        <v>228</v>
      </c>
      <c r="AW372" s="16" t="s">
        <v>35</v>
      </c>
      <c r="AX372" s="16" t="s">
        <v>74</v>
      </c>
      <c r="AY372" s="272" t="s">
        <v>213</v>
      </c>
    </row>
    <row r="373" spans="1:65" s="14" customFormat="1">
      <c r="B373" s="223"/>
      <c r="C373" s="224"/>
      <c r="D373" s="208" t="s">
        <v>233</v>
      </c>
      <c r="E373" s="225" t="s">
        <v>19</v>
      </c>
      <c r="F373" s="226" t="s">
        <v>234</v>
      </c>
      <c r="G373" s="224"/>
      <c r="H373" s="227">
        <v>69.5</v>
      </c>
      <c r="I373" s="228"/>
      <c r="J373" s="224"/>
      <c r="K373" s="224"/>
      <c r="L373" s="229"/>
      <c r="M373" s="230"/>
      <c r="N373" s="231"/>
      <c r="O373" s="231"/>
      <c r="P373" s="231"/>
      <c r="Q373" s="231"/>
      <c r="R373" s="231"/>
      <c r="S373" s="231"/>
      <c r="T373" s="232"/>
      <c r="AT373" s="233" t="s">
        <v>233</v>
      </c>
      <c r="AU373" s="233" t="s">
        <v>83</v>
      </c>
      <c r="AV373" s="14" t="s">
        <v>220</v>
      </c>
      <c r="AW373" s="14" t="s">
        <v>35</v>
      </c>
      <c r="AX373" s="14" t="s">
        <v>81</v>
      </c>
      <c r="AY373" s="233" t="s">
        <v>213</v>
      </c>
    </row>
    <row r="374" spans="1:65" s="2" customFormat="1" ht="21.75" customHeight="1">
      <c r="A374" s="36"/>
      <c r="B374" s="37"/>
      <c r="C374" s="195" t="s">
        <v>458</v>
      </c>
      <c r="D374" s="195" t="s">
        <v>215</v>
      </c>
      <c r="E374" s="196" t="s">
        <v>2463</v>
      </c>
      <c r="F374" s="197" t="s">
        <v>2464</v>
      </c>
      <c r="G374" s="198" t="s">
        <v>156</v>
      </c>
      <c r="H374" s="199">
        <v>9.7799999999999994</v>
      </c>
      <c r="I374" s="200"/>
      <c r="J374" s="201">
        <f>ROUND(I374*H374,2)</f>
        <v>0</v>
      </c>
      <c r="K374" s="197" t="s">
        <v>2365</v>
      </c>
      <c r="L374" s="41"/>
      <c r="M374" s="202" t="s">
        <v>19</v>
      </c>
      <c r="N374" s="203" t="s">
        <v>45</v>
      </c>
      <c r="O374" s="66"/>
      <c r="P374" s="204">
        <f>O374*H374</f>
        <v>0</v>
      </c>
      <c r="Q374" s="204">
        <v>0</v>
      </c>
      <c r="R374" s="204">
        <f>Q374*H374</f>
        <v>0</v>
      </c>
      <c r="S374" s="204">
        <v>0</v>
      </c>
      <c r="T374" s="205">
        <f>S374*H374</f>
        <v>0</v>
      </c>
      <c r="U374" s="36"/>
      <c r="V374" s="36"/>
      <c r="W374" s="36"/>
      <c r="X374" s="36"/>
      <c r="Y374" s="36"/>
      <c r="Z374" s="36"/>
      <c r="AA374" s="36"/>
      <c r="AB374" s="36"/>
      <c r="AC374" s="36"/>
      <c r="AD374" s="36"/>
      <c r="AE374" s="36"/>
      <c r="AR374" s="206" t="s">
        <v>220</v>
      </c>
      <c r="AT374" s="206" t="s">
        <v>215</v>
      </c>
      <c r="AU374" s="206" t="s">
        <v>83</v>
      </c>
      <c r="AY374" s="19" t="s">
        <v>213</v>
      </c>
      <c r="BE374" s="207">
        <f>IF(N374="základní",J374,0)</f>
        <v>0</v>
      </c>
      <c r="BF374" s="207">
        <f>IF(N374="snížená",J374,0)</f>
        <v>0</v>
      </c>
      <c r="BG374" s="207">
        <f>IF(N374="zákl. přenesená",J374,0)</f>
        <v>0</v>
      </c>
      <c r="BH374" s="207">
        <f>IF(N374="sníž. přenesená",J374,0)</f>
        <v>0</v>
      </c>
      <c r="BI374" s="207">
        <f>IF(N374="nulová",J374,0)</f>
        <v>0</v>
      </c>
      <c r="BJ374" s="19" t="s">
        <v>81</v>
      </c>
      <c r="BK374" s="207">
        <f>ROUND(I374*H374,2)</f>
        <v>0</v>
      </c>
      <c r="BL374" s="19" t="s">
        <v>220</v>
      </c>
      <c r="BM374" s="206" t="s">
        <v>3359</v>
      </c>
    </row>
    <row r="375" spans="1:65" s="13" customFormat="1">
      <c r="B375" s="212"/>
      <c r="C375" s="213"/>
      <c r="D375" s="208" t="s">
        <v>233</v>
      </c>
      <c r="E375" s="214" t="s">
        <v>19</v>
      </c>
      <c r="F375" s="215" t="s">
        <v>3123</v>
      </c>
      <c r="G375" s="213"/>
      <c r="H375" s="216">
        <v>9.7799999999999994</v>
      </c>
      <c r="I375" s="217"/>
      <c r="J375" s="213"/>
      <c r="K375" s="213"/>
      <c r="L375" s="218"/>
      <c r="M375" s="219"/>
      <c r="N375" s="220"/>
      <c r="O375" s="220"/>
      <c r="P375" s="220"/>
      <c r="Q375" s="220"/>
      <c r="R375" s="220"/>
      <c r="S375" s="220"/>
      <c r="T375" s="221"/>
      <c r="AT375" s="222" t="s">
        <v>233</v>
      </c>
      <c r="AU375" s="222" t="s">
        <v>83</v>
      </c>
      <c r="AV375" s="13" t="s">
        <v>83</v>
      </c>
      <c r="AW375" s="13" t="s">
        <v>35</v>
      </c>
      <c r="AX375" s="13" t="s">
        <v>81</v>
      </c>
      <c r="AY375" s="222" t="s">
        <v>213</v>
      </c>
    </row>
    <row r="376" spans="1:65" s="2" customFormat="1" ht="16.5" customHeight="1">
      <c r="A376" s="36"/>
      <c r="B376" s="37"/>
      <c r="C376" s="195" t="s">
        <v>463</v>
      </c>
      <c r="D376" s="195" t="s">
        <v>215</v>
      </c>
      <c r="E376" s="196" t="s">
        <v>3360</v>
      </c>
      <c r="F376" s="197" t="s">
        <v>3361</v>
      </c>
      <c r="G376" s="198" t="s">
        <v>156</v>
      </c>
      <c r="H376" s="199">
        <v>4.476</v>
      </c>
      <c r="I376" s="200"/>
      <c r="J376" s="201">
        <f>ROUND(I376*H376,2)</f>
        <v>0</v>
      </c>
      <c r="K376" s="197" t="s">
        <v>2365</v>
      </c>
      <c r="L376" s="41"/>
      <c r="M376" s="202" t="s">
        <v>19</v>
      </c>
      <c r="N376" s="203" t="s">
        <v>45</v>
      </c>
      <c r="O376" s="66"/>
      <c r="P376" s="204">
        <f>O376*H376</f>
        <v>0</v>
      </c>
      <c r="Q376" s="204">
        <v>0</v>
      </c>
      <c r="R376" s="204">
        <f>Q376*H376</f>
        <v>0</v>
      </c>
      <c r="S376" s="204">
        <v>0</v>
      </c>
      <c r="T376" s="205">
        <f>S376*H376</f>
        <v>0</v>
      </c>
      <c r="U376" s="36"/>
      <c r="V376" s="36"/>
      <c r="W376" s="36"/>
      <c r="X376" s="36"/>
      <c r="Y376" s="36"/>
      <c r="Z376" s="36"/>
      <c r="AA376" s="36"/>
      <c r="AB376" s="36"/>
      <c r="AC376" s="36"/>
      <c r="AD376" s="36"/>
      <c r="AE376" s="36"/>
      <c r="AR376" s="206" t="s">
        <v>220</v>
      </c>
      <c r="AT376" s="206" t="s">
        <v>215</v>
      </c>
      <c r="AU376" s="206" t="s">
        <v>83</v>
      </c>
      <c r="AY376" s="19" t="s">
        <v>213</v>
      </c>
      <c r="BE376" s="207">
        <f>IF(N376="základní",J376,0)</f>
        <v>0</v>
      </c>
      <c r="BF376" s="207">
        <f>IF(N376="snížená",J376,0)</f>
        <v>0</v>
      </c>
      <c r="BG376" s="207">
        <f>IF(N376="zákl. přenesená",J376,0)</f>
        <v>0</v>
      </c>
      <c r="BH376" s="207">
        <f>IF(N376="sníž. přenesená",J376,0)</f>
        <v>0</v>
      </c>
      <c r="BI376" s="207">
        <f>IF(N376="nulová",J376,0)</f>
        <v>0</v>
      </c>
      <c r="BJ376" s="19" t="s">
        <v>81</v>
      </c>
      <c r="BK376" s="207">
        <f>ROUND(I376*H376,2)</f>
        <v>0</v>
      </c>
      <c r="BL376" s="19" t="s">
        <v>220</v>
      </c>
      <c r="BM376" s="206" t="s">
        <v>3362</v>
      </c>
    </row>
    <row r="377" spans="1:65" s="15" customFormat="1">
      <c r="B377" s="234"/>
      <c r="C377" s="235"/>
      <c r="D377" s="208" t="s">
        <v>233</v>
      </c>
      <c r="E377" s="236" t="s">
        <v>19</v>
      </c>
      <c r="F377" s="237" t="s">
        <v>3363</v>
      </c>
      <c r="G377" s="235"/>
      <c r="H377" s="236" t="s">
        <v>19</v>
      </c>
      <c r="I377" s="238"/>
      <c r="J377" s="235"/>
      <c r="K377" s="235"/>
      <c r="L377" s="239"/>
      <c r="M377" s="240"/>
      <c r="N377" s="241"/>
      <c r="O377" s="241"/>
      <c r="P377" s="241"/>
      <c r="Q377" s="241"/>
      <c r="R377" s="241"/>
      <c r="S377" s="241"/>
      <c r="T377" s="242"/>
      <c r="AT377" s="243" t="s">
        <v>233</v>
      </c>
      <c r="AU377" s="243" t="s">
        <v>83</v>
      </c>
      <c r="AV377" s="15" t="s">
        <v>81</v>
      </c>
      <c r="AW377" s="15" t="s">
        <v>35</v>
      </c>
      <c r="AX377" s="15" t="s">
        <v>74</v>
      </c>
      <c r="AY377" s="243" t="s">
        <v>213</v>
      </c>
    </row>
    <row r="378" spans="1:65" s="13" customFormat="1">
      <c r="B378" s="212"/>
      <c r="C378" s="213"/>
      <c r="D378" s="208" t="s">
        <v>233</v>
      </c>
      <c r="E378" s="214" t="s">
        <v>19</v>
      </c>
      <c r="F378" s="215" t="s">
        <v>3364</v>
      </c>
      <c r="G378" s="213"/>
      <c r="H378" s="216">
        <v>4.476</v>
      </c>
      <c r="I378" s="217"/>
      <c r="J378" s="213"/>
      <c r="K378" s="213"/>
      <c r="L378" s="218"/>
      <c r="M378" s="219"/>
      <c r="N378" s="220"/>
      <c r="O378" s="220"/>
      <c r="P378" s="220"/>
      <c r="Q378" s="220"/>
      <c r="R378" s="220"/>
      <c r="S378" s="220"/>
      <c r="T378" s="221"/>
      <c r="AT378" s="222" t="s">
        <v>233</v>
      </c>
      <c r="AU378" s="222" t="s">
        <v>83</v>
      </c>
      <c r="AV378" s="13" t="s">
        <v>83</v>
      </c>
      <c r="AW378" s="13" t="s">
        <v>35</v>
      </c>
      <c r="AX378" s="13" t="s">
        <v>74</v>
      </c>
      <c r="AY378" s="222" t="s">
        <v>213</v>
      </c>
    </row>
    <row r="379" spans="1:65" s="16" customFormat="1">
      <c r="B379" s="262"/>
      <c r="C379" s="263"/>
      <c r="D379" s="208" t="s">
        <v>233</v>
      </c>
      <c r="E379" s="264" t="s">
        <v>3117</v>
      </c>
      <c r="F379" s="265" t="s">
        <v>2376</v>
      </c>
      <c r="G379" s="263"/>
      <c r="H379" s="266">
        <v>4.476</v>
      </c>
      <c r="I379" s="267"/>
      <c r="J379" s="263"/>
      <c r="K379" s="263"/>
      <c r="L379" s="268"/>
      <c r="M379" s="269"/>
      <c r="N379" s="270"/>
      <c r="O379" s="270"/>
      <c r="P379" s="270"/>
      <c r="Q379" s="270"/>
      <c r="R379" s="270"/>
      <c r="S379" s="270"/>
      <c r="T379" s="271"/>
      <c r="AT379" s="272" t="s">
        <v>233</v>
      </c>
      <c r="AU379" s="272" t="s">
        <v>83</v>
      </c>
      <c r="AV379" s="16" t="s">
        <v>228</v>
      </c>
      <c r="AW379" s="16" t="s">
        <v>35</v>
      </c>
      <c r="AX379" s="16" t="s">
        <v>74</v>
      </c>
      <c r="AY379" s="272" t="s">
        <v>213</v>
      </c>
    </row>
    <row r="380" spans="1:65" s="14" customFormat="1">
      <c r="B380" s="223"/>
      <c r="C380" s="224"/>
      <c r="D380" s="208" t="s">
        <v>233</v>
      </c>
      <c r="E380" s="225" t="s">
        <v>19</v>
      </c>
      <c r="F380" s="226" t="s">
        <v>234</v>
      </c>
      <c r="G380" s="224"/>
      <c r="H380" s="227">
        <v>4.476</v>
      </c>
      <c r="I380" s="228"/>
      <c r="J380" s="224"/>
      <c r="K380" s="224"/>
      <c r="L380" s="229"/>
      <c r="M380" s="230"/>
      <c r="N380" s="231"/>
      <c r="O380" s="231"/>
      <c r="P380" s="231"/>
      <c r="Q380" s="231"/>
      <c r="R380" s="231"/>
      <c r="S380" s="231"/>
      <c r="T380" s="232"/>
      <c r="AT380" s="233" t="s">
        <v>233</v>
      </c>
      <c r="AU380" s="233" t="s">
        <v>83</v>
      </c>
      <c r="AV380" s="14" t="s">
        <v>220</v>
      </c>
      <c r="AW380" s="14" t="s">
        <v>35</v>
      </c>
      <c r="AX380" s="14" t="s">
        <v>81</v>
      </c>
      <c r="AY380" s="233" t="s">
        <v>213</v>
      </c>
    </row>
    <row r="381" spans="1:65" s="2" customFormat="1" ht="33" customHeight="1">
      <c r="A381" s="36"/>
      <c r="B381" s="37"/>
      <c r="C381" s="195" t="s">
        <v>468</v>
      </c>
      <c r="D381" s="195" t="s">
        <v>215</v>
      </c>
      <c r="E381" s="196" t="s">
        <v>3365</v>
      </c>
      <c r="F381" s="197" t="s">
        <v>3366</v>
      </c>
      <c r="G381" s="198" t="s">
        <v>156</v>
      </c>
      <c r="H381" s="199">
        <v>4.476</v>
      </c>
      <c r="I381" s="200"/>
      <c r="J381" s="201">
        <f>ROUND(I381*H381,2)</f>
        <v>0</v>
      </c>
      <c r="K381" s="197" t="s">
        <v>2365</v>
      </c>
      <c r="L381" s="41"/>
      <c r="M381" s="202" t="s">
        <v>19</v>
      </c>
      <c r="N381" s="203" t="s">
        <v>45</v>
      </c>
      <c r="O381" s="66"/>
      <c r="P381" s="204">
        <f>O381*H381</f>
        <v>0</v>
      </c>
      <c r="Q381" s="204">
        <v>0.10100000000000001</v>
      </c>
      <c r="R381" s="204">
        <f>Q381*H381</f>
        <v>0.45207600000000003</v>
      </c>
      <c r="S381" s="204">
        <v>0</v>
      </c>
      <c r="T381" s="205">
        <f>S381*H381</f>
        <v>0</v>
      </c>
      <c r="U381" s="36"/>
      <c r="V381" s="36"/>
      <c r="W381" s="36"/>
      <c r="X381" s="36"/>
      <c r="Y381" s="36"/>
      <c r="Z381" s="36"/>
      <c r="AA381" s="36"/>
      <c r="AB381" s="36"/>
      <c r="AC381" s="36"/>
      <c r="AD381" s="36"/>
      <c r="AE381" s="36"/>
      <c r="AR381" s="206" t="s">
        <v>220</v>
      </c>
      <c r="AT381" s="206" t="s">
        <v>215</v>
      </c>
      <c r="AU381" s="206" t="s">
        <v>83</v>
      </c>
      <c r="AY381" s="19" t="s">
        <v>213</v>
      </c>
      <c r="BE381" s="207">
        <f>IF(N381="základní",J381,0)</f>
        <v>0</v>
      </c>
      <c r="BF381" s="207">
        <f>IF(N381="snížená",J381,0)</f>
        <v>0</v>
      </c>
      <c r="BG381" s="207">
        <f>IF(N381="zákl. přenesená",J381,0)</f>
        <v>0</v>
      </c>
      <c r="BH381" s="207">
        <f>IF(N381="sníž. přenesená",J381,0)</f>
        <v>0</v>
      </c>
      <c r="BI381" s="207">
        <f>IF(N381="nulová",J381,0)</f>
        <v>0</v>
      </c>
      <c r="BJ381" s="19" t="s">
        <v>81</v>
      </c>
      <c r="BK381" s="207">
        <f>ROUND(I381*H381,2)</f>
        <v>0</v>
      </c>
      <c r="BL381" s="19" t="s">
        <v>220</v>
      </c>
      <c r="BM381" s="206" t="s">
        <v>3367</v>
      </c>
    </row>
    <row r="382" spans="1:65" s="2" customFormat="1" ht="87.75">
      <c r="A382" s="36"/>
      <c r="B382" s="37"/>
      <c r="C382" s="38"/>
      <c r="D382" s="208" t="s">
        <v>222</v>
      </c>
      <c r="E382" s="38"/>
      <c r="F382" s="209" t="s">
        <v>3368</v>
      </c>
      <c r="G382" s="38"/>
      <c r="H382" s="38"/>
      <c r="I382" s="118"/>
      <c r="J382" s="38"/>
      <c r="K382" s="38"/>
      <c r="L382" s="41"/>
      <c r="M382" s="210"/>
      <c r="N382" s="211"/>
      <c r="O382" s="66"/>
      <c r="P382" s="66"/>
      <c r="Q382" s="66"/>
      <c r="R382" s="66"/>
      <c r="S382" s="66"/>
      <c r="T382" s="67"/>
      <c r="U382" s="36"/>
      <c r="V382" s="36"/>
      <c r="W382" s="36"/>
      <c r="X382" s="36"/>
      <c r="Y382" s="36"/>
      <c r="Z382" s="36"/>
      <c r="AA382" s="36"/>
      <c r="AB382" s="36"/>
      <c r="AC382" s="36"/>
      <c r="AD382" s="36"/>
      <c r="AE382" s="36"/>
      <c r="AT382" s="19" t="s">
        <v>222</v>
      </c>
      <c r="AU382" s="19" t="s">
        <v>83</v>
      </c>
    </row>
    <row r="383" spans="1:65" s="13" customFormat="1">
      <c r="B383" s="212"/>
      <c r="C383" s="213"/>
      <c r="D383" s="208" t="s">
        <v>233</v>
      </c>
      <c r="E383" s="214" t="s">
        <v>19</v>
      </c>
      <c r="F383" s="215" t="s">
        <v>3117</v>
      </c>
      <c r="G383" s="213"/>
      <c r="H383" s="216">
        <v>4.476</v>
      </c>
      <c r="I383" s="217"/>
      <c r="J383" s="213"/>
      <c r="K383" s="213"/>
      <c r="L383" s="218"/>
      <c r="M383" s="219"/>
      <c r="N383" s="220"/>
      <c r="O383" s="220"/>
      <c r="P383" s="220"/>
      <c r="Q383" s="220"/>
      <c r="R383" s="220"/>
      <c r="S383" s="220"/>
      <c r="T383" s="221"/>
      <c r="AT383" s="222" t="s">
        <v>233</v>
      </c>
      <c r="AU383" s="222" t="s">
        <v>83</v>
      </c>
      <c r="AV383" s="13" t="s">
        <v>83</v>
      </c>
      <c r="AW383" s="13" t="s">
        <v>35</v>
      </c>
      <c r="AX383" s="13" t="s">
        <v>81</v>
      </c>
      <c r="AY383" s="222" t="s">
        <v>213</v>
      </c>
    </row>
    <row r="384" spans="1:65" s="2" customFormat="1" ht="16.5" customHeight="1">
      <c r="A384" s="36"/>
      <c r="B384" s="37"/>
      <c r="C384" s="244" t="s">
        <v>473</v>
      </c>
      <c r="D384" s="244" t="s">
        <v>329</v>
      </c>
      <c r="E384" s="245" t="s">
        <v>3369</v>
      </c>
      <c r="F384" s="246" t="s">
        <v>3370</v>
      </c>
      <c r="G384" s="247" t="s">
        <v>156</v>
      </c>
      <c r="H384" s="248">
        <v>4.9240000000000004</v>
      </c>
      <c r="I384" s="249"/>
      <c r="J384" s="250">
        <f>ROUND(I384*H384,2)</f>
        <v>0</v>
      </c>
      <c r="K384" s="246" t="s">
        <v>19</v>
      </c>
      <c r="L384" s="251"/>
      <c r="M384" s="252" t="s">
        <v>19</v>
      </c>
      <c r="N384" s="253" t="s">
        <v>45</v>
      </c>
      <c r="O384" s="66"/>
      <c r="P384" s="204">
        <f>O384*H384</f>
        <v>0</v>
      </c>
      <c r="Q384" s="204">
        <v>0.115</v>
      </c>
      <c r="R384" s="204">
        <f>Q384*H384</f>
        <v>0.5662600000000001</v>
      </c>
      <c r="S384" s="204">
        <v>0</v>
      </c>
      <c r="T384" s="205">
        <f>S384*H384</f>
        <v>0</v>
      </c>
      <c r="U384" s="36"/>
      <c r="V384" s="36"/>
      <c r="W384" s="36"/>
      <c r="X384" s="36"/>
      <c r="Y384" s="36"/>
      <c r="Z384" s="36"/>
      <c r="AA384" s="36"/>
      <c r="AB384" s="36"/>
      <c r="AC384" s="36"/>
      <c r="AD384" s="36"/>
      <c r="AE384" s="36"/>
      <c r="AR384" s="206" t="s">
        <v>257</v>
      </c>
      <c r="AT384" s="206" t="s">
        <v>329</v>
      </c>
      <c r="AU384" s="206" t="s">
        <v>83</v>
      </c>
      <c r="AY384" s="19" t="s">
        <v>213</v>
      </c>
      <c r="BE384" s="207">
        <f>IF(N384="základní",J384,0)</f>
        <v>0</v>
      </c>
      <c r="BF384" s="207">
        <f>IF(N384="snížená",J384,0)</f>
        <v>0</v>
      </c>
      <c r="BG384" s="207">
        <f>IF(N384="zákl. přenesená",J384,0)</f>
        <v>0</v>
      </c>
      <c r="BH384" s="207">
        <f>IF(N384="sníž. přenesená",J384,0)</f>
        <v>0</v>
      </c>
      <c r="BI384" s="207">
        <f>IF(N384="nulová",J384,0)</f>
        <v>0</v>
      </c>
      <c r="BJ384" s="19" t="s">
        <v>81</v>
      </c>
      <c r="BK384" s="207">
        <f>ROUND(I384*H384,2)</f>
        <v>0</v>
      </c>
      <c r="BL384" s="19" t="s">
        <v>220</v>
      </c>
      <c r="BM384" s="206" t="s">
        <v>3371</v>
      </c>
    </row>
    <row r="385" spans="1:65" s="13" customFormat="1">
      <c r="B385" s="212"/>
      <c r="C385" s="213"/>
      <c r="D385" s="208" t="s">
        <v>233</v>
      </c>
      <c r="E385" s="214" t="s">
        <v>19</v>
      </c>
      <c r="F385" s="215" t="s">
        <v>3372</v>
      </c>
      <c r="G385" s="213"/>
      <c r="H385" s="216">
        <v>4.9240000000000004</v>
      </c>
      <c r="I385" s="217"/>
      <c r="J385" s="213"/>
      <c r="K385" s="213"/>
      <c r="L385" s="218"/>
      <c r="M385" s="219"/>
      <c r="N385" s="220"/>
      <c r="O385" s="220"/>
      <c r="P385" s="220"/>
      <c r="Q385" s="220"/>
      <c r="R385" s="220"/>
      <c r="S385" s="220"/>
      <c r="T385" s="221"/>
      <c r="AT385" s="222" t="s">
        <v>233</v>
      </c>
      <c r="AU385" s="222" t="s">
        <v>83</v>
      </c>
      <c r="AV385" s="13" t="s">
        <v>83</v>
      </c>
      <c r="AW385" s="13" t="s">
        <v>35</v>
      </c>
      <c r="AX385" s="13" t="s">
        <v>81</v>
      </c>
      <c r="AY385" s="222" t="s">
        <v>213</v>
      </c>
    </row>
    <row r="386" spans="1:65" s="12" customFormat="1" ht="22.9" customHeight="1">
      <c r="B386" s="179"/>
      <c r="C386" s="180"/>
      <c r="D386" s="181" t="s">
        <v>73</v>
      </c>
      <c r="E386" s="193" t="s">
        <v>244</v>
      </c>
      <c r="F386" s="193" t="s">
        <v>2484</v>
      </c>
      <c r="G386" s="180"/>
      <c r="H386" s="180"/>
      <c r="I386" s="183"/>
      <c r="J386" s="194">
        <f>BK386</f>
        <v>0</v>
      </c>
      <c r="K386" s="180"/>
      <c r="L386" s="185"/>
      <c r="M386" s="186"/>
      <c r="N386" s="187"/>
      <c r="O386" s="187"/>
      <c r="P386" s="188">
        <f>SUM(P387:P398)</f>
        <v>0</v>
      </c>
      <c r="Q386" s="187"/>
      <c r="R386" s="188">
        <f>SUM(R387:R398)</f>
        <v>1.8434655000000002</v>
      </c>
      <c r="S386" s="187"/>
      <c r="T386" s="189">
        <f>SUM(T387:T398)</f>
        <v>0</v>
      </c>
      <c r="AR386" s="190" t="s">
        <v>81</v>
      </c>
      <c r="AT386" s="191" t="s">
        <v>73</v>
      </c>
      <c r="AU386" s="191" t="s">
        <v>81</v>
      </c>
      <c r="AY386" s="190" t="s">
        <v>213</v>
      </c>
      <c r="BK386" s="192">
        <f>SUM(BK387:BK398)</f>
        <v>0</v>
      </c>
    </row>
    <row r="387" spans="1:65" s="2" customFormat="1" ht="21.75" customHeight="1">
      <c r="A387" s="36"/>
      <c r="B387" s="37"/>
      <c r="C387" s="195" t="s">
        <v>477</v>
      </c>
      <c r="D387" s="195" t="s">
        <v>215</v>
      </c>
      <c r="E387" s="196" t="s">
        <v>3015</v>
      </c>
      <c r="F387" s="197" t="s">
        <v>3016</v>
      </c>
      <c r="G387" s="198" t="s">
        <v>156</v>
      </c>
      <c r="H387" s="199">
        <v>107.80500000000001</v>
      </c>
      <c r="I387" s="200"/>
      <c r="J387" s="201">
        <f>ROUND(I387*H387,2)</f>
        <v>0</v>
      </c>
      <c r="K387" s="197" t="s">
        <v>2365</v>
      </c>
      <c r="L387" s="41"/>
      <c r="M387" s="202" t="s">
        <v>19</v>
      </c>
      <c r="N387" s="203" t="s">
        <v>45</v>
      </c>
      <c r="O387" s="66"/>
      <c r="P387" s="204">
        <f>O387*H387</f>
        <v>0</v>
      </c>
      <c r="Q387" s="204">
        <v>1.7100000000000001E-2</v>
      </c>
      <c r="R387" s="204">
        <f>Q387*H387</f>
        <v>1.8434655000000002</v>
      </c>
      <c r="S387" s="204">
        <v>0</v>
      </c>
      <c r="T387" s="205">
        <f>S387*H387</f>
        <v>0</v>
      </c>
      <c r="U387" s="36"/>
      <c r="V387" s="36"/>
      <c r="W387" s="36"/>
      <c r="X387" s="36"/>
      <c r="Y387" s="36"/>
      <c r="Z387" s="36"/>
      <c r="AA387" s="36"/>
      <c r="AB387" s="36"/>
      <c r="AC387" s="36"/>
      <c r="AD387" s="36"/>
      <c r="AE387" s="36"/>
      <c r="AR387" s="206" t="s">
        <v>220</v>
      </c>
      <c r="AT387" s="206" t="s">
        <v>215</v>
      </c>
      <c r="AU387" s="206" t="s">
        <v>83</v>
      </c>
      <c r="AY387" s="19" t="s">
        <v>213</v>
      </c>
      <c r="BE387" s="207">
        <f>IF(N387="základní",J387,0)</f>
        <v>0</v>
      </c>
      <c r="BF387" s="207">
        <f>IF(N387="snížená",J387,0)</f>
        <v>0</v>
      </c>
      <c r="BG387" s="207">
        <f>IF(N387="zákl. přenesená",J387,0)</f>
        <v>0</v>
      </c>
      <c r="BH387" s="207">
        <f>IF(N387="sníž. přenesená",J387,0)</f>
        <v>0</v>
      </c>
      <c r="BI387" s="207">
        <f>IF(N387="nulová",J387,0)</f>
        <v>0</v>
      </c>
      <c r="BJ387" s="19" t="s">
        <v>81</v>
      </c>
      <c r="BK387" s="207">
        <f>ROUND(I387*H387,2)</f>
        <v>0</v>
      </c>
      <c r="BL387" s="19" t="s">
        <v>220</v>
      </c>
      <c r="BM387" s="206" t="s">
        <v>3373</v>
      </c>
    </row>
    <row r="388" spans="1:65" s="2" customFormat="1" ht="58.5">
      <c r="A388" s="36"/>
      <c r="B388" s="37"/>
      <c r="C388" s="38"/>
      <c r="D388" s="208" t="s">
        <v>222</v>
      </c>
      <c r="E388" s="38"/>
      <c r="F388" s="209" t="s">
        <v>3018</v>
      </c>
      <c r="G388" s="38"/>
      <c r="H388" s="38"/>
      <c r="I388" s="118"/>
      <c r="J388" s="38"/>
      <c r="K388" s="38"/>
      <c r="L388" s="41"/>
      <c r="M388" s="210"/>
      <c r="N388" s="211"/>
      <c r="O388" s="66"/>
      <c r="P388" s="66"/>
      <c r="Q388" s="66"/>
      <c r="R388" s="66"/>
      <c r="S388" s="66"/>
      <c r="T388" s="67"/>
      <c r="U388" s="36"/>
      <c r="V388" s="36"/>
      <c r="W388" s="36"/>
      <c r="X388" s="36"/>
      <c r="Y388" s="36"/>
      <c r="Z388" s="36"/>
      <c r="AA388" s="36"/>
      <c r="AB388" s="36"/>
      <c r="AC388" s="36"/>
      <c r="AD388" s="36"/>
      <c r="AE388" s="36"/>
      <c r="AT388" s="19" t="s">
        <v>222</v>
      </c>
      <c r="AU388" s="19" t="s">
        <v>83</v>
      </c>
    </row>
    <row r="389" spans="1:65" s="13" customFormat="1">
      <c r="B389" s="212"/>
      <c r="C389" s="213"/>
      <c r="D389" s="208" t="s">
        <v>233</v>
      </c>
      <c r="E389" s="214" t="s">
        <v>19</v>
      </c>
      <c r="F389" s="215" t="s">
        <v>3374</v>
      </c>
      <c r="G389" s="213"/>
      <c r="H389" s="216">
        <v>49.326999999999998</v>
      </c>
      <c r="I389" s="217"/>
      <c r="J389" s="213"/>
      <c r="K389" s="213"/>
      <c r="L389" s="218"/>
      <c r="M389" s="219"/>
      <c r="N389" s="220"/>
      <c r="O389" s="220"/>
      <c r="P389" s="220"/>
      <c r="Q389" s="220"/>
      <c r="R389" s="220"/>
      <c r="S389" s="220"/>
      <c r="T389" s="221"/>
      <c r="AT389" s="222" t="s">
        <v>233</v>
      </c>
      <c r="AU389" s="222" t="s">
        <v>83</v>
      </c>
      <c r="AV389" s="13" t="s">
        <v>83</v>
      </c>
      <c r="AW389" s="13" t="s">
        <v>35</v>
      </c>
      <c r="AX389" s="13" t="s">
        <v>74</v>
      </c>
      <c r="AY389" s="222" t="s">
        <v>213</v>
      </c>
    </row>
    <row r="390" spans="1:65" s="15" customFormat="1">
      <c r="B390" s="234"/>
      <c r="C390" s="235"/>
      <c r="D390" s="208" t="s">
        <v>233</v>
      </c>
      <c r="E390" s="236" t="s">
        <v>19</v>
      </c>
      <c r="F390" s="237" t="s">
        <v>3266</v>
      </c>
      <c r="G390" s="235"/>
      <c r="H390" s="236" t="s">
        <v>19</v>
      </c>
      <c r="I390" s="238"/>
      <c r="J390" s="235"/>
      <c r="K390" s="235"/>
      <c r="L390" s="239"/>
      <c r="M390" s="240"/>
      <c r="N390" s="241"/>
      <c r="O390" s="241"/>
      <c r="P390" s="241"/>
      <c r="Q390" s="241"/>
      <c r="R390" s="241"/>
      <c r="S390" s="241"/>
      <c r="T390" s="242"/>
      <c r="AT390" s="243" t="s">
        <v>233</v>
      </c>
      <c r="AU390" s="243" t="s">
        <v>83</v>
      </c>
      <c r="AV390" s="15" t="s">
        <v>81</v>
      </c>
      <c r="AW390" s="15" t="s">
        <v>35</v>
      </c>
      <c r="AX390" s="15" t="s">
        <v>74</v>
      </c>
      <c r="AY390" s="243" t="s">
        <v>213</v>
      </c>
    </row>
    <row r="391" spans="1:65" s="13" customFormat="1">
      <c r="B391" s="212"/>
      <c r="C391" s="213"/>
      <c r="D391" s="208" t="s">
        <v>233</v>
      </c>
      <c r="E391" s="214" t="s">
        <v>19</v>
      </c>
      <c r="F391" s="215" t="s">
        <v>3375</v>
      </c>
      <c r="G391" s="213"/>
      <c r="H391" s="216">
        <v>1.224</v>
      </c>
      <c r="I391" s="217"/>
      <c r="J391" s="213"/>
      <c r="K391" s="213"/>
      <c r="L391" s="218"/>
      <c r="M391" s="219"/>
      <c r="N391" s="220"/>
      <c r="O391" s="220"/>
      <c r="P391" s="220"/>
      <c r="Q391" s="220"/>
      <c r="R391" s="220"/>
      <c r="S391" s="220"/>
      <c r="T391" s="221"/>
      <c r="AT391" s="222" t="s">
        <v>233</v>
      </c>
      <c r="AU391" s="222" t="s">
        <v>83</v>
      </c>
      <c r="AV391" s="13" t="s">
        <v>83</v>
      </c>
      <c r="AW391" s="13" t="s">
        <v>35</v>
      </c>
      <c r="AX391" s="13" t="s">
        <v>74</v>
      </c>
      <c r="AY391" s="222" t="s">
        <v>213</v>
      </c>
    </row>
    <row r="392" spans="1:65" s="13" customFormat="1">
      <c r="B392" s="212"/>
      <c r="C392" s="213"/>
      <c r="D392" s="208" t="s">
        <v>233</v>
      </c>
      <c r="E392" s="214" t="s">
        <v>19</v>
      </c>
      <c r="F392" s="215" t="s">
        <v>3376</v>
      </c>
      <c r="G392" s="213"/>
      <c r="H392" s="216">
        <v>24.675999999999998</v>
      </c>
      <c r="I392" s="217"/>
      <c r="J392" s="213"/>
      <c r="K392" s="213"/>
      <c r="L392" s="218"/>
      <c r="M392" s="219"/>
      <c r="N392" s="220"/>
      <c r="O392" s="220"/>
      <c r="P392" s="220"/>
      <c r="Q392" s="220"/>
      <c r="R392" s="220"/>
      <c r="S392" s="220"/>
      <c r="T392" s="221"/>
      <c r="AT392" s="222" t="s">
        <v>233</v>
      </c>
      <c r="AU392" s="222" t="s">
        <v>83</v>
      </c>
      <c r="AV392" s="13" t="s">
        <v>83</v>
      </c>
      <c r="AW392" s="13" t="s">
        <v>35</v>
      </c>
      <c r="AX392" s="13" t="s">
        <v>74</v>
      </c>
      <c r="AY392" s="222" t="s">
        <v>213</v>
      </c>
    </row>
    <row r="393" spans="1:65" s="13" customFormat="1">
      <c r="B393" s="212"/>
      <c r="C393" s="213"/>
      <c r="D393" s="208" t="s">
        <v>233</v>
      </c>
      <c r="E393" s="214" t="s">
        <v>19</v>
      </c>
      <c r="F393" s="215" t="s">
        <v>3377</v>
      </c>
      <c r="G393" s="213"/>
      <c r="H393" s="216">
        <v>3.6859999999999999</v>
      </c>
      <c r="I393" s="217"/>
      <c r="J393" s="213"/>
      <c r="K393" s="213"/>
      <c r="L393" s="218"/>
      <c r="M393" s="219"/>
      <c r="N393" s="220"/>
      <c r="O393" s="220"/>
      <c r="P393" s="220"/>
      <c r="Q393" s="220"/>
      <c r="R393" s="220"/>
      <c r="S393" s="220"/>
      <c r="T393" s="221"/>
      <c r="AT393" s="222" t="s">
        <v>233</v>
      </c>
      <c r="AU393" s="222" t="s">
        <v>83</v>
      </c>
      <c r="AV393" s="13" t="s">
        <v>83</v>
      </c>
      <c r="AW393" s="13" t="s">
        <v>35</v>
      </c>
      <c r="AX393" s="13" t="s">
        <v>74</v>
      </c>
      <c r="AY393" s="222" t="s">
        <v>213</v>
      </c>
    </row>
    <row r="394" spans="1:65" s="13" customFormat="1">
      <c r="B394" s="212"/>
      <c r="C394" s="213"/>
      <c r="D394" s="208" t="s">
        <v>233</v>
      </c>
      <c r="E394" s="214" t="s">
        <v>19</v>
      </c>
      <c r="F394" s="215" t="s">
        <v>3378</v>
      </c>
      <c r="G394" s="213"/>
      <c r="H394" s="216">
        <v>15.366</v>
      </c>
      <c r="I394" s="217"/>
      <c r="J394" s="213"/>
      <c r="K394" s="213"/>
      <c r="L394" s="218"/>
      <c r="M394" s="219"/>
      <c r="N394" s="220"/>
      <c r="O394" s="220"/>
      <c r="P394" s="220"/>
      <c r="Q394" s="220"/>
      <c r="R394" s="220"/>
      <c r="S394" s="220"/>
      <c r="T394" s="221"/>
      <c r="AT394" s="222" t="s">
        <v>233</v>
      </c>
      <c r="AU394" s="222" t="s">
        <v>83</v>
      </c>
      <c r="AV394" s="13" t="s">
        <v>83</v>
      </c>
      <c r="AW394" s="13" t="s">
        <v>35</v>
      </c>
      <c r="AX394" s="13" t="s">
        <v>74</v>
      </c>
      <c r="AY394" s="222" t="s">
        <v>213</v>
      </c>
    </row>
    <row r="395" spans="1:65" s="13" customFormat="1">
      <c r="B395" s="212"/>
      <c r="C395" s="213"/>
      <c r="D395" s="208" t="s">
        <v>233</v>
      </c>
      <c r="E395" s="214" t="s">
        <v>19</v>
      </c>
      <c r="F395" s="215" t="s">
        <v>3379</v>
      </c>
      <c r="G395" s="213"/>
      <c r="H395" s="216">
        <v>8.0540000000000003</v>
      </c>
      <c r="I395" s="217"/>
      <c r="J395" s="213"/>
      <c r="K395" s="213"/>
      <c r="L395" s="218"/>
      <c r="M395" s="219"/>
      <c r="N395" s="220"/>
      <c r="O395" s="220"/>
      <c r="P395" s="220"/>
      <c r="Q395" s="220"/>
      <c r="R395" s="220"/>
      <c r="S395" s="220"/>
      <c r="T395" s="221"/>
      <c r="AT395" s="222" t="s">
        <v>233</v>
      </c>
      <c r="AU395" s="222" t="s">
        <v>83</v>
      </c>
      <c r="AV395" s="13" t="s">
        <v>83</v>
      </c>
      <c r="AW395" s="13" t="s">
        <v>35</v>
      </c>
      <c r="AX395" s="13" t="s">
        <v>74</v>
      </c>
      <c r="AY395" s="222" t="s">
        <v>213</v>
      </c>
    </row>
    <row r="396" spans="1:65" s="15" customFormat="1">
      <c r="B396" s="234"/>
      <c r="C396" s="235"/>
      <c r="D396" s="208" t="s">
        <v>233</v>
      </c>
      <c r="E396" s="236" t="s">
        <v>19</v>
      </c>
      <c r="F396" s="237" t="s">
        <v>3272</v>
      </c>
      <c r="G396" s="235"/>
      <c r="H396" s="236" t="s">
        <v>19</v>
      </c>
      <c r="I396" s="238"/>
      <c r="J396" s="235"/>
      <c r="K396" s="235"/>
      <c r="L396" s="239"/>
      <c r="M396" s="240"/>
      <c r="N396" s="241"/>
      <c r="O396" s="241"/>
      <c r="P396" s="241"/>
      <c r="Q396" s="241"/>
      <c r="R396" s="241"/>
      <c r="S396" s="241"/>
      <c r="T396" s="242"/>
      <c r="AT396" s="243" t="s">
        <v>233</v>
      </c>
      <c r="AU396" s="243" t="s">
        <v>83</v>
      </c>
      <c r="AV396" s="15" t="s">
        <v>81</v>
      </c>
      <c r="AW396" s="15" t="s">
        <v>35</v>
      </c>
      <c r="AX396" s="15" t="s">
        <v>74</v>
      </c>
      <c r="AY396" s="243" t="s">
        <v>213</v>
      </c>
    </row>
    <row r="397" spans="1:65" s="13" customFormat="1">
      <c r="B397" s="212"/>
      <c r="C397" s="213"/>
      <c r="D397" s="208" t="s">
        <v>233</v>
      </c>
      <c r="E397" s="214" t="s">
        <v>19</v>
      </c>
      <c r="F397" s="215" t="s">
        <v>3281</v>
      </c>
      <c r="G397" s="213"/>
      <c r="H397" s="216">
        <v>5.4720000000000004</v>
      </c>
      <c r="I397" s="217"/>
      <c r="J397" s="213"/>
      <c r="K397" s="213"/>
      <c r="L397" s="218"/>
      <c r="M397" s="219"/>
      <c r="N397" s="220"/>
      <c r="O397" s="220"/>
      <c r="P397" s="220"/>
      <c r="Q397" s="220"/>
      <c r="R397" s="220"/>
      <c r="S397" s="220"/>
      <c r="T397" s="221"/>
      <c r="AT397" s="222" t="s">
        <v>233</v>
      </c>
      <c r="AU397" s="222" t="s">
        <v>83</v>
      </c>
      <c r="AV397" s="13" t="s">
        <v>83</v>
      </c>
      <c r="AW397" s="13" t="s">
        <v>35</v>
      </c>
      <c r="AX397" s="13" t="s">
        <v>74</v>
      </c>
      <c r="AY397" s="222" t="s">
        <v>213</v>
      </c>
    </row>
    <row r="398" spans="1:65" s="14" customFormat="1">
      <c r="B398" s="223"/>
      <c r="C398" s="224"/>
      <c r="D398" s="208" t="s">
        <v>233</v>
      </c>
      <c r="E398" s="225" t="s">
        <v>19</v>
      </c>
      <c r="F398" s="226" t="s">
        <v>234</v>
      </c>
      <c r="G398" s="224"/>
      <c r="H398" s="227">
        <v>107.80500000000001</v>
      </c>
      <c r="I398" s="228"/>
      <c r="J398" s="224"/>
      <c r="K398" s="224"/>
      <c r="L398" s="229"/>
      <c r="M398" s="230"/>
      <c r="N398" s="231"/>
      <c r="O398" s="231"/>
      <c r="P398" s="231"/>
      <c r="Q398" s="231"/>
      <c r="R398" s="231"/>
      <c r="S398" s="231"/>
      <c r="T398" s="232"/>
      <c r="AT398" s="233" t="s">
        <v>233</v>
      </c>
      <c r="AU398" s="233" t="s">
        <v>83</v>
      </c>
      <c r="AV398" s="14" t="s">
        <v>220</v>
      </c>
      <c r="AW398" s="14" t="s">
        <v>35</v>
      </c>
      <c r="AX398" s="14" t="s">
        <v>81</v>
      </c>
      <c r="AY398" s="233" t="s">
        <v>213</v>
      </c>
    </row>
    <row r="399" spans="1:65" s="12" customFormat="1" ht="22.9" customHeight="1">
      <c r="B399" s="179"/>
      <c r="C399" s="180"/>
      <c r="D399" s="181" t="s">
        <v>73</v>
      </c>
      <c r="E399" s="193" t="s">
        <v>262</v>
      </c>
      <c r="F399" s="193" t="s">
        <v>424</v>
      </c>
      <c r="G399" s="180"/>
      <c r="H399" s="180"/>
      <c r="I399" s="183"/>
      <c r="J399" s="194">
        <f>BK399</f>
        <v>0</v>
      </c>
      <c r="K399" s="180"/>
      <c r="L399" s="185"/>
      <c r="M399" s="186"/>
      <c r="N399" s="187"/>
      <c r="O399" s="187"/>
      <c r="P399" s="188">
        <f>SUM(P400:P437)</f>
        <v>0</v>
      </c>
      <c r="Q399" s="187"/>
      <c r="R399" s="188">
        <f>SUM(R400:R437)</f>
        <v>0</v>
      </c>
      <c r="S399" s="187"/>
      <c r="T399" s="189">
        <f>SUM(T400:T437)</f>
        <v>105.462648</v>
      </c>
      <c r="AR399" s="190" t="s">
        <v>81</v>
      </c>
      <c r="AT399" s="191" t="s">
        <v>73</v>
      </c>
      <c r="AU399" s="191" t="s">
        <v>81</v>
      </c>
      <c r="AY399" s="190" t="s">
        <v>213</v>
      </c>
      <c r="BK399" s="192">
        <f>SUM(BK400:BK437)</f>
        <v>0</v>
      </c>
    </row>
    <row r="400" spans="1:65" s="2" customFormat="1" ht="16.5" customHeight="1">
      <c r="A400" s="36"/>
      <c r="B400" s="37"/>
      <c r="C400" s="195" t="s">
        <v>485</v>
      </c>
      <c r="D400" s="195" t="s">
        <v>215</v>
      </c>
      <c r="E400" s="196" t="s">
        <v>3380</v>
      </c>
      <c r="F400" s="197" t="s">
        <v>3381</v>
      </c>
      <c r="G400" s="198" t="s">
        <v>218</v>
      </c>
      <c r="H400" s="199">
        <v>10</v>
      </c>
      <c r="I400" s="200"/>
      <c r="J400" s="201">
        <f>ROUND(I400*H400,2)</f>
        <v>0</v>
      </c>
      <c r="K400" s="197" t="s">
        <v>19</v>
      </c>
      <c r="L400" s="41"/>
      <c r="M400" s="202" t="s">
        <v>19</v>
      </c>
      <c r="N400" s="203" t="s">
        <v>45</v>
      </c>
      <c r="O400" s="66"/>
      <c r="P400" s="204">
        <f>O400*H400</f>
        <v>0</v>
      </c>
      <c r="Q400" s="204">
        <v>0</v>
      </c>
      <c r="R400" s="204">
        <f>Q400*H400</f>
        <v>0</v>
      </c>
      <c r="S400" s="204">
        <v>0</v>
      </c>
      <c r="T400" s="205">
        <f>S400*H400</f>
        <v>0</v>
      </c>
      <c r="U400" s="36"/>
      <c r="V400" s="36"/>
      <c r="W400" s="36"/>
      <c r="X400" s="36"/>
      <c r="Y400" s="36"/>
      <c r="Z400" s="36"/>
      <c r="AA400" s="36"/>
      <c r="AB400" s="36"/>
      <c r="AC400" s="36"/>
      <c r="AD400" s="36"/>
      <c r="AE400" s="36"/>
      <c r="AR400" s="206" t="s">
        <v>220</v>
      </c>
      <c r="AT400" s="206" t="s">
        <v>215</v>
      </c>
      <c r="AU400" s="206" t="s">
        <v>83</v>
      </c>
      <c r="AY400" s="19" t="s">
        <v>213</v>
      </c>
      <c r="BE400" s="207">
        <f>IF(N400="základní",J400,0)</f>
        <v>0</v>
      </c>
      <c r="BF400" s="207">
        <f>IF(N400="snížená",J400,0)</f>
        <v>0</v>
      </c>
      <c r="BG400" s="207">
        <f>IF(N400="zákl. přenesená",J400,0)</f>
        <v>0</v>
      </c>
      <c r="BH400" s="207">
        <f>IF(N400="sníž. přenesená",J400,0)</f>
        <v>0</v>
      </c>
      <c r="BI400" s="207">
        <f>IF(N400="nulová",J400,0)</f>
        <v>0</v>
      </c>
      <c r="BJ400" s="19" t="s">
        <v>81</v>
      </c>
      <c r="BK400" s="207">
        <f>ROUND(I400*H400,2)</f>
        <v>0</v>
      </c>
      <c r="BL400" s="19" t="s">
        <v>220</v>
      </c>
      <c r="BM400" s="206" t="s">
        <v>3382</v>
      </c>
    </row>
    <row r="401" spans="1:65" s="2" customFormat="1" ht="16.5" customHeight="1">
      <c r="A401" s="36"/>
      <c r="B401" s="37"/>
      <c r="C401" s="195" t="s">
        <v>492</v>
      </c>
      <c r="D401" s="195" t="s">
        <v>215</v>
      </c>
      <c r="E401" s="196" t="s">
        <v>3383</v>
      </c>
      <c r="F401" s="197" t="s">
        <v>3384</v>
      </c>
      <c r="G401" s="198" t="s">
        <v>253</v>
      </c>
      <c r="H401" s="199">
        <v>6.048</v>
      </c>
      <c r="I401" s="200"/>
      <c r="J401" s="201">
        <f>ROUND(I401*H401,2)</f>
        <v>0</v>
      </c>
      <c r="K401" s="197" t="s">
        <v>2365</v>
      </c>
      <c r="L401" s="41"/>
      <c r="M401" s="202" t="s">
        <v>19</v>
      </c>
      <c r="N401" s="203" t="s">
        <v>45</v>
      </c>
      <c r="O401" s="66"/>
      <c r="P401" s="204">
        <f>O401*H401</f>
        <v>0</v>
      </c>
      <c r="Q401" s="204">
        <v>0</v>
      </c>
      <c r="R401" s="204">
        <f>Q401*H401</f>
        <v>0</v>
      </c>
      <c r="S401" s="204">
        <v>2.2000000000000002</v>
      </c>
      <c r="T401" s="205">
        <f>S401*H401</f>
        <v>13.305600000000002</v>
      </c>
      <c r="U401" s="36"/>
      <c r="V401" s="36"/>
      <c r="W401" s="36"/>
      <c r="X401" s="36"/>
      <c r="Y401" s="36"/>
      <c r="Z401" s="36"/>
      <c r="AA401" s="36"/>
      <c r="AB401" s="36"/>
      <c r="AC401" s="36"/>
      <c r="AD401" s="36"/>
      <c r="AE401" s="36"/>
      <c r="AR401" s="206" t="s">
        <v>220</v>
      </c>
      <c r="AT401" s="206" t="s">
        <v>215</v>
      </c>
      <c r="AU401" s="206" t="s">
        <v>83</v>
      </c>
      <c r="AY401" s="19" t="s">
        <v>213</v>
      </c>
      <c r="BE401" s="207">
        <f>IF(N401="základní",J401,0)</f>
        <v>0</v>
      </c>
      <c r="BF401" s="207">
        <f>IF(N401="snížená",J401,0)</f>
        <v>0</v>
      </c>
      <c r="BG401" s="207">
        <f>IF(N401="zákl. přenesená",J401,0)</f>
        <v>0</v>
      </c>
      <c r="BH401" s="207">
        <f>IF(N401="sníž. přenesená",J401,0)</f>
        <v>0</v>
      </c>
      <c r="BI401" s="207">
        <f>IF(N401="nulová",J401,0)</f>
        <v>0</v>
      </c>
      <c r="BJ401" s="19" t="s">
        <v>81</v>
      </c>
      <c r="BK401" s="207">
        <f>ROUND(I401*H401,2)</f>
        <v>0</v>
      </c>
      <c r="BL401" s="19" t="s">
        <v>220</v>
      </c>
      <c r="BM401" s="206" t="s">
        <v>3385</v>
      </c>
    </row>
    <row r="402" spans="1:65" s="15" customFormat="1">
      <c r="B402" s="234"/>
      <c r="C402" s="235"/>
      <c r="D402" s="208" t="s">
        <v>233</v>
      </c>
      <c r="E402" s="236" t="s">
        <v>19</v>
      </c>
      <c r="F402" s="237" t="s">
        <v>3386</v>
      </c>
      <c r="G402" s="235"/>
      <c r="H402" s="236" t="s">
        <v>19</v>
      </c>
      <c r="I402" s="238"/>
      <c r="J402" s="235"/>
      <c r="K402" s="235"/>
      <c r="L402" s="239"/>
      <c r="M402" s="240"/>
      <c r="N402" s="241"/>
      <c r="O402" s="241"/>
      <c r="P402" s="241"/>
      <c r="Q402" s="241"/>
      <c r="R402" s="241"/>
      <c r="S402" s="241"/>
      <c r="T402" s="242"/>
      <c r="AT402" s="243" t="s">
        <v>233</v>
      </c>
      <c r="AU402" s="243" t="s">
        <v>83</v>
      </c>
      <c r="AV402" s="15" t="s">
        <v>81</v>
      </c>
      <c r="AW402" s="15" t="s">
        <v>35</v>
      </c>
      <c r="AX402" s="15" t="s">
        <v>74</v>
      </c>
      <c r="AY402" s="243" t="s">
        <v>213</v>
      </c>
    </row>
    <row r="403" spans="1:65" s="13" customFormat="1">
      <c r="B403" s="212"/>
      <c r="C403" s="213"/>
      <c r="D403" s="208" t="s">
        <v>233</v>
      </c>
      <c r="E403" s="214" t="s">
        <v>19</v>
      </c>
      <c r="F403" s="215" t="s">
        <v>3387</v>
      </c>
      <c r="G403" s="213"/>
      <c r="H403" s="216">
        <v>6.048</v>
      </c>
      <c r="I403" s="217"/>
      <c r="J403" s="213"/>
      <c r="K403" s="213"/>
      <c r="L403" s="218"/>
      <c r="M403" s="219"/>
      <c r="N403" s="220"/>
      <c r="O403" s="220"/>
      <c r="P403" s="220"/>
      <c r="Q403" s="220"/>
      <c r="R403" s="220"/>
      <c r="S403" s="220"/>
      <c r="T403" s="221"/>
      <c r="AT403" s="222" t="s">
        <v>233</v>
      </c>
      <c r="AU403" s="222" t="s">
        <v>83</v>
      </c>
      <c r="AV403" s="13" t="s">
        <v>83</v>
      </c>
      <c r="AW403" s="13" t="s">
        <v>35</v>
      </c>
      <c r="AX403" s="13" t="s">
        <v>81</v>
      </c>
      <c r="AY403" s="222" t="s">
        <v>213</v>
      </c>
    </row>
    <row r="404" spans="1:65" s="2" customFormat="1" ht="16.5" customHeight="1">
      <c r="A404" s="36"/>
      <c r="B404" s="37"/>
      <c r="C404" s="195" t="s">
        <v>497</v>
      </c>
      <c r="D404" s="195" t="s">
        <v>215</v>
      </c>
      <c r="E404" s="196" t="s">
        <v>2854</v>
      </c>
      <c r="F404" s="197" t="s">
        <v>2855</v>
      </c>
      <c r="G404" s="198" t="s">
        <v>218</v>
      </c>
      <c r="H404" s="199">
        <v>5</v>
      </c>
      <c r="I404" s="200"/>
      <c r="J404" s="201">
        <f>ROUND(I404*H404,2)</f>
        <v>0</v>
      </c>
      <c r="K404" s="197" t="s">
        <v>2365</v>
      </c>
      <c r="L404" s="41"/>
      <c r="M404" s="202" t="s">
        <v>19</v>
      </c>
      <c r="N404" s="203" t="s">
        <v>45</v>
      </c>
      <c r="O404" s="66"/>
      <c r="P404" s="204">
        <f>O404*H404</f>
        <v>0</v>
      </c>
      <c r="Q404" s="204">
        <v>0</v>
      </c>
      <c r="R404" s="204">
        <f>Q404*H404</f>
        <v>0</v>
      </c>
      <c r="S404" s="204">
        <v>6.0000000000000001E-3</v>
      </c>
      <c r="T404" s="205">
        <f>S404*H404</f>
        <v>0.03</v>
      </c>
      <c r="U404" s="36"/>
      <c r="V404" s="36"/>
      <c r="W404" s="36"/>
      <c r="X404" s="36"/>
      <c r="Y404" s="36"/>
      <c r="Z404" s="36"/>
      <c r="AA404" s="36"/>
      <c r="AB404" s="36"/>
      <c r="AC404" s="36"/>
      <c r="AD404" s="36"/>
      <c r="AE404" s="36"/>
      <c r="AR404" s="206" t="s">
        <v>220</v>
      </c>
      <c r="AT404" s="206" t="s">
        <v>215</v>
      </c>
      <c r="AU404" s="206" t="s">
        <v>83</v>
      </c>
      <c r="AY404" s="19" t="s">
        <v>213</v>
      </c>
      <c r="BE404" s="207">
        <f>IF(N404="základní",J404,0)</f>
        <v>0</v>
      </c>
      <c r="BF404" s="207">
        <f>IF(N404="snížená",J404,0)</f>
        <v>0</v>
      </c>
      <c r="BG404" s="207">
        <f>IF(N404="zákl. přenesená",J404,0)</f>
        <v>0</v>
      </c>
      <c r="BH404" s="207">
        <f>IF(N404="sníž. přenesená",J404,0)</f>
        <v>0</v>
      </c>
      <c r="BI404" s="207">
        <f>IF(N404="nulová",J404,0)</f>
        <v>0</v>
      </c>
      <c r="BJ404" s="19" t="s">
        <v>81</v>
      </c>
      <c r="BK404" s="207">
        <f>ROUND(I404*H404,2)</f>
        <v>0</v>
      </c>
      <c r="BL404" s="19" t="s">
        <v>220</v>
      </c>
      <c r="BM404" s="206" t="s">
        <v>3388</v>
      </c>
    </row>
    <row r="405" spans="1:65" s="2" customFormat="1" ht="16.5" customHeight="1">
      <c r="A405" s="36"/>
      <c r="B405" s="37"/>
      <c r="C405" s="195" t="s">
        <v>867</v>
      </c>
      <c r="D405" s="195" t="s">
        <v>215</v>
      </c>
      <c r="E405" s="196" t="s">
        <v>3389</v>
      </c>
      <c r="F405" s="197" t="s">
        <v>3390</v>
      </c>
      <c r="G405" s="198" t="s">
        <v>152</v>
      </c>
      <c r="H405" s="199">
        <v>40.4</v>
      </c>
      <c r="I405" s="200"/>
      <c r="J405" s="201">
        <f>ROUND(I405*H405,2)</f>
        <v>0</v>
      </c>
      <c r="K405" s="197" t="s">
        <v>19</v>
      </c>
      <c r="L405" s="41"/>
      <c r="M405" s="202" t="s">
        <v>19</v>
      </c>
      <c r="N405" s="203" t="s">
        <v>45</v>
      </c>
      <c r="O405" s="66"/>
      <c r="P405" s="204">
        <f>O405*H405</f>
        <v>0</v>
      </c>
      <c r="Q405" s="204">
        <v>0</v>
      </c>
      <c r="R405" s="204">
        <f>Q405*H405</f>
        <v>0</v>
      </c>
      <c r="S405" s="204">
        <v>0</v>
      </c>
      <c r="T405" s="205">
        <f>S405*H405</f>
        <v>0</v>
      </c>
      <c r="U405" s="36"/>
      <c r="V405" s="36"/>
      <c r="W405" s="36"/>
      <c r="X405" s="36"/>
      <c r="Y405" s="36"/>
      <c r="Z405" s="36"/>
      <c r="AA405" s="36"/>
      <c r="AB405" s="36"/>
      <c r="AC405" s="36"/>
      <c r="AD405" s="36"/>
      <c r="AE405" s="36"/>
      <c r="AR405" s="206" t="s">
        <v>220</v>
      </c>
      <c r="AT405" s="206" t="s">
        <v>215</v>
      </c>
      <c r="AU405" s="206" t="s">
        <v>83</v>
      </c>
      <c r="AY405" s="19" t="s">
        <v>213</v>
      </c>
      <c r="BE405" s="207">
        <f>IF(N405="základní",J405,0)</f>
        <v>0</v>
      </c>
      <c r="BF405" s="207">
        <f>IF(N405="snížená",J405,0)</f>
        <v>0</v>
      </c>
      <c r="BG405" s="207">
        <f>IF(N405="zákl. přenesená",J405,0)</f>
        <v>0</v>
      </c>
      <c r="BH405" s="207">
        <f>IF(N405="sníž. přenesená",J405,0)</f>
        <v>0</v>
      </c>
      <c r="BI405" s="207">
        <f>IF(N405="nulová",J405,0)</f>
        <v>0</v>
      </c>
      <c r="BJ405" s="19" t="s">
        <v>81</v>
      </c>
      <c r="BK405" s="207">
        <f>ROUND(I405*H405,2)</f>
        <v>0</v>
      </c>
      <c r="BL405" s="19" t="s">
        <v>220</v>
      </c>
      <c r="BM405" s="206" t="s">
        <v>3391</v>
      </c>
    </row>
    <row r="406" spans="1:65" s="13" customFormat="1">
      <c r="B406" s="212"/>
      <c r="C406" s="213"/>
      <c r="D406" s="208" t="s">
        <v>233</v>
      </c>
      <c r="E406" s="214" t="s">
        <v>19</v>
      </c>
      <c r="F406" s="215" t="s">
        <v>3392</v>
      </c>
      <c r="G406" s="213"/>
      <c r="H406" s="216">
        <v>14.75</v>
      </c>
      <c r="I406" s="217"/>
      <c r="J406" s="213"/>
      <c r="K406" s="213"/>
      <c r="L406" s="218"/>
      <c r="M406" s="219"/>
      <c r="N406" s="220"/>
      <c r="O406" s="220"/>
      <c r="P406" s="220"/>
      <c r="Q406" s="220"/>
      <c r="R406" s="220"/>
      <c r="S406" s="220"/>
      <c r="T406" s="221"/>
      <c r="AT406" s="222" t="s">
        <v>233</v>
      </c>
      <c r="AU406" s="222" t="s">
        <v>83</v>
      </c>
      <c r="AV406" s="13" t="s">
        <v>83</v>
      </c>
      <c r="AW406" s="13" t="s">
        <v>35</v>
      </c>
      <c r="AX406" s="13" t="s">
        <v>74</v>
      </c>
      <c r="AY406" s="222" t="s">
        <v>213</v>
      </c>
    </row>
    <row r="407" spans="1:65" s="13" customFormat="1">
      <c r="B407" s="212"/>
      <c r="C407" s="213"/>
      <c r="D407" s="208" t="s">
        <v>233</v>
      </c>
      <c r="E407" s="214" t="s">
        <v>19</v>
      </c>
      <c r="F407" s="215" t="s">
        <v>3393</v>
      </c>
      <c r="G407" s="213"/>
      <c r="H407" s="216">
        <v>25.65</v>
      </c>
      <c r="I407" s="217"/>
      <c r="J407" s="213"/>
      <c r="K407" s="213"/>
      <c r="L407" s="218"/>
      <c r="M407" s="219"/>
      <c r="N407" s="220"/>
      <c r="O407" s="220"/>
      <c r="P407" s="220"/>
      <c r="Q407" s="220"/>
      <c r="R407" s="220"/>
      <c r="S407" s="220"/>
      <c r="T407" s="221"/>
      <c r="AT407" s="222" t="s">
        <v>233</v>
      </c>
      <c r="AU407" s="222" t="s">
        <v>83</v>
      </c>
      <c r="AV407" s="13" t="s">
        <v>83</v>
      </c>
      <c r="AW407" s="13" t="s">
        <v>35</v>
      </c>
      <c r="AX407" s="13" t="s">
        <v>74</v>
      </c>
      <c r="AY407" s="222" t="s">
        <v>213</v>
      </c>
    </row>
    <row r="408" spans="1:65" s="14" customFormat="1">
      <c r="B408" s="223"/>
      <c r="C408" s="224"/>
      <c r="D408" s="208" t="s">
        <v>233</v>
      </c>
      <c r="E408" s="225" t="s">
        <v>19</v>
      </c>
      <c r="F408" s="226" t="s">
        <v>234</v>
      </c>
      <c r="G408" s="224"/>
      <c r="H408" s="227">
        <v>40.4</v>
      </c>
      <c r="I408" s="228"/>
      <c r="J408" s="224"/>
      <c r="K408" s="224"/>
      <c r="L408" s="229"/>
      <c r="M408" s="230"/>
      <c r="N408" s="231"/>
      <c r="O408" s="231"/>
      <c r="P408" s="231"/>
      <c r="Q408" s="231"/>
      <c r="R408" s="231"/>
      <c r="S408" s="231"/>
      <c r="T408" s="232"/>
      <c r="AT408" s="233" t="s">
        <v>233</v>
      </c>
      <c r="AU408" s="233" t="s">
        <v>83</v>
      </c>
      <c r="AV408" s="14" t="s">
        <v>220</v>
      </c>
      <c r="AW408" s="14" t="s">
        <v>35</v>
      </c>
      <c r="AX408" s="14" t="s">
        <v>81</v>
      </c>
      <c r="AY408" s="233" t="s">
        <v>213</v>
      </c>
    </row>
    <row r="409" spans="1:65" s="2" customFormat="1" ht="16.5" customHeight="1">
      <c r="A409" s="36"/>
      <c r="B409" s="37"/>
      <c r="C409" s="195" t="s">
        <v>874</v>
      </c>
      <c r="D409" s="195" t="s">
        <v>215</v>
      </c>
      <c r="E409" s="196" t="s">
        <v>2517</v>
      </c>
      <c r="F409" s="197" t="s">
        <v>2518</v>
      </c>
      <c r="G409" s="198" t="s">
        <v>253</v>
      </c>
      <c r="H409" s="199">
        <v>20.966999999999999</v>
      </c>
      <c r="I409" s="200"/>
      <c r="J409" s="201">
        <f>ROUND(I409*H409,2)</f>
        <v>0</v>
      </c>
      <c r="K409" s="197" t="s">
        <v>2365</v>
      </c>
      <c r="L409" s="41"/>
      <c r="M409" s="202" t="s">
        <v>19</v>
      </c>
      <c r="N409" s="203" t="s">
        <v>45</v>
      </c>
      <c r="O409" s="66"/>
      <c r="P409" s="204">
        <f>O409*H409</f>
        <v>0</v>
      </c>
      <c r="Q409" s="204">
        <v>0</v>
      </c>
      <c r="R409" s="204">
        <f>Q409*H409</f>
        <v>0</v>
      </c>
      <c r="S409" s="204">
        <v>0.49399999999999999</v>
      </c>
      <c r="T409" s="205">
        <f>S409*H409</f>
        <v>10.357697999999999</v>
      </c>
      <c r="U409" s="36"/>
      <c r="V409" s="36"/>
      <c r="W409" s="36"/>
      <c r="X409" s="36"/>
      <c r="Y409" s="36"/>
      <c r="Z409" s="36"/>
      <c r="AA409" s="36"/>
      <c r="AB409" s="36"/>
      <c r="AC409" s="36"/>
      <c r="AD409" s="36"/>
      <c r="AE409" s="36"/>
      <c r="AR409" s="206" t="s">
        <v>220</v>
      </c>
      <c r="AT409" s="206" t="s">
        <v>215</v>
      </c>
      <c r="AU409" s="206" t="s">
        <v>83</v>
      </c>
      <c r="AY409" s="19" t="s">
        <v>213</v>
      </c>
      <c r="BE409" s="207">
        <f>IF(N409="základní",J409,0)</f>
        <v>0</v>
      </c>
      <c r="BF409" s="207">
        <f>IF(N409="snížená",J409,0)</f>
        <v>0</v>
      </c>
      <c r="BG409" s="207">
        <f>IF(N409="zákl. přenesená",J409,0)</f>
        <v>0</v>
      </c>
      <c r="BH409" s="207">
        <f>IF(N409="sníž. přenesená",J409,0)</f>
        <v>0</v>
      </c>
      <c r="BI409" s="207">
        <f>IF(N409="nulová",J409,0)</f>
        <v>0</v>
      </c>
      <c r="BJ409" s="19" t="s">
        <v>81</v>
      </c>
      <c r="BK409" s="207">
        <f>ROUND(I409*H409,2)</f>
        <v>0</v>
      </c>
      <c r="BL409" s="19" t="s">
        <v>220</v>
      </c>
      <c r="BM409" s="206" t="s">
        <v>3394</v>
      </c>
    </row>
    <row r="410" spans="1:65" s="13" customFormat="1">
      <c r="B410" s="212"/>
      <c r="C410" s="213"/>
      <c r="D410" s="208" t="s">
        <v>233</v>
      </c>
      <c r="E410" s="214" t="s">
        <v>19</v>
      </c>
      <c r="F410" s="215" t="s">
        <v>3395</v>
      </c>
      <c r="G410" s="213"/>
      <c r="H410" s="216">
        <v>20.966999999999999</v>
      </c>
      <c r="I410" s="217"/>
      <c r="J410" s="213"/>
      <c r="K410" s="213"/>
      <c r="L410" s="218"/>
      <c r="M410" s="219"/>
      <c r="N410" s="220"/>
      <c r="O410" s="220"/>
      <c r="P410" s="220"/>
      <c r="Q410" s="220"/>
      <c r="R410" s="220"/>
      <c r="S410" s="220"/>
      <c r="T410" s="221"/>
      <c r="AT410" s="222" t="s">
        <v>233</v>
      </c>
      <c r="AU410" s="222" t="s">
        <v>83</v>
      </c>
      <c r="AV410" s="13" t="s">
        <v>83</v>
      </c>
      <c r="AW410" s="13" t="s">
        <v>35</v>
      </c>
      <c r="AX410" s="13" t="s">
        <v>81</v>
      </c>
      <c r="AY410" s="222" t="s">
        <v>213</v>
      </c>
    </row>
    <row r="411" spans="1:65" s="2" customFormat="1" ht="16.5" customHeight="1">
      <c r="A411" s="36"/>
      <c r="B411" s="37"/>
      <c r="C411" s="195" t="s">
        <v>881</v>
      </c>
      <c r="D411" s="195" t="s">
        <v>215</v>
      </c>
      <c r="E411" s="196" t="s">
        <v>3396</v>
      </c>
      <c r="F411" s="197" t="s">
        <v>3397</v>
      </c>
      <c r="G411" s="198" t="s">
        <v>253</v>
      </c>
      <c r="H411" s="199">
        <v>1.655</v>
      </c>
      <c r="I411" s="200"/>
      <c r="J411" s="201">
        <f>ROUND(I411*H411,2)</f>
        <v>0</v>
      </c>
      <c r="K411" s="197" t="s">
        <v>2365</v>
      </c>
      <c r="L411" s="41"/>
      <c r="M411" s="202" t="s">
        <v>19</v>
      </c>
      <c r="N411" s="203" t="s">
        <v>45</v>
      </c>
      <c r="O411" s="66"/>
      <c r="P411" s="204">
        <f>O411*H411</f>
        <v>0</v>
      </c>
      <c r="Q411" s="204">
        <v>0</v>
      </c>
      <c r="R411" s="204">
        <f>Q411*H411</f>
        <v>0</v>
      </c>
      <c r="S411" s="204">
        <v>1.95</v>
      </c>
      <c r="T411" s="205">
        <f>S411*H411</f>
        <v>3.2272500000000002</v>
      </c>
      <c r="U411" s="36"/>
      <c r="V411" s="36"/>
      <c r="W411" s="36"/>
      <c r="X411" s="36"/>
      <c r="Y411" s="36"/>
      <c r="Z411" s="36"/>
      <c r="AA411" s="36"/>
      <c r="AB411" s="36"/>
      <c r="AC411" s="36"/>
      <c r="AD411" s="36"/>
      <c r="AE411" s="36"/>
      <c r="AR411" s="206" t="s">
        <v>220</v>
      </c>
      <c r="AT411" s="206" t="s">
        <v>215</v>
      </c>
      <c r="AU411" s="206" t="s">
        <v>83</v>
      </c>
      <c r="AY411" s="19" t="s">
        <v>213</v>
      </c>
      <c r="BE411" s="207">
        <f>IF(N411="základní",J411,0)</f>
        <v>0</v>
      </c>
      <c r="BF411" s="207">
        <f>IF(N411="snížená",J411,0)</f>
        <v>0</v>
      </c>
      <c r="BG411" s="207">
        <f>IF(N411="zákl. přenesená",J411,0)</f>
        <v>0</v>
      </c>
      <c r="BH411" s="207">
        <f>IF(N411="sníž. přenesená",J411,0)</f>
        <v>0</v>
      </c>
      <c r="BI411" s="207">
        <f>IF(N411="nulová",J411,0)</f>
        <v>0</v>
      </c>
      <c r="BJ411" s="19" t="s">
        <v>81</v>
      </c>
      <c r="BK411" s="207">
        <f>ROUND(I411*H411,2)</f>
        <v>0</v>
      </c>
      <c r="BL411" s="19" t="s">
        <v>220</v>
      </c>
      <c r="BM411" s="206" t="s">
        <v>3398</v>
      </c>
    </row>
    <row r="412" spans="1:65" s="2" customFormat="1" ht="29.25">
      <c r="A412" s="36"/>
      <c r="B412" s="37"/>
      <c r="C412" s="38"/>
      <c r="D412" s="208" t="s">
        <v>222</v>
      </c>
      <c r="E412" s="38"/>
      <c r="F412" s="209" t="s">
        <v>2875</v>
      </c>
      <c r="G412" s="38"/>
      <c r="H412" s="38"/>
      <c r="I412" s="118"/>
      <c r="J412" s="38"/>
      <c r="K412" s="38"/>
      <c r="L412" s="41"/>
      <c r="M412" s="210"/>
      <c r="N412" s="211"/>
      <c r="O412" s="66"/>
      <c r="P412" s="66"/>
      <c r="Q412" s="66"/>
      <c r="R412" s="66"/>
      <c r="S412" s="66"/>
      <c r="T412" s="67"/>
      <c r="U412" s="36"/>
      <c r="V412" s="36"/>
      <c r="W412" s="36"/>
      <c r="X412" s="36"/>
      <c r="Y412" s="36"/>
      <c r="Z412" s="36"/>
      <c r="AA412" s="36"/>
      <c r="AB412" s="36"/>
      <c r="AC412" s="36"/>
      <c r="AD412" s="36"/>
      <c r="AE412" s="36"/>
      <c r="AT412" s="19" t="s">
        <v>222</v>
      </c>
      <c r="AU412" s="19" t="s">
        <v>83</v>
      </c>
    </row>
    <row r="413" spans="1:65" s="15" customFormat="1">
      <c r="B413" s="234"/>
      <c r="C413" s="235"/>
      <c r="D413" s="208" t="s">
        <v>233</v>
      </c>
      <c r="E413" s="236" t="s">
        <v>19</v>
      </c>
      <c r="F413" s="237" t="s">
        <v>3399</v>
      </c>
      <c r="G413" s="235"/>
      <c r="H413" s="236" t="s">
        <v>19</v>
      </c>
      <c r="I413" s="238"/>
      <c r="J413" s="235"/>
      <c r="K413" s="235"/>
      <c r="L413" s="239"/>
      <c r="M413" s="240"/>
      <c r="N413" s="241"/>
      <c r="O413" s="241"/>
      <c r="P413" s="241"/>
      <c r="Q413" s="241"/>
      <c r="R413" s="241"/>
      <c r="S413" s="241"/>
      <c r="T413" s="242"/>
      <c r="AT413" s="243" t="s">
        <v>233</v>
      </c>
      <c r="AU413" s="243" t="s">
        <v>83</v>
      </c>
      <c r="AV413" s="15" t="s">
        <v>81</v>
      </c>
      <c r="AW413" s="15" t="s">
        <v>35</v>
      </c>
      <c r="AX413" s="15" t="s">
        <v>74</v>
      </c>
      <c r="AY413" s="243" t="s">
        <v>213</v>
      </c>
    </row>
    <row r="414" spans="1:65" s="13" customFormat="1">
      <c r="B414" s="212"/>
      <c r="C414" s="213"/>
      <c r="D414" s="208" t="s">
        <v>233</v>
      </c>
      <c r="E414" s="214" t="s">
        <v>19</v>
      </c>
      <c r="F414" s="215" t="s">
        <v>3400</v>
      </c>
      <c r="G414" s="213"/>
      <c r="H414" s="216">
        <v>0.111</v>
      </c>
      <c r="I414" s="217"/>
      <c r="J414" s="213"/>
      <c r="K414" s="213"/>
      <c r="L414" s="218"/>
      <c r="M414" s="219"/>
      <c r="N414" s="220"/>
      <c r="O414" s="220"/>
      <c r="P414" s="220"/>
      <c r="Q414" s="220"/>
      <c r="R414" s="220"/>
      <c r="S414" s="220"/>
      <c r="T414" s="221"/>
      <c r="AT414" s="222" t="s">
        <v>233</v>
      </c>
      <c r="AU414" s="222" t="s">
        <v>83</v>
      </c>
      <c r="AV414" s="13" t="s">
        <v>83</v>
      </c>
      <c r="AW414" s="13" t="s">
        <v>35</v>
      </c>
      <c r="AX414" s="13" t="s">
        <v>74</v>
      </c>
      <c r="AY414" s="222" t="s">
        <v>213</v>
      </c>
    </row>
    <row r="415" spans="1:65" s="13" customFormat="1">
      <c r="B415" s="212"/>
      <c r="C415" s="213"/>
      <c r="D415" s="208" t="s">
        <v>233</v>
      </c>
      <c r="E415" s="214" t="s">
        <v>19</v>
      </c>
      <c r="F415" s="215" t="s">
        <v>3401</v>
      </c>
      <c r="G415" s="213"/>
      <c r="H415" s="216">
        <v>0.30199999999999999</v>
      </c>
      <c r="I415" s="217"/>
      <c r="J415" s="213"/>
      <c r="K415" s="213"/>
      <c r="L415" s="218"/>
      <c r="M415" s="219"/>
      <c r="N415" s="220"/>
      <c r="O415" s="220"/>
      <c r="P415" s="220"/>
      <c r="Q415" s="220"/>
      <c r="R415" s="220"/>
      <c r="S415" s="220"/>
      <c r="T415" s="221"/>
      <c r="AT415" s="222" t="s">
        <v>233</v>
      </c>
      <c r="AU415" s="222" t="s">
        <v>83</v>
      </c>
      <c r="AV415" s="13" t="s">
        <v>83</v>
      </c>
      <c r="AW415" s="13" t="s">
        <v>35</v>
      </c>
      <c r="AX415" s="13" t="s">
        <v>74</v>
      </c>
      <c r="AY415" s="222" t="s">
        <v>213</v>
      </c>
    </row>
    <row r="416" spans="1:65" s="13" customFormat="1">
      <c r="B416" s="212"/>
      <c r="C416" s="213"/>
      <c r="D416" s="208" t="s">
        <v>233</v>
      </c>
      <c r="E416" s="214" t="s">
        <v>19</v>
      </c>
      <c r="F416" s="215" t="s">
        <v>3402</v>
      </c>
      <c r="G416" s="213"/>
      <c r="H416" s="216">
        <v>0.96</v>
      </c>
      <c r="I416" s="217"/>
      <c r="J416" s="213"/>
      <c r="K416" s="213"/>
      <c r="L416" s="218"/>
      <c r="M416" s="219"/>
      <c r="N416" s="220"/>
      <c r="O416" s="220"/>
      <c r="P416" s="220"/>
      <c r="Q416" s="220"/>
      <c r="R416" s="220"/>
      <c r="S416" s="220"/>
      <c r="T416" s="221"/>
      <c r="AT416" s="222" t="s">
        <v>233</v>
      </c>
      <c r="AU416" s="222" t="s">
        <v>83</v>
      </c>
      <c r="AV416" s="13" t="s">
        <v>83</v>
      </c>
      <c r="AW416" s="13" t="s">
        <v>35</v>
      </c>
      <c r="AX416" s="13" t="s">
        <v>74</v>
      </c>
      <c r="AY416" s="222" t="s">
        <v>213</v>
      </c>
    </row>
    <row r="417" spans="1:65" s="13" customFormat="1">
      <c r="B417" s="212"/>
      <c r="C417" s="213"/>
      <c r="D417" s="208" t="s">
        <v>233</v>
      </c>
      <c r="E417" s="214" t="s">
        <v>19</v>
      </c>
      <c r="F417" s="215" t="s">
        <v>3403</v>
      </c>
      <c r="G417" s="213"/>
      <c r="H417" s="216">
        <v>0.28199999999999997</v>
      </c>
      <c r="I417" s="217"/>
      <c r="J417" s="213"/>
      <c r="K417" s="213"/>
      <c r="L417" s="218"/>
      <c r="M417" s="219"/>
      <c r="N417" s="220"/>
      <c r="O417" s="220"/>
      <c r="P417" s="220"/>
      <c r="Q417" s="220"/>
      <c r="R417" s="220"/>
      <c r="S417" s="220"/>
      <c r="T417" s="221"/>
      <c r="AT417" s="222" t="s">
        <v>233</v>
      </c>
      <c r="AU417" s="222" t="s">
        <v>83</v>
      </c>
      <c r="AV417" s="13" t="s">
        <v>83</v>
      </c>
      <c r="AW417" s="13" t="s">
        <v>35</v>
      </c>
      <c r="AX417" s="13" t="s">
        <v>74</v>
      </c>
      <c r="AY417" s="222" t="s">
        <v>213</v>
      </c>
    </row>
    <row r="418" spans="1:65" s="16" customFormat="1">
      <c r="B418" s="262"/>
      <c r="C418" s="263"/>
      <c r="D418" s="208" t="s">
        <v>233</v>
      </c>
      <c r="E418" s="264" t="s">
        <v>3096</v>
      </c>
      <c r="F418" s="265" t="s">
        <v>2376</v>
      </c>
      <c r="G418" s="263"/>
      <c r="H418" s="266">
        <v>1.655</v>
      </c>
      <c r="I418" s="267"/>
      <c r="J418" s="263"/>
      <c r="K418" s="263"/>
      <c r="L418" s="268"/>
      <c r="M418" s="269"/>
      <c r="N418" s="270"/>
      <c r="O418" s="270"/>
      <c r="P418" s="270"/>
      <c r="Q418" s="270"/>
      <c r="R418" s="270"/>
      <c r="S418" s="270"/>
      <c r="T418" s="271"/>
      <c r="AT418" s="272" t="s">
        <v>233</v>
      </c>
      <c r="AU418" s="272" t="s">
        <v>83</v>
      </c>
      <c r="AV418" s="16" t="s">
        <v>228</v>
      </c>
      <c r="AW418" s="16" t="s">
        <v>35</v>
      </c>
      <c r="AX418" s="16" t="s">
        <v>74</v>
      </c>
      <c r="AY418" s="272" t="s">
        <v>213</v>
      </c>
    </row>
    <row r="419" spans="1:65" s="14" customFormat="1">
      <c r="B419" s="223"/>
      <c r="C419" s="224"/>
      <c r="D419" s="208" t="s">
        <v>233</v>
      </c>
      <c r="E419" s="225" t="s">
        <v>19</v>
      </c>
      <c r="F419" s="226" t="s">
        <v>234</v>
      </c>
      <c r="G419" s="224"/>
      <c r="H419" s="227">
        <v>1.655</v>
      </c>
      <c r="I419" s="228"/>
      <c r="J419" s="224"/>
      <c r="K419" s="224"/>
      <c r="L419" s="229"/>
      <c r="M419" s="230"/>
      <c r="N419" s="231"/>
      <c r="O419" s="231"/>
      <c r="P419" s="231"/>
      <c r="Q419" s="231"/>
      <c r="R419" s="231"/>
      <c r="S419" s="231"/>
      <c r="T419" s="232"/>
      <c r="AT419" s="233" t="s">
        <v>233</v>
      </c>
      <c r="AU419" s="233" t="s">
        <v>83</v>
      </c>
      <c r="AV419" s="14" t="s">
        <v>220</v>
      </c>
      <c r="AW419" s="14" t="s">
        <v>35</v>
      </c>
      <c r="AX419" s="14" t="s">
        <v>81</v>
      </c>
      <c r="AY419" s="233" t="s">
        <v>213</v>
      </c>
    </row>
    <row r="420" spans="1:65" s="2" customFormat="1" ht="16.5" customHeight="1">
      <c r="A420" s="36"/>
      <c r="B420" s="37"/>
      <c r="C420" s="195" t="s">
        <v>886</v>
      </c>
      <c r="D420" s="195" t="s">
        <v>215</v>
      </c>
      <c r="E420" s="196" t="s">
        <v>2878</v>
      </c>
      <c r="F420" s="197" t="s">
        <v>2879</v>
      </c>
      <c r="G420" s="198" t="s">
        <v>253</v>
      </c>
      <c r="H420" s="199">
        <v>5.8120000000000003</v>
      </c>
      <c r="I420" s="200"/>
      <c r="J420" s="201">
        <f>ROUND(I420*H420,2)</f>
        <v>0</v>
      </c>
      <c r="K420" s="197" t="s">
        <v>2365</v>
      </c>
      <c r="L420" s="41"/>
      <c r="M420" s="202" t="s">
        <v>19</v>
      </c>
      <c r="N420" s="203" t="s">
        <v>45</v>
      </c>
      <c r="O420" s="66"/>
      <c r="P420" s="204">
        <f>O420*H420</f>
        <v>0</v>
      </c>
      <c r="Q420" s="204">
        <v>0</v>
      </c>
      <c r="R420" s="204">
        <f>Q420*H420</f>
        <v>0</v>
      </c>
      <c r="S420" s="204">
        <v>1.95</v>
      </c>
      <c r="T420" s="205">
        <f>S420*H420</f>
        <v>11.333400000000001</v>
      </c>
      <c r="U420" s="36"/>
      <c r="V420" s="36"/>
      <c r="W420" s="36"/>
      <c r="X420" s="36"/>
      <c r="Y420" s="36"/>
      <c r="Z420" s="36"/>
      <c r="AA420" s="36"/>
      <c r="AB420" s="36"/>
      <c r="AC420" s="36"/>
      <c r="AD420" s="36"/>
      <c r="AE420" s="36"/>
      <c r="AR420" s="206" t="s">
        <v>220</v>
      </c>
      <c r="AT420" s="206" t="s">
        <v>215</v>
      </c>
      <c r="AU420" s="206" t="s">
        <v>83</v>
      </c>
      <c r="AY420" s="19" t="s">
        <v>213</v>
      </c>
      <c r="BE420" s="207">
        <f>IF(N420="základní",J420,0)</f>
        <v>0</v>
      </c>
      <c r="BF420" s="207">
        <f>IF(N420="snížená",J420,0)</f>
        <v>0</v>
      </c>
      <c r="BG420" s="207">
        <f>IF(N420="zákl. přenesená",J420,0)</f>
        <v>0</v>
      </c>
      <c r="BH420" s="207">
        <f>IF(N420="sníž. přenesená",J420,0)</f>
        <v>0</v>
      </c>
      <c r="BI420" s="207">
        <f>IF(N420="nulová",J420,0)</f>
        <v>0</v>
      </c>
      <c r="BJ420" s="19" t="s">
        <v>81</v>
      </c>
      <c r="BK420" s="207">
        <f>ROUND(I420*H420,2)</f>
        <v>0</v>
      </c>
      <c r="BL420" s="19" t="s">
        <v>220</v>
      </c>
      <c r="BM420" s="206" t="s">
        <v>3404</v>
      </c>
    </row>
    <row r="421" spans="1:65" s="2" customFormat="1" ht="29.25">
      <c r="A421" s="36"/>
      <c r="B421" s="37"/>
      <c r="C421" s="38"/>
      <c r="D421" s="208" t="s">
        <v>222</v>
      </c>
      <c r="E421" s="38"/>
      <c r="F421" s="209" t="s">
        <v>2875</v>
      </c>
      <c r="G421" s="38"/>
      <c r="H421" s="38"/>
      <c r="I421" s="118"/>
      <c r="J421" s="38"/>
      <c r="K421" s="38"/>
      <c r="L421" s="41"/>
      <c r="M421" s="210"/>
      <c r="N421" s="211"/>
      <c r="O421" s="66"/>
      <c r="P421" s="66"/>
      <c r="Q421" s="66"/>
      <c r="R421" s="66"/>
      <c r="S421" s="66"/>
      <c r="T421" s="67"/>
      <c r="U421" s="36"/>
      <c r="V421" s="36"/>
      <c r="W421" s="36"/>
      <c r="X421" s="36"/>
      <c r="Y421" s="36"/>
      <c r="Z421" s="36"/>
      <c r="AA421" s="36"/>
      <c r="AB421" s="36"/>
      <c r="AC421" s="36"/>
      <c r="AD421" s="36"/>
      <c r="AE421" s="36"/>
      <c r="AT421" s="19" t="s">
        <v>222</v>
      </c>
      <c r="AU421" s="19" t="s">
        <v>83</v>
      </c>
    </row>
    <row r="422" spans="1:65" s="15" customFormat="1">
      <c r="B422" s="234"/>
      <c r="C422" s="235"/>
      <c r="D422" s="208" t="s">
        <v>233</v>
      </c>
      <c r="E422" s="236" t="s">
        <v>19</v>
      </c>
      <c r="F422" s="237" t="s">
        <v>3399</v>
      </c>
      <c r="G422" s="235"/>
      <c r="H422" s="236" t="s">
        <v>19</v>
      </c>
      <c r="I422" s="238"/>
      <c r="J422" s="235"/>
      <c r="K422" s="235"/>
      <c r="L422" s="239"/>
      <c r="M422" s="240"/>
      <c r="N422" s="241"/>
      <c r="O422" s="241"/>
      <c r="P422" s="241"/>
      <c r="Q422" s="241"/>
      <c r="R422" s="241"/>
      <c r="S422" s="241"/>
      <c r="T422" s="242"/>
      <c r="AT422" s="243" t="s">
        <v>233</v>
      </c>
      <c r="AU422" s="243" t="s">
        <v>83</v>
      </c>
      <c r="AV422" s="15" t="s">
        <v>81</v>
      </c>
      <c r="AW422" s="15" t="s">
        <v>35</v>
      </c>
      <c r="AX422" s="15" t="s">
        <v>74</v>
      </c>
      <c r="AY422" s="243" t="s">
        <v>213</v>
      </c>
    </row>
    <row r="423" spans="1:65" s="13" customFormat="1">
      <c r="B423" s="212"/>
      <c r="C423" s="213"/>
      <c r="D423" s="208" t="s">
        <v>233</v>
      </c>
      <c r="E423" s="214" t="s">
        <v>19</v>
      </c>
      <c r="F423" s="215" t="s">
        <v>3405</v>
      </c>
      <c r="G423" s="213"/>
      <c r="H423" s="216">
        <v>1.012</v>
      </c>
      <c r="I423" s="217"/>
      <c r="J423" s="213"/>
      <c r="K423" s="213"/>
      <c r="L423" s="218"/>
      <c r="M423" s="219"/>
      <c r="N423" s="220"/>
      <c r="O423" s="220"/>
      <c r="P423" s="220"/>
      <c r="Q423" s="220"/>
      <c r="R423" s="220"/>
      <c r="S423" s="220"/>
      <c r="T423" s="221"/>
      <c r="AT423" s="222" t="s">
        <v>233</v>
      </c>
      <c r="AU423" s="222" t="s">
        <v>83</v>
      </c>
      <c r="AV423" s="13" t="s">
        <v>83</v>
      </c>
      <c r="AW423" s="13" t="s">
        <v>35</v>
      </c>
      <c r="AX423" s="13" t="s">
        <v>74</v>
      </c>
      <c r="AY423" s="222" t="s">
        <v>213</v>
      </c>
    </row>
    <row r="424" spans="1:65" s="13" customFormat="1">
      <c r="B424" s="212"/>
      <c r="C424" s="213"/>
      <c r="D424" s="208" t="s">
        <v>233</v>
      </c>
      <c r="E424" s="214" t="s">
        <v>19</v>
      </c>
      <c r="F424" s="215" t="s">
        <v>3406</v>
      </c>
      <c r="G424" s="213"/>
      <c r="H424" s="216">
        <v>4.8</v>
      </c>
      <c r="I424" s="217"/>
      <c r="J424" s="213"/>
      <c r="K424" s="213"/>
      <c r="L424" s="218"/>
      <c r="M424" s="219"/>
      <c r="N424" s="220"/>
      <c r="O424" s="220"/>
      <c r="P424" s="220"/>
      <c r="Q424" s="220"/>
      <c r="R424" s="220"/>
      <c r="S424" s="220"/>
      <c r="T424" s="221"/>
      <c r="AT424" s="222" t="s">
        <v>233</v>
      </c>
      <c r="AU424" s="222" t="s">
        <v>83</v>
      </c>
      <c r="AV424" s="13" t="s">
        <v>83</v>
      </c>
      <c r="AW424" s="13" t="s">
        <v>35</v>
      </c>
      <c r="AX424" s="13" t="s">
        <v>74</v>
      </c>
      <c r="AY424" s="222" t="s">
        <v>213</v>
      </c>
    </row>
    <row r="425" spans="1:65" s="16" customFormat="1">
      <c r="B425" s="262"/>
      <c r="C425" s="263"/>
      <c r="D425" s="208" t="s">
        <v>233</v>
      </c>
      <c r="E425" s="264" t="s">
        <v>3098</v>
      </c>
      <c r="F425" s="265" t="s">
        <v>2376</v>
      </c>
      <c r="G425" s="263"/>
      <c r="H425" s="266">
        <v>5.8120000000000003</v>
      </c>
      <c r="I425" s="267"/>
      <c r="J425" s="263"/>
      <c r="K425" s="263"/>
      <c r="L425" s="268"/>
      <c r="M425" s="269"/>
      <c r="N425" s="270"/>
      <c r="O425" s="270"/>
      <c r="P425" s="270"/>
      <c r="Q425" s="270"/>
      <c r="R425" s="270"/>
      <c r="S425" s="270"/>
      <c r="T425" s="271"/>
      <c r="AT425" s="272" t="s">
        <v>233</v>
      </c>
      <c r="AU425" s="272" t="s">
        <v>83</v>
      </c>
      <c r="AV425" s="16" t="s">
        <v>228</v>
      </c>
      <c r="AW425" s="16" t="s">
        <v>35</v>
      </c>
      <c r="AX425" s="16" t="s">
        <v>74</v>
      </c>
      <c r="AY425" s="272" t="s">
        <v>213</v>
      </c>
    </row>
    <row r="426" spans="1:65" s="14" customFormat="1">
      <c r="B426" s="223"/>
      <c r="C426" s="224"/>
      <c r="D426" s="208" t="s">
        <v>233</v>
      </c>
      <c r="E426" s="225" t="s">
        <v>19</v>
      </c>
      <c r="F426" s="226" t="s">
        <v>234</v>
      </c>
      <c r="G426" s="224"/>
      <c r="H426" s="227">
        <v>5.8120000000000003</v>
      </c>
      <c r="I426" s="228"/>
      <c r="J426" s="224"/>
      <c r="K426" s="224"/>
      <c r="L426" s="229"/>
      <c r="M426" s="230"/>
      <c r="N426" s="231"/>
      <c r="O426" s="231"/>
      <c r="P426" s="231"/>
      <c r="Q426" s="231"/>
      <c r="R426" s="231"/>
      <c r="S426" s="231"/>
      <c r="T426" s="232"/>
      <c r="AT426" s="233" t="s">
        <v>233</v>
      </c>
      <c r="AU426" s="233" t="s">
        <v>83</v>
      </c>
      <c r="AV426" s="14" t="s">
        <v>220</v>
      </c>
      <c r="AW426" s="14" t="s">
        <v>35</v>
      </c>
      <c r="AX426" s="14" t="s">
        <v>81</v>
      </c>
      <c r="AY426" s="233" t="s">
        <v>213</v>
      </c>
    </row>
    <row r="427" spans="1:65" s="2" customFormat="1" ht="16.5" customHeight="1">
      <c r="A427" s="36"/>
      <c r="B427" s="37"/>
      <c r="C427" s="195" t="s">
        <v>903</v>
      </c>
      <c r="D427" s="195" t="s">
        <v>215</v>
      </c>
      <c r="E427" s="196" t="s">
        <v>3050</v>
      </c>
      <c r="F427" s="197" t="s">
        <v>3051</v>
      </c>
      <c r="G427" s="198" t="s">
        <v>253</v>
      </c>
      <c r="H427" s="199">
        <v>34.466000000000001</v>
      </c>
      <c r="I427" s="200"/>
      <c r="J427" s="201">
        <f>ROUND(I427*H427,2)</f>
        <v>0</v>
      </c>
      <c r="K427" s="197" t="s">
        <v>2365</v>
      </c>
      <c r="L427" s="41"/>
      <c r="M427" s="202" t="s">
        <v>19</v>
      </c>
      <c r="N427" s="203" t="s">
        <v>45</v>
      </c>
      <c r="O427" s="66"/>
      <c r="P427" s="204">
        <f>O427*H427</f>
        <v>0</v>
      </c>
      <c r="Q427" s="204">
        <v>0</v>
      </c>
      <c r="R427" s="204">
        <f>Q427*H427</f>
        <v>0</v>
      </c>
      <c r="S427" s="204">
        <v>1.95</v>
      </c>
      <c r="T427" s="205">
        <f>S427*H427</f>
        <v>67.208700000000007</v>
      </c>
      <c r="U427" s="36"/>
      <c r="V427" s="36"/>
      <c r="W427" s="36"/>
      <c r="X427" s="36"/>
      <c r="Y427" s="36"/>
      <c r="Z427" s="36"/>
      <c r="AA427" s="36"/>
      <c r="AB427" s="36"/>
      <c r="AC427" s="36"/>
      <c r="AD427" s="36"/>
      <c r="AE427" s="36"/>
      <c r="AR427" s="206" t="s">
        <v>220</v>
      </c>
      <c r="AT427" s="206" t="s">
        <v>215</v>
      </c>
      <c r="AU427" s="206" t="s">
        <v>83</v>
      </c>
      <c r="AY427" s="19" t="s">
        <v>213</v>
      </c>
      <c r="BE427" s="207">
        <f>IF(N427="základní",J427,0)</f>
        <v>0</v>
      </c>
      <c r="BF427" s="207">
        <f>IF(N427="snížená",J427,0)</f>
        <v>0</v>
      </c>
      <c r="BG427" s="207">
        <f>IF(N427="zákl. přenesená",J427,0)</f>
        <v>0</v>
      </c>
      <c r="BH427" s="207">
        <f>IF(N427="sníž. přenesená",J427,0)</f>
        <v>0</v>
      </c>
      <c r="BI427" s="207">
        <f>IF(N427="nulová",J427,0)</f>
        <v>0</v>
      </c>
      <c r="BJ427" s="19" t="s">
        <v>81</v>
      </c>
      <c r="BK427" s="207">
        <f>ROUND(I427*H427,2)</f>
        <v>0</v>
      </c>
      <c r="BL427" s="19" t="s">
        <v>220</v>
      </c>
      <c r="BM427" s="206" t="s">
        <v>3407</v>
      </c>
    </row>
    <row r="428" spans="1:65" s="2" customFormat="1" ht="29.25">
      <c r="A428" s="36"/>
      <c r="B428" s="37"/>
      <c r="C428" s="38"/>
      <c r="D428" s="208" t="s">
        <v>222</v>
      </c>
      <c r="E428" s="38"/>
      <c r="F428" s="209" t="s">
        <v>2875</v>
      </c>
      <c r="G428" s="38"/>
      <c r="H428" s="38"/>
      <c r="I428" s="118"/>
      <c r="J428" s="38"/>
      <c r="K428" s="38"/>
      <c r="L428" s="41"/>
      <c r="M428" s="210"/>
      <c r="N428" s="211"/>
      <c r="O428" s="66"/>
      <c r="P428" s="66"/>
      <c r="Q428" s="66"/>
      <c r="R428" s="66"/>
      <c r="S428" s="66"/>
      <c r="T428" s="67"/>
      <c r="U428" s="36"/>
      <c r="V428" s="36"/>
      <c r="W428" s="36"/>
      <c r="X428" s="36"/>
      <c r="Y428" s="36"/>
      <c r="Z428" s="36"/>
      <c r="AA428" s="36"/>
      <c r="AB428" s="36"/>
      <c r="AC428" s="36"/>
      <c r="AD428" s="36"/>
      <c r="AE428" s="36"/>
      <c r="AT428" s="19" t="s">
        <v>222</v>
      </c>
      <c r="AU428" s="19" t="s">
        <v>83</v>
      </c>
    </row>
    <row r="429" spans="1:65" s="13" customFormat="1">
      <c r="B429" s="212"/>
      <c r="C429" s="213"/>
      <c r="D429" s="208" t="s">
        <v>233</v>
      </c>
      <c r="E429" s="214" t="s">
        <v>19</v>
      </c>
      <c r="F429" s="215" t="s">
        <v>3408</v>
      </c>
      <c r="G429" s="213"/>
      <c r="H429" s="216">
        <v>8.5530000000000008</v>
      </c>
      <c r="I429" s="217"/>
      <c r="J429" s="213"/>
      <c r="K429" s="213"/>
      <c r="L429" s="218"/>
      <c r="M429" s="219"/>
      <c r="N429" s="220"/>
      <c r="O429" s="220"/>
      <c r="P429" s="220"/>
      <c r="Q429" s="220"/>
      <c r="R429" s="220"/>
      <c r="S429" s="220"/>
      <c r="T429" s="221"/>
      <c r="AT429" s="222" t="s">
        <v>233</v>
      </c>
      <c r="AU429" s="222" t="s">
        <v>83</v>
      </c>
      <c r="AV429" s="13" t="s">
        <v>83</v>
      </c>
      <c r="AW429" s="13" t="s">
        <v>35</v>
      </c>
      <c r="AX429" s="13" t="s">
        <v>74</v>
      </c>
      <c r="AY429" s="222" t="s">
        <v>213</v>
      </c>
    </row>
    <row r="430" spans="1:65" s="15" customFormat="1">
      <c r="B430" s="234"/>
      <c r="C430" s="235"/>
      <c r="D430" s="208" t="s">
        <v>233</v>
      </c>
      <c r="E430" s="236" t="s">
        <v>19</v>
      </c>
      <c r="F430" s="237" t="s">
        <v>3266</v>
      </c>
      <c r="G430" s="235"/>
      <c r="H430" s="236" t="s">
        <v>19</v>
      </c>
      <c r="I430" s="238"/>
      <c r="J430" s="235"/>
      <c r="K430" s="235"/>
      <c r="L430" s="239"/>
      <c r="M430" s="240"/>
      <c r="N430" s="241"/>
      <c r="O430" s="241"/>
      <c r="P430" s="241"/>
      <c r="Q430" s="241"/>
      <c r="R430" s="241"/>
      <c r="S430" s="241"/>
      <c r="T430" s="242"/>
      <c r="AT430" s="243" t="s">
        <v>233</v>
      </c>
      <c r="AU430" s="243" t="s">
        <v>83</v>
      </c>
      <c r="AV430" s="15" t="s">
        <v>81</v>
      </c>
      <c r="AW430" s="15" t="s">
        <v>35</v>
      </c>
      <c r="AX430" s="15" t="s">
        <v>74</v>
      </c>
      <c r="AY430" s="243" t="s">
        <v>213</v>
      </c>
    </row>
    <row r="431" spans="1:65" s="13" customFormat="1">
      <c r="B431" s="212"/>
      <c r="C431" s="213"/>
      <c r="D431" s="208" t="s">
        <v>233</v>
      </c>
      <c r="E431" s="214" t="s">
        <v>19</v>
      </c>
      <c r="F431" s="215" t="s">
        <v>3409</v>
      </c>
      <c r="G431" s="213"/>
      <c r="H431" s="216">
        <v>2.87</v>
      </c>
      <c r="I431" s="217"/>
      <c r="J431" s="213"/>
      <c r="K431" s="213"/>
      <c r="L431" s="218"/>
      <c r="M431" s="219"/>
      <c r="N431" s="220"/>
      <c r="O431" s="220"/>
      <c r="P431" s="220"/>
      <c r="Q431" s="220"/>
      <c r="R431" s="220"/>
      <c r="S431" s="220"/>
      <c r="T431" s="221"/>
      <c r="AT431" s="222" t="s">
        <v>233</v>
      </c>
      <c r="AU431" s="222" t="s">
        <v>83</v>
      </c>
      <c r="AV431" s="13" t="s">
        <v>83</v>
      </c>
      <c r="AW431" s="13" t="s">
        <v>35</v>
      </c>
      <c r="AX431" s="13" t="s">
        <v>74</v>
      </c>
      <c r="AY431" s="222" t="s">
        <v>213</v>
      </c>
    </row>
    <row r="432" spans="1:65" s="13" customFormat="1">
      <c r="B432" s="212"/>
      <c r="C432" s="213"/>
      <c r="D432" s="208" t="s">
        <v>233</v>
      </c>
      <c r="E432" s="214" t="s">
        <v>19</v>
      </c>
      <c r="F432" s="215" t="s">
        <v>3410</v>
      </c>
      <c r="G432" s="213"/>
      <c r="H432" s="216">
        <v>11.378</v>
      </c>
      <c r="I432" s="217"/>
      <c r="J432" s="213"/>
      <c r="K432" s="213"/>
      <c r="L432" s="218"/>
      <c r="M432" s="219"/>
      <c r="N432" s="220"/>
      <c r="O432" s="220"/>
      <c r="P432" s="220"/>
      <c r="Q432" s="220"/>
      <c r="R432" s="220"/>
      <c r="S432" s="220"/>
      <c r="T432" s="221"/>
      <c r="AT432" s="222" t="s">
        <v>233</v>
      </c>
      <c r="AU432" s="222" t="s">
        <v>83</v>
      </c>
      <c r="AV432" s="13" t="s">
        <v>83</v>
      </c>
      <c r="AW432" s="13" t="s">
        <v>35</v>
      </c>
      <c r="AX432" s="13" t="s">
        <v>74</v>
      </c>
      <c r="AY432" s="222" t="s">
        <v>213</v>
      </c>
    </row>
    <row r="433" spans="1:65" s="13" customFormat="1">
      <c r="B433" s="212"/>
      <c r="C433" s="213"/>
      <c r="D433" s="208" t="s">
        <v>233</v>
      </c>
      <c r="E433" s="214" t="s">
        <v>19</v>
      </c>
      <c r="F433" s="215" t="s">
        <v>3411</v>
      </c>
      <c r="G433" s="213"/>
      <c r="H433" s="216">
        <v>4.47</v>
      </c>
      <c r="I433" s="217"/>
      <c r="J433" s="213"/>
      <c r="K433" s="213"/>
      <c r="L433" s="218"/>
      <c r="M433" s="219"/>
      <c r="N433" s="220"/>
      <c r="O433" s="220"/>
      <c r="P433" s="220"/>
      <c r="Q433" s="220"/>
      <c r="R433" s="220"/>
      <c r="S433" s="220"/>
      <c r="T433" s="221"/>
      <c r="AT433" s="222" t="s">
        <v>233</v>
      </c>
      <c r="AU433" s="222" t="s">
        <v>83</v>
      </c>
      <c r="AV433" s="13" t="s">
        <v>83</v>
      </c>
      <c r="AW433" s="13" t="s">
        <v>35</v>
      </c>
      <c r="AX433" s="13" t="s">
        <v>74</v>
      </c>
      <c r="AY433" s="222" t="s">
        <v>213</v>
      </c>
    </row>
    <row r="434" spans="1:65" s="15" customFormat="1">
      <c r="B434" s="234"/>
      <c r="C434" s="235"/>
      <c r="D434" s="208" t="s">
        <v>233</v>
      </c>
      <c r="E434" s="236" t="s">
        <v>19</v>
      </c>
      <c r="F434" s="237" t="s">
        <v>3399</v>
      </c>
      <c r="G434" s="235"/>
      <c r="H434" s="236" t="s">
        <v>19</v>
      </c>
      <c r="I434" s="238"/>
      <c r="J434" s="235"/>
      <c r="K434" s="235"/>
      <c r="L434" s="239"/>
      <c r="M434" s="240"/>
      <c r="N434" s="241"/>
      <c r="O434" s="241"/>
      <c r="P434" s="241"/>
      <c r="Q434" s="241"/>
      <c r="R434" s="241"/>
      <c r="S434" s="241"/>
      <c r="T434" s="242"/>
      <c r="AT434" s="243" t="s">
        <v>233</v>
      </c>
      <c r="AU434" s="243" t="s">
        <v>83</v>
      </c>
      <c r="AV434" s="15" t="s">
        <v>81</v>
      </c>
      <c r="AW434" s="15" t="s">
        <v>35</v>
      </c>
      <c r="AX434" s="15" t="s">
        <v>74</v>
      </c>
      <c r="AY434" s="243" t="s">
        <v>213</v>
      </c>
    </row>
    <row r="435" spans="1:65" s="13" customFormat="1">
      <c r="B435" s="212"/>
      <c r="C435" s="213"/>
      <c r="D435" s="208" t="s">
        <v>233</v>
      </c>
      <c r="E435" s="214" t="s">
        <v>19</v>
      </c>
      <c r="F435" s="215" t="s">
        <v>3412</v>
      </c>
      <c r="G435" s="213"/>
      <c r="H435" s="216">
        <v>7.1950000000000003</v>
      </c>
      <c r="I435" s="217"/>
      <c r="J435" s="213"/>
      <c r="K435" s="213"/>
      <c r="L435" s="218"/>
      <c r="M435" s="219"/>
      <c r="N435" s="220"/>
      <c r="O435" s="220"/>
      <c r="P435" s="220"/>
      <c r="Q435" s="220"/>
      <c r="R435" s="220"/>
      <c r="S435" s="220"/>
      <c r="T435" s="221"/>
      <c r="AT435" s="222" t="s">
        <v>233</v>
      </c>
      <c r="AU435" s="222" t="s">
        <v>83</v>
      </c>
      <c r="AV435" s="13" t="s">
        <v>83</v>
      </c>
      <c r="AW435" s="13" t="s">
        <v>35</v>
      </c>
      <c r="AX435" s="13" t="s">
        <v>74</v>
      </c>
      <c r="AY435" s="222" t="s">
        <v>213</v>
      </c>
    </row>
    <row r="436" spans="1:65" s="16" customFormat="1">
      <c r="B436" s="262"/>
      <c r="C436" s="263"/>
      <c r="D436" s="208" t="s">
        <v>233</v>
      </c>
      <c r="E436" s="264" t="s">
        <v>3100</v>
      </c>
      <c r="F436" s="265" t="s">
        <v>2376</v>
      </c>
      <c r="G436" s="263"/>
      <c r="H436" s="266">
        <v>34.466000000000001</v>
      </c>
      <c r="I436" s="267"/>
      <c r="J436" s="263"/>
      <c r="K436" s="263"/>
      <c r="L436" s="268"/>
      <c r="M436" s="269"/>
      <c r="N436" s="270"/>
      <c r="O436" s="270"/>
      <c r="P436" s="270"/>
      <c r="Q436" s="270"/>
      <c r="R436" s="270"/>
      <c r="S436" s="270"/>
      <c r="T436" s="271"/>
      <c r="AT436" s="272" t="s">
        <v>233</v>
      </c>
      <c r="AU436" s="272" t="s">
        <v>83</v>
      </c>
      <c r="AV436" s="16" t="s">
        <v>228</v>
      </c>
      <c r="AW436" s="16" t="s">
        <v>35</v>
      </c>
      <c r="AX436" s="16" t="s">
        <v>74</v>
      </c>
      <c r="AY436" s="272" t="s">
        <v>213</v>
      </c>
    </row>
    <row r="437" spans="1:65" s="14" customFormat="1">
      <c r="B437" s="223"/>
      <c r="C437" s="224"/>
      <c r="D437" s="208" t="s">
        <v>233</v>
      </c>
      <c r="E437" s="225" t="s">
        <v>19</v>
      </c>
      <c r="F437" s="226" t="s">
        <v>234</v>
      </c>
      <c r="G437" s="224"/>
      <c r="H437" s="227">
        <v>34.466000000000001</v>
      </c>
      <c r="I437" s="228"/>
      <c r="J437" s="224"/>
      <c r="K437" s="224"/>
      <c r="L437" s="229"/>
      <c r="M437" s="230"/>
      <c r="N437" s="231"/>
      <c r="O437" s="231"/>
      <c r="P437" s="231"/>
      <c r="Q437" s="231"/>
      <c r="R437" s="231"/>
      <c r="S437" s="231"/>
      <c r="T437" s="232"/>
      <c r="AT437" s="233" t="s">
        <v>233</v>
      </c>
      <c r="AU437" s="233" t="s">
        <v>83</v>
      </c>
      <c r="AV437" s="14" t="s">
        <v>220</v>
      </c>
      <c r="AW437" s="14" t="s">
        <v>35</v>
      </c>
      <c r="AX437" s="14" t="s">
        <v>81</v>
      </c>
      <c r="AY437" s="233" t="s">
        <v>213</v>
      </c>
    </row>
    <row r="438" spans="1:65" s="12" customFormat="1" ht="22.9" customHeight="1">
      <c r="B438" s="179"/>
      <c r="C438" s="180"/>
      <c r="D438" s="181" t="s">
        <v>73</v>
      </c>
      <c r="E438" s="193" t="s">
        <v>451</v>
      </c>
      <c r="F438" s="193" t="s">
        <v>452</v>
      </c>
      <c r="G438" s="180"/>
      <c r="H438" s="180"/>
      <c r="I438" s="183"/>
      <c r="J438" s="194">
        <f>BK438</f>
        <v>0</v>
      </c>
      <c r="K438" s="180"/>
      <c r="L438" s="185"/>
      <c r="M438" s="186"/>
      <c r="N438" s="187"/>
      <c r="O438" s="187"/>
      <c r="P438" s="188">
        <f>SUM(P439:P474)</f>
        <v>0</v>
      </c>
      <c r="Q438" s="187"/>
      <c r="R438" s="188">
        <f>SUM(R439:R474)</f>
        <v>0</v>
      </c>
      <c r="S438" s="187"/>
      <c r="T438" s="189">
        <f>SUM(T439:T474)</f>
        <v>0</v>
      </c>
      <c r="AR438" s="190" t="s">
        <v>81</v>
      </c>
      <c r="AT438" s="191" t="s">
        <v>73</v>
      </c>
      <c r="AU438" s="191" t="s">
        <v>81</v>
      </c>
      <c r="AY438" s="190" t="s">
        <v>213</v>
      </c>
      <c r="BK438" s="192">
        <f>SUM(BK439:BK474)</f>
        <v>0</v>
      </c>
    </row>
    <row r="439" spans="1:65" s="2" customFormat="1" ht="16.5" customHeight="1">
      <c r="A439" s="36"/>
      <c r="B439" s="37"/>
      <c r="C439" s="195" t="s">
        <v>908</v>
      </c>
      <c r="D439" s="195" t="s">
        <v>215</v>
      </c>
      <c r="E439" s="196" t="s">
        <v>2527</v>
      </c>
      <c r="F439" s="197" t="s">
        <v>2528</v>
      </c>
      <c r="G439" s="198" t="s">
        <v>166</v>
      </c>
      <c r="H439" s="199">
        <v>66.254999999999995</v>
      </c>
      <c r="I439" s="200"/>
      <c r="J439" s="201">
        <f>ROUND(I439*H439,2)</f>
        <v>0</v>
      </c>
      <c r="K439" s="197" t="s">
        <v>2365</v>
      </c>
      <c r="L439" s="41"/>
      <c r="M439" s="202" t="s">
        <v>19</v>
      </c>
      <c r="N439" s="203" t="s">
        <v>45</v>
      </c>
      <c r="O439" s="66"/>
      <c r="P439" s="204">
        <f>O439*H439</f>
        <v>0</v>
      </c>
      <c r="Q439" s="204">
        <v>0</v>
      </c>
      <c r="R439" s="204">
        <f>Q439*H439</f>
        <v>0</v>
      </c>
      <c r="S439" s="204">
        <v>0</v>
      </c>
      <c r="T439" s="205">
        <f>S439*H439</f>
        <v>0</v>
      </c>
      <c r="U439" s="36"/>
      <c r="V439" s="36"/>
      <c r="W439" s="36"/>
      <c r="X439" s="36"/>
      <c r="Y439" s="36"/>
      <c r="Z439" s="36"/>
      <c r="AA439" s="36"/>
      <c r="AB439" s="36"/>
      <c r="AC439" s="36"/>
      <c r="AD439" s="36"/>
      <c r="AE439" s="36"/>
      <c r="AR439" s="206" t="s">
        <v>220</v>
      </c>
      <c r="AT439" s="206" t="s">
        <v>215</v>
      </c>
      <c r="AU439" s="206" t="s">
        <v>83</v>
      </c>
      <c r="AY439" s="19" t="s">
        <v>213</v>
      </c>
      <c r="BE439" s="207">
        <f>IF(N439="základní",J439,0)</f>
        <v>0</v>
      </c>
      <c r="BF439" s="207">
        <f>IF(N439="snížená",J439,0)</f>
        <v>0</v>
      </c>
      <c r="BG439" s="207">
        <f>IF(N439="zákl. přenesená",J439,0)</f>
        <v>0</v>
      </c>
      <c r="BH439" s="207">
        <f>IF(N439="sníž. přenesená",J439,0)</f>
        <v>0</v>
      </c>
      <c r="BI439" s="207">
        <f>IF(N439="nulová",J439,0)</f>
        <v>0</v>
      </c>
      <c r="BJ439" s="19" t="s">
        <v>81</v>
      </c>
      <c r="BK439" s="207">
        <f>ROUND(I439*H439,2)</f>
        <v>0</v>
      </c>
      <c r="BL439" s="19" t="s">
        <v>220</v>
      </c>
      <c r="BM439" s="206" t="s">
        <v>3413</v>
      </c>
    </row>
    <row r="440" spans="1:65" s="2" customFormat="1" ht="58.5">
      <c r="A440" s="36"/>
      <c r="B440" s="37"/>
      <c r="C440" s="38"/>
      <c r="D440" s="208" t="s">
        <v>222</v>
      </c>
      <c r="E440" s="38"/>
      <c r="F440" s="209" t="s">
        <v>2530</v>
      </c>
      <c r="G440" s="38"/>
      <c r="H440" s="38"/>
      <c r="I440" s="118"/>
      <c r="J440" s="38"/>
      <c r="K440" s="38"/>
      <c r="L440" s="41"/>
      <c r="M440" s="210"/>
      <c r="N440" s="211"/>
      <c r="O440" s="66"/>
      <c r="P440" s="66"/>
      <c r="Q440" s="66"/>
      <c r="R440" s="66"/>
      <c r="S440" s="66"/>
      <c r="T440" s="67"/>
      <c r="U440" s="36"/>
      <c r="V440" s="36"/>
      <c r="W440" s="36"/>
      <c r="X440" s="36"/>
      <c r="Y440" s="36"/>
      <c r="Z440" s="36"/>
      <c r="AA440" s="36"/>
      <c r="AB440" s="36"/>
      <c r="AC440" s="36"/>
      <c r="AD440" s="36"/>
      <c r="AE440" s="36"/>
      <c r="AT440" s="19" t="s">
        <v>222</v>
      </c>
      <c r="AU440" s="19" t="s">
        <v>83</v>
      </c>
    </row>
    <row r="441" spans="1:65" s="13" customFormat="1">
      <c r="B441" s="212"/>
      <c r="C441" s="213"/>
      <c r="D441" s="208" t="s">
        <v>233</v>
      </c>
      <c r="E441" s="214" t="s">
        <v>19</v>
      </c>
      <c r="F441" s="215" t="s">
        <v>3414</v>
      </c>
      <c r="G441" s="213"/>
      <c r="H441" s="216">
        <v>66.254999999999995</v>
      </c>
      <c r="I441" s="217"/>
      <c r="J441" s="213"/>
      <c r="K441" s="213"/>
      <c r="L441" s="218"/>
      <c r="M441" s="219"/>
      <c r="N441" s="220"/>
      <c r="O441" s="220"/>
      <c r="P441" s="220"/>
      <c r="Q441" s="220"/>
      <c r="R441" s="220"/>
      <c r="S441" s="220"/>
      <c r="T441" s="221"/>
      <c r="AT441" s="222" t="s">
        <v>233</v>
      </c>
      <c r="AU441" s="222" t="s">
        <v>83</v>
      </c>
      <c r="AV441" s="13" t="s">
        <v>83</v>
      </c>
      <c r="AW441" s="13" t="s">
        <v>35</v>
      </c>
      <c r="AX441" s="13" t="s">
        <v>74</v>
      </c>
      <c r="AY441" s="222" t="s">
        <v>213</v>
      </c>
    </row>
    <row r="442" spans="1:65" s="14" customFormat="1">
      <c r="B442" s="223"/>
      <c r="C442" s="224"/>
      <c r="D442" s="208" t="s">
        <v>233</v>
      </c>
      <c r="E442" s="225" t="s">
        <v>2343</v>
      </c>
      <c r="F442" s="226" t="s">
        <v>234</v>
      </c>
      <c r="G442" s="224"/>
      <c r="H442" s="227">
        <v>66.254999999999995</v>
      </c>
      <c r="I442" s="228"/>
      <c r="J442" s="224"/>
      <c r="K442" s="224"/>
      <c r="L442" s="229"/>
      <c r="M442" s="230"/>
      <c r="N442" s="231"/>
      <c r="O442" s="231"/>
      <c r="P442" s="231"/>
      <c r="Q442" s="231"/>
      <c r="R442" s="231"/>
      <c r="S442" s="231"/>
      <c r="T442" s="232"/>
      <c r="AT442" s="233" t="s">
        <v>233</v>
      </c>
      <c r="AU442" s="233" t="s">
        <v>83</v>
      </c>
      <c r="AV442" s="14" t="s">
        <v>220</v>
      </c>
      <c r="AW442" s="14" t="s">
        <v>35</v>
      </c>
      <c r="AX442" s="14" t="s">
        <v>81</v>
      </c>
      <c r="AY442" s="233" t="s">
        <v>213</v>
      </c>
    </row>
    <row r="443" spans="1:65" s="2" customFormat="1" ht="21.75" customHeight="1">
      <c r="A443" s="36"/>
      <c r="B443" s="37"/>
      <c r="C443" s="195" t="s">
        <v>914</v>
      </c>
      <c r="D443" s="195" t="s">
        <v>215</v>
      </c>
      <c r="E443" s="196" t="s">
        <v>2532</v>
      </c>
      <c r="F443" s="197" t="s">
        <v>2533</v>
      </c>
      <c r="G443" s="198" t="s">
        <v>166</v>
      </c>
      <c r="H443" s="199">
        <v>1258.845</v>
      </c>
      <c r="I443" s="200"/>
      <c r="J443" s="201">
        <f>ROUND(I443*H443,2)</f>
        <v>0</v>
      </c>
      <c r="K443" s="197" t="s">
        <v>2365</v>
      </c>
      <c r="L443" s="41"/>
      <c r="M443" s="202" t="s">
        <v>19</v>
      </c>
      <c r="N443" s="203" t="s">
        <v>45</v>
      </c>
      <c r="O443" s="66"/>
      <c r="P443" s="204">
        <f>O443*H443</f>
        <v>0</v>
      </c>
      <c r="Q443" s="204">
        <v>0</v>
      </c>
      <c r="R443" s="204">
        <f>Q443*H443</f>
        <v>0</v>
      </c>
      <c r="S443" s="204">
        <v>0</v>
      </c>
      <c r="T443" s="205">
        <f>S443*H443</f>
        <v>0</v>
      </c>
      <c r="U443" s="36"/>
      <c r="V443" s="36"/>
      <c r="W443" s="36"/>
      <c r="X443" s="36"/>
      <c r="Y443" s="36"/>
      <c r="Z443" s="36"/>
      <c r="AA443" s="36"/>
      <c r="AB443" s="36"/>
      <c r="AC443" s="36"/>
      <c r="AD443" s="36"/>
      <c r="AE443" s="36"/>
      <c r="AR443" s="206" t="s">
        <v>220</v>
      </c>
      <c r="AT443" s="206" t="s">
        <v>215</v>
      </c>
      <c r="AU443" s="206" t="s">
        <v>83</v>
      </c>
      <c r="AY443" s="19" t="s">
        <v>213</v>
      </c>
      <c r="BE443" s="207">
        <f>IF(N443="základní",J443,0)</f>
        <v>0</v>
      </c>
      <c r="BF443" s="207">
        <f>IF(N443="snížená",J443,0)</f>
        <v>0</v>
      </c>
      <c r="BG443" s="207">
        <f>IF(N443="zákl. přenesená",J443,0)</f>
        <v>0</v>
      </c>
      <c r="BH443" s="207">
        <f>IF(N443="sníž. přenesená",J443,0)</f>
        <v>0</v>
      </c>
      <c r="BI443" s="207">
        <f>IF(N443="nulová",J443,0)</f>
        <v>0</v>
      </c>
      <c r="BJ443" s="19" t="s">
        <v>81</v>
      </c>
      <c r="BK443" s="207">
        <f>ROUND(I443*H443,2)</f>
        <v>0</v>
      </c>
      <c r="BL443" s="19" t="s">
        <v>220</v>
      </c>
      <c r="BM443" s="206" t="s">
        <v>3415</v>
      </c>
    </row>
    <row r="444" spans="1:65" s="2" customFormat="1" ht="58.5">
      <c r="A444" s="36"/>
      <c r="B444" s="37"/>
      <c r="C444" s="38"/>
      <c r="D444" s="208" t="s">
        <v>222</v>
      </c>
      <c r="E444" s="38"/>
      <c r="F444" s="209" t="s">
        <v>2530</v>
      </c>
      <c r="G444" s="38"/>
      <c r="H444" s="38"/>
      <c r="I444" s="118"/>
      <c r="J444" s="38"/>
      <c r="K444" s="38"/>
      <c r="L444" s="41"/>
      <c r="M444" s="210"/>
      <c r="N444" s="211"/>
      <c r="O444" s="66"/>
      <c r="P444" s="66"/>
      <c r="Q444" s="66"/>
      <c r="R444" s="66"/>
      <c r="S444" s="66"/>
      <c r="T444" s="67"/>
      <c r="U444" s="36"/>
      <c r="V444" s="36"/>
      <c r="W444" s="36"/>
      <c r="X444" s="36"/>
      <c r="Y444" s="36"/>
      <c r="Z444" s="36"/>
      <c r="AA444" s="36"/>
      <c r="AB444" s="36"/>
      <c r="AC444" s="36"/>
      <c r="AD444" s="36"/>
      <c r="AE444" s="36"/>
      <c r="AT444" s="19" t="s">
        <v>222</v>
      </c>
      <c r="AU444" s="19" t="s">
        <v>83</v>
      </c>
    </row>
    <row r="445" spans="1:65" s="13" customFormat="1">
      <c r="B445" s="212"/>
      <c r="C445" s="213"/>
      <c r="D445" s="208" t="s">
        <v>233</v>
      </c>
      <c r="E445" s="214" t="s">
        <v>19</v>
      </c>
      <c r="F445" s="215" t="s">
        <v>2535</v>
      </c>
      <c r="G445" s="213"/>
      <c r="H445" s="216">
        <v>1258.845</v>
      </c>
      <c r="I445" s="217"/>
      <c r="J445" s="213"/>
      <c r="K445" s="213"/>
      <c r="L445" s="218"/>
      <c r="M445" s="219"/>
      <c r="N445" s="220"/>
      <c r="O445" s="220"/>
      <c r="P445" s="220"/>
      <c r="Q445" s="220"/>
      <c r="R445" s="220"/>
      <c r="S445" s="220"/>
      <c r="T445" s="221"/>
      <c r="AT445" s="222" t="s">
        <v>233</v>
      </c>
      <c r="AU445" s="222" t="s">
        <v>83</v>
      </c>
      <c r="AV445" s="13" t="s">
        <v>83</v>
      </c>
      <c r="AW445" s="13" t="s">
        <v>35</v>
      </c>
      <c r="AX445" s="13" t="s">
        <v>81</v>
      </c>
      <c r="AY445" s="222" t="s">
        <v>213</v>
      </c>
    </row>
    <row r="446" spans="1:65" s="2" customFormat="1" ht="21.75" customHeight="1">
      <c r="A446" s="36"/>
      <c r="B446" s="37"/>
      <c r="C446" s="195" t="s">
        <v>919</v>
      </c>
      <c r="D446" s="195" t="s">
        <v>215</v>
      </c>
      <c r="E446" s="196" t="s">
        <v>454</v>
      </c>
      <c r="F446" s="197" t="s">
        <v>2061</v>
      </c>
      <c r="G446" s="198" t="s">
        <v>166</v>
      </c>
      <c r="H446" s="199">
        <v>13.305999999999999</v>
      </c>
      <c r="I446" s="200"/>
      <c r="J446" s="201">
        <f>ROUND(I446*H446,2)</f>
        <v>0</v>
      </c>
      <c r="K446" s="197" t="s">
        <v>2365</v>
      </c>
      <c r="L446" s="41"/>
      <c r="M446" s="202" t="s">
        <v>19</v>
      </c>
      <c r="N446" s="203" t="s">
        <v>45</v>
      </c>
      <c r="O446" s="66"/>
      <c r="P446" s="204">
        <f>O446*H446</f>
        <v>0</v>
      </c>
      <c r="Q446" s="204">
        <v>0</v>
      </c>
      <c r="R446" s="204">
        <f>Q446*H446</f>
        <v>0</v>
      </c>
      <c r="S446" s="204">
        <v>0</v>
      </c>
      <c r="T446" s="205">
        <f>S446*H446</f>
        <v>0</v>
      </c>
      <c r="U446" s="36"/>
      <c r="V446" s="36"/>
      <c r="W446" s="36"/>
      <c r="X446" s="36"/>
      <c r="Y446" s="36"/>
      <c r="Z446" s="36"/>
      <c r="AA446" s="36"/>
      <c r="AB446" s="36"/>
      <c r="AC446" s="36"/>
      <c r="AD446" s="36"/>
      <c r="AE446" s="36"/>
      <c r="AR446" s="206" t="s">
        <v>220</v>
      </c>
      <c r="AT446" s="206" t="s">
        <v>215</v>
      </c>
      <c r="AU446" s="206" t="s">
        <v>83</v>
      </c>
      <c r="AY446" s="19" t="s">
        <v>213</v>
      </c>
      <c r="BE446" s="207">
        <f>IF(N446="základní",J446,0)</f>
        <v>0</v>
      </c>
      <c r="BF446" s="207">
        <f>IF(N446="snížená",J446,0)</f>
        <v>0</v>
      </c>
      <c r="BG446" s="207">
        <f>IF(N446="zákl. přenesená",J446,0)</f>
        <v>0</v>
      </c>
      <c r="BH446" s="207">
        <f>IF(N446="sníž. přenesená",J446,0)</f>
        <v>0</v>
      </c>
      <c r="BI446" s="207">
        <f>IF(N446="nulová",J446,0)</f>
        <v>0</v>
      </c>
      <c r="BJ446" s="19" t="s">
        <v>81</v>
      </c>
      <c r="BK446" s="207">
        <f>ROUND(I446*H446,2)</f>
        <v>0</v>
      </c>
      <c r="BL446" s="19" t="s">
        <v>220</v>
      </c>
      <c r="BM446" s="206" t="s">
        <v>3416</v>
      </c>
    </row>
    <row r="447" spans="1:65" s="2" customFormat="1" ht="58.5">
      <c r="A447" s="36"/>
      <c r="B447" s="37"/>
      <c r="C447" s="38"/>
      <c r="D447" s="208" t="s">
        <v>222</v>
      </c>
      <c r="E447" s="38"/>
      <c r="F447" s="209" t="s">
        <v>2539</v>
      </c>
      <c r="G447" s="38"/>
      <c r="H447" s="38"/>
      <c r="I447" s="118"/>
      <c r="J447" s="38"/>
      <c r="K447" s="38"/>
      <c r="L447" s="41"/>
      <c r="M447" s="210"/>
      <c r="N447" s="211"/>
      <c r="O447" s="66"/>
      <c r="P447" s="66"/>
      <c r="Q447" s="66"/>
      <c r="R447" s="66"/>
      <c r="S447" s="66"/>
      <c r="T447" s="67"/>
      <c r="U447" s="36"/>
      <c r="V447" s="36"/>
      <c r="W447" s="36"/>
      <c r="X447" s="36"/>
      <c r="Y447" s="36"/>
      <c r="Z447" s="36"/>
      <c r="AA447" s="36"/>
      <c r="AB447" s="36"/>
      <c r="AC447" s="36"/>
      <c r="AD447" s="36"/>
      <c r="AE447" s="36"/>
      <c r="AT447" s="19" t="s">
        <v>222</v>
      </c>
      <c r="AU447" s="19" t="s">
        <v>83</v>
      </c>
    </row>
    <row r="448" spans="1:65" s="13" customFormat="1">
      <c r="B448" s="212"/>
      <c r="C448" s="213"/>
      <c r="D448" s="208" t="s">
        <v>233</v>
      </c>
      <c r="E448" s="214" t="s">
        <v>19</v>
      </c>
      <c r="F448" s="215" t="s">
        <v>3417</v>
      </c>
      <c r="G448" s="213"/>
      <c r="H448" s="216">
        <v>13.305999999999999</v>
      </c>
      <c r="I448" s="217"/>
      <c r="J448" s="213"/>
      <c r="K448" s="213"/>
      <c r="L448" s="218"/>
      <c r="M448" s="219"/>
      <c r="N448" s="220"/>
      <c r="O448" s="220"/>
      <c r="P448" s="220"/>
      <c r="Q448" s="220"/>
      <c r="R448" s="220"/>
      <c r="S448" s="220"/>
      <c r="T448" s="221"/>
      <c r="AT448" s="222" t="s">
        <v>233</v>
      </c>
      <c r="AU448" s="222" t="s">
        <v>83</v>
      </c>
      <c r="AV448" s="13" t="s">
        <v>83</v>
      </c>
      <c r="AW448" s="13" t="s">
        <v>35</v>
      </c>
      <c r="AX448" s="13" t="s">
        <v>74</v>
      </c>
      <c r="AY448" s="222" t="s">
        <v>213</v>
      </c>
    </row>
    <row r="449" spans="1:65" s="14" customFormat="1">
      <c r="B449" s="223"/>
      <c r="C449" s="224"/>
      <c r="D449" s="208" t="s">
        <v>233</v>
      </c>
      <c r="E449" s="225" t="s">
        <v>3131</v>
      </c>
      <c r="F449" s="226" t="s">
        <v>234</v>
      </c>
      <c r="G449" s="224"/>
      <c r="H449" s="227">
        <v>13.305999999999999</v>
      </c>
      <c r="I449" s="228"/>
      <c r="J449" s="224"/>
      <c r="K449" s="224"/>
      <c r="L449" s="229"/>
      <c r="M449" s="230"/>
      <c r="N449" s="231"/>
      <c r="O449" s="231"/>
      <c r="P449" s="231"/>
      <c r="Q449" s="231"/>
      <c r="R449" s="231"/>
      <c r="S449" s="231"/>
      <c r="T449" s="232"/>
      <c r="AT449" s="233" t="s">
        <v>233</v>
      </c>
      <c r="AU449" s="233" t="s">
        <v>83</v>
      </c>
      <c r="AV449" s="14" t="s">
        <v>220</v>
      </c>
      <c r="AW449" s="14" t="s">
        <v>35</v>
      </c>
      <c r="AX449" s="14" t="s">
        <v>81</v>
      </c>
      <c r="AY449" s="233" t="s">
        <v>213</v>
      </c>
    </row>
    <row r="450" spans="1:65" s="2" customFormat="1" ht="21.75" customHeight="1">
      <c r="A450" s="36"/>
      <c r="B450" s="37"/>
      <c r="C450" s="195" t="s">
        <v>923</v>
      </c>
      <c r="D450" s="195" t="s">
        <v>215</v>
      </c>
      <c r="E450" s="196" t="s">
        <v>2536</v>
      </c>
      <c r="F450" s="197" t="s">
        <v>2537</v>
      </c>
      <c r="G450" s="198" t="s">
        <v>166</v>
      </c>
      <c r="H450" s="199">
        <v>40.884999999999998</v>
      </c>
      <c r="I450" s="200"/>
      <c r="J450" s="201">
        <f>ROUND(I450*H450,2)</f>
        <v>0</v>
      </c>
      <c r="K450" s="197" t="s">
        <v>2365</v>
      </c>
      <c r="L450" s="41"/>
      <c r="M450" s="202" t="s">
        <v>19</v>
      </c>
      <c r="N450" s="203" t="s">
        <v>45</v>
      </c>
      <c r="O450" s="66"/>
      <c r="P450" s="204">
        <f>O450*H450</f>
        <v>0</v>
      </c>
      <c r="Q450" s="204">
        <v>0</v>
      </c>
      <c r="R450" s="204">
        <f>Q450*H450</f>
        <v>0</v>
      </c>
      <c r="S450" s="204">
        <v>0</v>
      </c>
      <c r="T450" s="205">
        <f>S450*H450</f>
        <v>0</v>
      </c>
      <c r="U450" s="36"/>
      <c r="V450" s="36"/>
      <c r="W450" s="36"/>
      <c r="X450" s="36"/>
      <c r="Y450" s="36"/>
      <c r="Z450" s="36"/>
      <c r="AA450" s="36"/>
      <c r="AB450" s="36"/>
      <c r="AC450" s="36"/>
      <c r="AD450" s="36"/>
      <c r="AE450" s="36"/>
      <c r="AR450" s="206" t="s">
        <v>220</v>
      </c>
      <c r="AT450" s="206" t="s">
        <v>215</v>
      </c>
      <c r="AU450" s="206" t="s">
        <v>83</v>
      </c>
      <c r="AY450" s="19" t="s">
        <v>213</v>
      </c>
      <c r="BE450" s="207">
        <f>IF(N450="základní",J450,0)</f>
        <v>0</v>
      </c>
      <c r="BF450" s="207">
        <f>IF(N450="snížená",J450,0)</f>
        <v>0</v>
      </c>
      <c r="BG450" s="207">
        <f>IF(N450="zákl. přenesená",J450,0)</f>
        <v>0</v>
      </c>
      <c r="BH450" s="207">
        <f>IF(N450="sníž. přenesená",J450,0)</f>
        <v>0</v>
      </c>
      <c r="BI450" s="207">
        <f>IF(N450="nulová",J450,0)</f>
        <v>0</v>
      </c>
      <c r="BJ450" s="19" t="s">
        <v>81</v>
      </c>
      <c r="BK450" s="207">
        <f>ROUND(I450*H450,2)</f>
        <v>0</v>
      </c>
      <c r="BL450" s="19" t="s">
        <v>220</v>
      </c>
      <c r="BM450" s="206" t="s">
        <v>3418</v>
      </c>
    </row>
    <row r="451" spans="1:65" s="2" customFormat="1" ht="58.5">
      <c r="A451" s="36"/>
      <c r="B451" s="37"/>
      <c r="C451" s="38"/>
      <c r="D451" s="208" t="s">
        <v>222</v>
      </c>
      <c r="E451" s="38"/>
      <c r="F451" s="209" t="s">
        <v>2539</v>
      </c>
      <c r="G451" s="38"/>
      <c r="H451" s="38"/>
      <c r="I451" s="118"/>
      <c r="J451" s="38"/>
      <c r="K451" s="38"/>
      <c r="L451" s="41"/>
      <c r="M451" s="210"/>
      <c r="N451" s="211"/>
      <c r="O451" s="66"/>
      <c r="P451" s="66"/>
      <c r="Q451" s="66"/>
      <c r="R451" s="66"/>
      <c r="S451" s="66"/>
      <c r="T451" s="67"/>
      <c r="U451" s="36"/>
      <c r="V451" s="36"/>
      <c r="W451" s="36"/>
      <c r="X451" s="36"/>
      <c r="Y451" s="36"/>
      <c r="Z451" s="36"/>
      <c r="AA451" s="36"/>
      <c r="AB451" s="36"/>
      <c r="AC451" s="36"/>
      <c r="AD451" s="36"/>
      <c r="AE451" s="36"/>
      <c r="AT451" s="19" t="s">
        <v>222</v>
      </c>
      <c r="AU451" s="19" t="s">
        <v>83</v>
      </c>
    </row>
    <row r="452" spans="1:65" s="13" customFormat="1">
      <c r="B452" s="212"/>
      <c r="C452" s="213"/>
      <c r="D452" s="208" t="s">
        <v>233</v>
      </c>
      <c r="E452" s="214" t="s">
        <v>19</v>
      </c>
      <c r="F452" s="215" t="s">
        <v>3419</v>
      </c>
      <c r="G452" s="213"/>
      <c r="H452" s="216">
        <v>40.884999999999998</v>
      </c>
      <c r="I452" s="217"/>
      <c r="J452" s="213"/>
      <c r="K452" s="213"/>
      <c r="L452" s="218"/>
      <c r="M452" s="219"/>
      <c r="N452" s="220"/>
      <c r="O452" s="220"/>
      <c r="P452" s="220"/>
      <c r="Q452" s="220"/>
      <c r="R452" s="220"/>
      <c r="S452" s="220"/>
      <c r="T452" s="221"/>
      <c r="AT452" s="222" t="s">
        <v>233</v>
      </c>
      <c r="AU452" s="222" t="s">
        <v>83</v>
      </c>
      <c r="AV452" s="13" t="s">
        <v>83</v>
      </c>
      <c r="AW452" s="13" t="s">
        <v>35</v>
      </c>
      <c r="AX452" s="13" t="s">
        <v>74</v>
      </c>
      <c r="AY452" s="222" t="s">
        <v>213</v>
      </c>
    </row>
    <row r="453" spans="1:65" s="14" customFormat="1">
      <c r="B453" s="223"/>
      <c r="C453" s="224"/>
      <c r="D453" s="208" t="s">
        <v>233</v>
      </c>
      <c r="E453" s="225" t="s">
        <v>2345</v>
      </c>
      <c r="F453" s="226" t="s">
        <v>234</v>
      </c>
      <c r="G453" s="224"/>
      <c r="H453" s="227">
        <v>40.884999999999998</v>
      </c>
      <c r="I453" s="228"/>
      <c r="J453" s="224"/>
      <c r="K453" s="224"/>
      <c r="L453" s="229"/>
      <c r="M453" s="230"/>
      <c r="N453" s="231"/>
      <c r="O453" s="231"/>
      <c r="P453" s="231"/>
      <c r="Q453" s="231"/>
      <c r="R453" s="231"/>
      <c r="S453" s="231"/>
      <c r="T453" s="232"/>
      <c r="AT453" s="233" t="s">
        <v>233</v>
      </c>
      <c r="AU453" s="233" t="s">
        <v>83</v>
      </c>
      <c r="AV453" s="14" t="s">
        <v>220</v>
      </c>
      <c r="AW453" s="14" t="s">
        <v>35</v>
      </c>
      <c r="AX453" s="14" t="s">
        <v>81</v>
      </c>
      <c r="AY453" s="233" t="s">
        <v>213</v>
      </c>
    </row>
    <row r="454" spans="1:65" s="2" customFormat="1" ht="21.75" customHeight="1">
      <c r="A454" s="36"/>
      <c r="B454" s="37"/>
      <c r="C454" s="195" t="s">
        <v>929</v>
      </c>
      <c r="D454" s="195" t="s">
        <v>215</v>
      </c>
      <c r="E454" s="196" t="s">
        <v>459</v>
      </c>
      <c r="F454" s="197" t="s">
        <v>460</v>
      </c>
      <c r="G454" s="198" t="s">
        <v>166</v>
      </c>
      <c r="H454" s="199">
        <v>1.6759999999999999</v>
      </c>
      <c r="I454" s="200"/>
      <c r="J454" s="201">
        <f>ROUND(I454*H454,2)</f>
        <v>0</v>
      </c>
      <c r="K454" s="197" t="s">
        <v>2365</v>
      </c>
      <c r="L454" s="41"/>
      <c r="M454" s="202" t="s">
        <v>19</v>
      </c>
      <c r="N454" s="203" t="s">
        <v>45</v>
      </c>
      <c r="O454" s="66"/>
      <c r="P454" s="204">
        <f>O454*H454</f>
        <v>0</v>
      </c>
      <c r="Q454" s="204">
        <v>0</v>
      </c>
      <c r="R454" s="204">
        <f>Q454*H454</f>
        <v>0</v>
      </c>
      <c r="S454" s="204">
        <v>0</v>
      </c>
      <c r="T454" s="205">
        <f>S454*H454</f>
        <v>0</v>
      </c>
      <c r="U454" s="36"/>
      <c r="V454" s="36"/>
      <c r="W454" s="36"/>
      <c r="X454" s="36"/>
      <c r="Y454" s="36"/>
      <c r="Z454" s="36"/>
      <c r="AA454" s="36"/>
      <c r="AB454" s="36"/>
      <c r="AC454" s="36"/>
      <c r="AD454" s="36"/>
      <c r="AE454" s="36"/>
      <c r="AR454" s="206" t="s">
        <v>220</v>
      </c>
      <c r="AT454" s="206" t="s">
        <v>215</v>
      </c>
      <c r="AU454" s="206" t="s">
        <v>83</v>
      </c>
      <c r="AY454" s="19" t="s">
        <v>213</v>
      </c>
      <c r="BE454" s="207">
        <f>IF(N454="základní",J454,0)</f>
        <v>0</v>
      </c>
      <c r="BF454" s="207">
        <f>IF(N454="snížená",J454,0)</f>
        <v>0</v>
      </c>
      <c r="BG454" s="207">
        <f>IF(N454="zákl. přenesená",J454,0)</f>
        <v>0</v>
      </c>
      <c r="BH454" s="207">
        <f>IF(N454="sníž. přenesená",J454,0)</f>
        <v>0</v>
      </c>
      <c r="BI454" s="207">
        <f>IF(N454="nulová",J454,0)</f>
        <v>0</v>
      </c>
      <c r="BJ454" s="19" t="s">
        <v>81</v>
      </c>
      <c r="BK454" s="207">
        <f>ROUND(I454*H454,2)</f>
        <v>0</v>
      </c>
      <c r="BL454" s="19" t="s">
        <v>220</v>
      </c>
      <c r="BM454" s="206" t="s">
        <v>3420</v>
      </c>
    </row>
    <row r="455" spans="1:65" s="2" customFormat="1" ht="58.5">
      <c r="A455" s="36"/>
      <c r="B455" s="37"/>
      <c r="C455" s="38"/>
      <c r="D455" s="208" t="s">
        <v>222</v>
      </c>
      <c r="E455" s="38"/>
      <c r="F455" s="209" t="s">
        <v>2539</v>
      </c>
      <c r="G455" s="38"/>
      <c r="H455" s="38"/>
      <c r="I455" s="118"/>
      <c r="J455" s="38"/>
      <c r="K455" s="38"/>
      <c r="L455" s="41"/>
      <c r="M455" s="210"/>
      <c r="N455" s="211"/>
      <c r="O455" s="66"/>
      <c r="P455" s="66"/>
      <c r="Q455" s="66"/>
      <c r="R455" s="66"/>
      <c r="S455" s="66"/>
      <c r="T455" s="67"/>
      <c r="U455" s="36"/>
      <c r="V455" s="36"/>
      <c r="W455" s="36"/>
      <c r="X455" s="36"/>
      <c r="Y455" s="36"/>
      <c r="Z455" s="36"/>
      <c r="AA455" s="36"/>
      <c r="AB455" s="36"/>
      <c r="AC455" s="36"/>
      <c r="AD455" s="36"/>
      <c r="AE455" s="36"/>
      <c r="AT455" s="19" t="s">
        <v>222</v>
      </c>
      <c r="AU455" s="19" t="s">
        <v>83</v>
      </c>
    </row>
    <row r="456" spans="1:65" s="13" customFormat="1">
      <c r="B456" s="212"/>
      <c r="C456" s="213"/>
      <c r="D456" s="208" t="s">
        <v>233</v>
      </c>
      <c r="E456" s="214" t="s">
        <v>19</v>
      </c>
      <c r="F456" s="215" t="s">
        <v>3134</v>
      </c>
      <c r="G456" s="213"/>
      <c r="H456" s="216">
        <v>1.6759999999999999</v>
      </c>
      <c r="I456" s="217"/>
      <c r="J456" s="213"/>
      <c r="K456" s="213"/>
      <c r="L456" s="218"/>
      <c r="M456" s="219"/>
      <c r="N456" s="220"/>
      <c r="O456" s="220"/>
      <c r="P456" s="220"/>
      <c r="Q456" s="220"/>
      <c r="R456" s="220"/>
      <c r="S456" s="220"/>
      <c r="T456" s="221"/>
      <c r="AT456" s="222" t="s">
        <v>233</v>
      </c>
      <c r="AU456" s="222" t="s">
        <v>83</v>
      </c>
      <c r="AV456" s="13" t="s">
        <v>83</v>
      </c>
      <c r="AW456" s="13" t="s">
        <v>35</v>
      </c>
      <c r="AX456" s="13" t="s">
        <v>74</v>
      </c>
      <c r="AY456" s="222" t="s">
        <v>213</v>
      </c>
    </row>
    <row r="457" spans="1:65" s="14" customFormat="1">
      <c r="B457" s="223"/>
      <c r="C457" s="224"/>
      <c r="D457" s="208" t="s">
        <v>233</v>
      </c>
      <c r="E457" s="225" t="s">
        <v>3133</v>
      </c>
      <c r="F457" s="226" t="s">
        <v>234</v>
      </c>
      <c r="G457" s="224"/>
      <c r="H457" s="227">
        <v>1.6759999999999999</v>
      </c>
      <c r="I457" s="228"/>
      <c r="J457" s="224"/>
      <c r="K457" s="224"/>
      <c r="L457" s="229"/>
      <c r="M457" s="230"/>
      <c r="N457" s="231"/>
      <c r="O457" s="231"/>
      <c r="P457" s="231"/>
      <c r="Q457" s="231"/>
      <c r="R457" s="231"/>
      <c r="S457" s="231"/>
      <c r="T457" s="232"/>
      <c r="AT457" s="233" t="s">
        <v>233</v>
      </c>
      <c r="AU457" s="233" t="s">
        <v>83</v>
      </c>
      <c r="AV457" s="14" t="s">
        <v>220</v>
      </c>
      <c r="AW457" s="14" t="s">
        <v>35</v>
      </c>
      <c r="AX457" s="14" t="s">
        <v>81</v>
      </c>
      <c r="AY457" s="233" t="s">
        <v>213</v>
      </c>
    </row>
    <row r="458" spans="1:65" s="2" customFormat="1" ht="16.5" customHeight="1">
      <c r="A458" s="36"/>
      <c r="B458" s="37"/>
      <c r="C458" s="195" t="s">
        <v>933</v>
      </c>
      <c r="D458" s="195" t="s">
        <v>215</v>
      </c>
      <c r="E458" s="196" t="s">
        <v>2540</v>
      </c>
      <c r="F458" s="197" t="s">
        <v>2541</v>
      </c>
      <c r="G458" s="198" t="s">
        <v>166</v>
      </c>
      <c r="H458" s="199">
        <v>0.03</v>
      </c>
      <c r="I458" s="200"/>
      <c r="J458" s="201">
        <f>ROUND(I458*H458,2)</f>
        <v>0</v>
      </c>
      <c r="K458" s="197" t="s">
        <v>19</v>
      </c>
      <c r="L458" s="41"/>
      <c r="M458" s="202" t="s">
        <v>19</v>
      </c>
      <c r="N458" s="203" t="s">
        <v>45</v>
      </c>
      <c r="O458" s="66"/>
      <c r="P458" s="204">
        <f>O458*H458</f>
        <v>0</v>
      </c>
      <c r="Q458" s="204">
        <v>0</v>
      </c>
      <c r="R458" s="204">
        <f>Q458*H458</f>
        <v>0</v>
      </c>
      <c r="S458" s="204">
        <v>0</v>
      </c>
      <c r="T458" s="205">
        <f>S458*H458</f>
        <v>0</v>
      </c>
      <c r="U458" s="36"/>
      <c r="V458" s="36"/>
      <c r="W458" s="36"/>
      <c r="X458" s="36"/>
      <c r="Y458" s="36"/>
      <c r="Z458" s="36"/>
      <c r="AA458" s="36"/>
      <c r="AB458" s="36"/>
      <c r="AC458" s="36"/>
      <c r="AD458" s="36"/>
      <c r="AE458" s="36"/>
      <c r="AR458" s="206" t="s">
        <v>220</v>
      </c>
      <c r="AT458" s="206" t="s">
        <v>215</v>
      </c>
      <c r="AU458" s="206" t="s">
        <v>83</v>
      </c>
      <c r="AY458" s="19" t="s">
        <v>213</v>
      </c>
      <c r="BE458" s="207">
        <f>IF(N458="základní",J458,0)</f>
        <v>0</v>
      </c>
      <c r="BF458" s="207">
        <f>IF(N458="snížená",J458,0)</f>
        <v>0</v>
      </c>
      <c r="BG458" s="207">
        <f>IF(N458="zákl. přenesená",J458,0)</f>
        <v>0</v>
      </c>
      <c r="BH458" s="207">
        <f>IF(N458="sníž. přenesená",J458,0)</f>
        <v>0</v>
      </c>
      <c r="BI458" s="207">
        <f>IF(N458="nulová",J458,0)</f>
        <v>0</v>
      </c>
      <c r="BJ458" s="19" t="s">
        <v>81</v>
      </c>
      <c r="BK458" s="207">
        <f>ROUND(I458*H458,2)</f>
        <v>0</v>
      </c>
      <c r="BL458" s="19" t="s">
        <v>220</v>
      </c>
      <c r="BM458" s="206" t="s">
        <v>3421</v>
      </c>
    </row>
    <row r="459" spans="1:65" s="2" customFormat="1" ht="58.5">
      <c r="A459" s="36"/>
      <c r="B459" s="37"/>
      <c r="C459" s="38"/>
      <c r="D459" s="208" t="s">
        <v>222</v>
      </c>
      <c r="E459" s="38"/>
      <c r="F459" s="209" t="s">
        <v>2539</v>
      </c>
      <c r="G459" s="38"/>
      <c r="H459" s="38"/>
      <c r="I459" s="118"/>
      <c r="J459" s="38"/>
      <c r="K459" s="38"/>
      <c r="L459" s="41"/>
      <c r="M459" s="210"/>
      <c r="N459" s="211"/>
      <c r="O459" s="66"/>
      <c r="P459" s="66"/>
      <c r="Q459" s="66"/>
      <c r="R459" s="66"/>
      <c r="S459" s="66"/>
      <c r="T459" s="67"/>
      <c r="U459" s="36"/>
      <c r="V459" s="36"/>
      <c r="W459" s="36"/>
      <c r="X459" s="36"/>
      <c r="Y459" s="36"/>
      <c r="Z459" s="36"/>
      <c r="AA459" s="36"/>
      <c r="AB459" s="36"/>
      <c r="AC459" s="36"/>
      <c r="AD459" s="36"/>
      <c r="AE459" s="36"/>
      <c r="AT459" s="19" t="s">
        <v>222</v>
      </c>
      <c r="AU459" s="19" t="s">
        <v>83</v>
      </c>
    </row>
    <row r="460" spans="1:65" s="13" customFormat="1">
      <c r="B460" s="212"/>
      <c r="C460" s="213"/>
      <c r="D460" s="208" t="s">
        <v>233</v>
      </c>
      <c r="E460" s="214" t="s">
        <v>19</v>
      </c>
      <c r="F460" s="215" t="s">
        <v>3422</v>
      </c>
      <c r="G460" s="213"/>
      <c r="H460" s="216">
        <v>0.03</v>
      </c>
      <c r="I460" s="217"/>
      <c r="J460" s="213"/>
      <c r="K460" s="213"/>
      <c r="L460" s="218"/>
      <c r="M460" s="219"/>
      <c r="N460" s="220"/>
      <c r="O460" s="220"/>
      <c r="P460" s="220"/>
      <c r="Q460" s="220"/>
      <c r="R460" s="220"/>
      <c r="S460" s="220"/>
      <c r="T460" s="221"/>
      <c r="AT460" s="222" t="s">
        <v>233</v>
      </c>
      <c r="AU460" s="222" t="s">
        <v>83</v>
      </c>
      <c r="AV460" s="13" t="s">
        <v>83</v>
      </c>
      <c r="AW460" s="13" t="s">
        <v>35</v>
      </c>
      <c r="AX460" s="13" t="s">
        <v>74</v>
      </c>
      <c r="AY460" s="222" t="s">
        <v>213</v>
      </c>
    </row>
    <row r="461" spans="1:65" s="14" customFormat="1">
      <c r="B461" s="223"/>
      <c r="C461" s="224"/>
      <c r="D461" s="208" t="s">
        <v>233</v>
      </c>
      <c r="E461" s="225" t="s">
        <v>2350</v>
      </c>
      <c r="F461" s="226" t="s">
        <v>234</v>
      </c>
      <c r="G461" s="224"/>
      <c r="H461" s="227">
        <v>0.03</v>
      </c>
      <c r="I461" s="228"/>
      <c r="J461" s="224"/>
      <c r="K461" s="224"/>
      <c r="L461" s="229"/>
      <c r="M461" s="230"/>
      <c r="N461" s="231"/>
      <c r="O461" s="231"/>
      <c r="P461" s="231"/>
      <c r="Q461" s="231"/>
      <c r="R461" s="231"/>
      <c r="S461" s="231"/>
      <c r="T461" s="232"/>
      <c r="AT461" s="233" t="s">
        <v>233</v>
      </c>
      <c r="AU461" s="233" t="s">
        <v>83</v>
      </c>
      <c r="AV461" s="14" t="s">
        <v>220</v>
      </c>
      <c r="AW461" s="14" t="s">
        <v>35</v>
      </c>
      <c r="AX461" s="14" t="s">
        <v>81</v>
      </c>
      <c r="AY461" s="233" t="s">
        <v>213</v>
      </c>
    </row>
    <row r="462" spans="1:65" s="2" customFormat="1" ht="21.75" customHeight="1">
      <c r="A462" s="36"/>
      <c r="B462" s="37"/>
      <c r="C462" s="195" t="s">
        <v>940</v>
      </c>
      <c r="D462" s="195" t="s">
        <v>215</v>
      </c>
      <c r="E462" s="196" t="s">
        <v>2544</v>
      </c>
      <c r="F462" s="197" t="s">
        <v>2545</v>
      </c>
      <c r="G462" s="198" t="s">
        <v>166</v>
      </c>
      <c r="H462" s="199">
        <v>10.358000000000001</v>
      </c>
      <c r="I462" s="200"/>
      <c r="J462" s="201">
        <f>ROUND(I462*H462,2)</f>
        <v>0</v>
      </c>
      <c r="K462" s="197" t="s">
        <v>2365</v>
      </c>
      <c r="L462" s="41"/>
      <c r="M462" s="202" t="s">
        <v>19</v>
      </c>
      <c r="N462" s="203" t="s">
        <v>45</v>
      </c>
      <c r="O462" s="66"/>
      <c r="P462" s="204">
        <f>O462*H462</f>
        <v>0</v>
      </c>
      <c r="Q462" s="204">
        <v>0</v>
      </c>
      <c r="R462" s="204">
        <f>Q462*H462</f>
        <v>0</v>
      </c>
      <c r="S462" s="204">
        <v>0</v>
      </c>
      <c r="T462" s="205">
        <f>S462*H462</f>
        <v>0</v>
      </c>
      <c r="U462" s="36"/>
      <c r="V462" s="36"/>
      <c r="W462" s="36"/>
      <c r="X462" s="36"/>
      <c r="Y462" s="36"/>
      <c r="Z462" s="36"/>
      <c r="AA462" s="36"/>
      <c r="AB462" s="36"/>
      <c r="AC462" s="36"/>
      <c r="AD462" s="36"/>
      <c r="AE462" s="36"/>
      <c r="AR462" s="206" t="s">
        <v>220</v>
      </c>
      <c r="AT462" s="206" t="s">
        <v>215</v>
      </c>
      <c r="AU462" s="206" t="s">
        <v>83</v>
      </c>
      <c r="AY462" s="19" t="s">
        <v>213</v>
      </c>
      <c r="BE462" s="207">
        <f>IF(N462="základní",J462,0)</f>
        <v>0</v>
      </c>
      <c r="BF462" s="207">
        <f>IF(N462="snížená",J462,0)</f>
        <v>0</v>
      </c>
      <c r="BG462" s="207">
        <f>IF(N462="zákl. přenesená",J462,0)</f>
        <v>0</v>
      </c>
      <c r="BH462" s="207">
        <f>IF(N462="sníž. přenesená",J462,0)</f>
        <v>0</v>
      </c>
      <c r="BI462" s="207">
        <f>IF(N462="nulová",J462,0)</f>
        <v>0</v>
      </c>
      <c r="BJ462" s="19" t="s">
        <v>81</v>
      </c>
      <c r="BK462" s="207">
        <f>ROUND(I462*H462,2)</f>
        <v>0</v>
      </c>
      <c r="BL462" s="19" t="s">
        <v>220</v>
      </c>
      <c r="BM462" s="206" t="s">
        <v>3423</v>
      </c>
    </row>
    <row r="463" spans="1:65" s="2" customFormat="1" ht="58.5">
      <c r="A463" s="36"/>
      <c r="B463" s="37"/>
      <c r="C463" s="38"/>
      <c r="D463" s="208" t="s">
        <v>222</v>
      </c>
      <c r="E463" s="38"/>
      <c r="F463" s="209" t="s">
        <v>2539</v>
      </c>
      <c r="G463" s="38"/>
      <c r="H463" s="38"/>
      <c r="I463" s="118"/>
      <c r="J463" s="38"/>
      <c r="K463" s="38"/>
      <c r="L463" s="41"/>
      <c r="M463" s="210"/>
      <c r="N463" s="211"/>
      <c r="O463" s="66"/>
      <c r="P463" s="66"/>
      <c r="Q463" s="66"/>
      <c r="R463" s="66"/>
      <c r="S463" s="66"/>
      <c r="T463" s="67"/>
      <c r="U463" s="36"/>
      <c r="V463" s="36"/>
      <c r="W463" s="36"/>
      <c r="X463" s="36"/>
      <c r="Y463" s="36"/>
      <c r="Z463" s="36"/>
      <c r="AA463" s="36"/>
      <c r="AB463" s="36"/>
      <c r="AC463" s="36"/>
      <c r="AD463" s="36"/>
      <c r="AE463" s="36"/>
      <c r="AT463" s="19" t="s">
        <v>222</v>
      </c>
      <c r="AU463" s="19" t="s">
        <v>83</v>
      </c>
    </row>
    <row r="464" spans="1:65" s="13" customFormat="1">
      <c r="B464" s="212"/>
      <c r="C464" s="213"/>
      <c r="D464" s="208" t="s">
        <v>233</v>
      </c>
      <c r="E464" s="214" t="s">
        <v>19</v>
      </c>
      <c r="F464" s="215" t="s">
        <v>3129</v>
      </c>
      <c r="G464" s="213"/>
      <c r="H464" s="216">
        <v>10.358000000000001</v>
      </c>
      <c r="I464" s="217"/>
      <c r="J464" s="213"/>
      <c r="K464" s="213"/>
      <c r="L464" s="218"/>
      <c r="M464" s="219"/>
      <c r="N464" s="220"/>
      <c r="O464" s="220"/>
      <c r="P464" s="220"/>
      <c r="Q464" s="220"/>
      <c r="R464" s="220"/>
      <c r="S464" s="220"/>
      <c r="T464" s="221"/>
      <c r="AT464" s="222" t="s">
        <v>233</v>
      </c>
      <c r="AU464" s="222" t="s">
        <v>83</v>
      </c>
      <c r="AV464" s="13" t="s">
        <v>83</v>
      </c>
      <c r="AW464" s="13" t="s">
        <v>35</v>
      </c>
      <c r="AX464" s="13" t="s">
        <v>74</v>
      </c>
      <c r="AY464" s="222" t="s">
        <v>213</v>
      </c>
    </row>
    <row r="465" spans="1:65" s="14" customFormat="1">
      <c r="B465" s="223"/>
      <c r="C465" s="224"/>
      <c r="D465" s="208" t="s">
        <v>233</v>
      </c>
      <c r="E465" s="225" t="s">
        <v>2347</v>
      </c>
      <c r="F465" s="226" t="s">
        <v>234</v>
      </c>
      <c r="G465" s="224"/>
      <c r="H465" s="227">
        <v>10.358000000000001</v>
      </c>
      <c r="I465" s="228"/>
      <c r="J465" s="224"/>
      <c r="K465" s="224"/>
      <c r="L465" s="229"/>
      <c r="M465" s="230"/>
      <c r="N465" s="231"/>
      <c r="O465" s="231"/>
      <c r="P465" s="231"/>
      <c r="Q465" s="231"/>
      <c r="R465" s="231"/>
      <c r="S465" s="231"/>
      <c r="T465" s="232"/>
      <c r="AT465" s="233" t="s">
        <v>233</v>
      </c>
      <c r="AU465" s="233" t="s">
        <v>83</v>
      </c>
      <c r="AV465" s="14" t="s">
        <v>220</v>
      </c>
      <c r="AW465" s="14" t="s">
        <v>35</v>
      </c>
      <c r="AX465" s="14" t="s">
        <v>81</v>
      </c>
      <c r="AY465" s="233" t="s">
        <v>213</v>
      </c>
    </row>
    <row r="466" spans="1:65" s="2" customFormat="1" ht="21.75" customHeight="1">
      <c r="A466" s="36"/>
      <c r="B466" s="37"/>
      <c r="C466" s="195" t="s">
        <v>945</v>
      </c>
      <c r="D466" s="195" t="s">
        <v>215</v>
      </c>
      <c r="E466" s="196" t="s">
        <v>2548</v>
      </c>
      <c r="F466" s="197" t="s">
        <v>2549</v>
      </c>
      <c r="G466" s="198" t="s">
        <v>166</v>
      </c>
      <c r="H466" s="199">
        <v>220.08099999999999</v>
      </c>
      <c r="I466" s="200"/>
      <c r="J466" s="201">
        <f>ROUND(I466*H466,2)</f>
        <v>0</v>
      </c>
      <c r="K466" s="197" t="s">
        <v>2365</v>
      </c>
      <c r="L466" s="41"/>
      <c r="M466" s="202" t="s">
        <v>19</v>
      </c>
      <c r="N466" s="203" t="s">
        <v>45</v>
      </c>
      <c r="O466" s="66"/>
      <c r="P466" s="204">
        <f>O466*H466</f>
        <v>0</v>
      </c>
      <c r="Q466" s="204">
        <v>0</v>
      </c>
      <c r="R466" s="204">
        <f>Q466*H466</f>
        <v>0</v>
      </c>
      <c r="S466" s="204">
        <v>0</v>
      </c>
      <c r="T466" s="205">
        <f>S466*H466</f>
        <v>0</v>
      </c>
      <c r="U466" s="36"/>
      <c r="V466" s="36"/>
      <c r="W466" s="36"/>
      <c r="X466" s="36"/>
      <c r="Y466" s="36"/>
      <c r="Z466" s="36"/>
      <c r="AA466" s="36"/>
      <c r="AB466" s="36"/>
      <c r="AC466" s="36"/>
      <c r="AD466" s="36"/>
      <c r="AE466" s="36"/>
      <c r="AR466" s="206" t="s">
        <v>220</v>
      </c>
      <c r="AT466" s="206" t="s">
        <v>215</v>
      </c>
      <c r="AU466" s="206" t="s">
        <v>83</v>
      </c>
      <c r="AY466" s="19" t="s">
        <v>213</v>
      </c>
      <c r="BE466" s="207">
        <f>IF(N466="základní",J466,0)</f>
        <v>0</v>
      </c>
      <c r="BF466" s="207">
        <f>IF(N466="snížená",J466,0)</f>
        <v>0</v>
      </c>
      <c r="BG466" s="207">
        <f>IF(N466="zákl. přenesená",J466,0)</f>
        <v>0</v>
      </c>
      <c r="BH466" s="207">
        <f>IF(N466="sníž. přenesená",J466,0)</f>
        <v>0</v>
      </c>
      <c r="BI466" s="207">
        <f>IF(N466="nulová",J466,0)</f>
        <v>0</v>
      </c>
      <c r="BJ466" s="19" t="s">
        <v>81</v>
      </c>
      <c r="BK466" s="207">
        <f>ROUND(I466*H466,2)</f>
        <v>0</v>
      </c>
      <c r="BL466" s="19" t="s">
        <v>220</v>
      </c>
      <c r="BM466" s="206" t="s">
        <v>3424</v>
      </c>
    </row>
    <row r="467" spans="1:65" s="2" customFormat="1" ht="68.25">
      <c r="A467" s="36"/>
      <c r="B467" s="37"/>
      <c r="C467" s="38"/>
      <c r="D467" s="208" t="s">
        <v>222</v>
      </c>
      <c r="E467" s="38"/>
      <c r="F467" s="209" t="s">
        <v>2551</v>
      </c>
      <c r="G467" s="38"/>
      <c r="H467" s="38"/>
      <c r="I467" s="118"/>
      <c r="J467" s="38"/>
      <c r="K467" s="38"/>
      <c r="L467" s="41"/>
      <c r="M467" s="210"/>
      <c r="N467" s="211"/>
      <c r="O467" s="66"/>
      <c r="P467" s="66"/>
      <c r="Q467" s="66"/>
      <c r="R467" s="66"/>
      <c r="S467" s="66"/>
      <c r="T467" s="67"/>
      <c r="U467" s="36"/>
      <c r="V467" s="36"/>
      <c r="W467" s="36"/>
      <c r="X467" s="36"/>
      <c r="Y467" s="36"/>
      <c r="Z467" s="36"/>
      <c r="AA467" s="36"/>
      <c r="AB467" s="36"/>
      <c r="AC467" s="36"/>
      <c r="AD467" s="36"/>
      <c r="AE467" s="36"/>
      <c r="AT467" s="19" t="s">
        <v>222</v>
      </c>
      <c r="AU467" s="19" t="s">
        <v>83</v>
      </c>
    </row>
    <row r="468" spans="1:65" s="15" customFormat="1">
      <c r="B468" s="234"/>
      <c r="C468" s="235"/>
      <c r="D468" s="208" t="s">
        <v>233</v>
      </c>
      <c r="E468" s="236" t="s">
        <v>19</v>
      </c>
      <c r="F468" s="237" t="s">
        <v>3425</v>
      </c>
      <c r="G468" s="235"/>
      <c r="H468" s="236" t="s">
        <v>19</v>
      </c>
      <c r="I468" s="238"/>
      <c r="J468" s="235"/>
      <c r="K468" s="235"/>
      <c r="L468" s="239"/>
      <c r="M468" s="240"/>
      <c r="N468" s="241"/>
      <c r="O468" s="241"/>
      <c r="P468" s="241"/>
      <c r="Q468" s="241"/>
      <c r="R468" s="241"/>
      <c r="S468" s="241"/>
      <c r="T468" s="242"/>
      <c r="AT468" s="243" t="s">
        <v>233</v>
      </c>
      <c r="AU468" s="243" t="s">
        <v>83</v>
      </c>
      <c r="AV468" s="15" t="s">
        <v>81</v>
      </c>
      <c r="AW468" s="15" t="s">
        <v>35</v>
      </c>
      <c r="AX468" s="15" t="s">
        <v>74</v>
      </c>
      <c r="AY468" s="243" t="s">
        <v>213</v>
      </c>
    </row>
    <row r="469" spans="1:65" s="15" customFormat="1">
      <c r="B469" s="234"/>
      <c r="C469" s="235"/>
      <c r="D469" s="208" t="s">
        <v>233</v>
      </c>
      <c r="E469" s="236" t="s">
        <v>19</v>
      </c>
      <c r="F469" s="237" t="s">
        <v>2553</v>
      </c>
      <c r="G469" s="235"/>
      <c r="H469" s="236" t="s">
        <v>19</v>
      </c>
      <c r="I469" s="238"/>
      <c r="J469" s="235"/>
      <c r="K469" s="235"/>
      <c r="L469" s="239"/>
      <c r="M469" s="240"/>
      <c r="N469" s="241"/>
      <c r="O469" s="241"/>
      <c r="P469" s="241"/>
      <c r="Q469" s="241"/>
      <c r="R469" s="241"/>
      <c r="S469" s="241"/>
      <c r="T469" s="242"/>
      <c r="AT469" s="243" t="s">
        <v>233</v>
      </c>
      <c r="AU469" s="243" t="s">
        <v>83</v>
      </c>
      <c r="AV469" s="15" t="s">
        <v>81</v>
      </c>
      <c r="AW469" s="15" t="s">
        <v>35</v>
      </c>
      <c r="AX469" s="15" t="s">
        <v>74</v>
      </c>
      <c r="AY469" s="243" t="s">
        <v>213</v>
      </c>
    </row>
    <row r="470" spans="1:65" s="15" customFormat="1">
      <c r="B470" s="234"/>
      <c r="C470" s="235"/>
      <c r="D470" s="208" t="s">
        <v>233</v>
      </c>
      <c r="E470" s="236" t="s">
        <v>19</v>
      </c>
      <c r="F470" s="237" t="s">
        <v>3426</v>
      </c>
      <c r="G470" s="235"/>
      <c r="H470" s="236" t="s">
        <v>19</v>
      </c>
      <c r="I470" s="238"/>
      <c r="J470" s="235"/>
      <c r="K470" s="235"/>
      <c r="L470" s="239"/>
      <c r="M470" s="240"/>
      <c r="N470" s="241"/>
      <c r="O470" s="241"/>
      <c r="P470" s="241"/>
      <c r="Q470" s="241"/>
      <c r="R470" s="241"/>
      <c r="S470" s="241"/>
      <c r="T470" s="242"/>
      <c r="AT470" s="243" t="s">
        <v>233</v>
      </c>
      <c r="AU470" s="243" t="s">
        <v>83</v>
      </c>
      <c r="AV470" s="15" t="s">
        <v>81</v>
      </c>
      <c r="AW470" s="15" t="s">
        <v>35</v>
      </c>
      <c r="AX470" s="15" t="s">
        <v>74</v>
      </c>
      <c r="AY470" s="243" t="s">
        <v>213</v>
      </c>
    </row>
    <row r="471" spans="1:65" s="13" customFormat="1">
      <c r="B471" s="212"/>
      <c r="C471" s="213"/>
      <c r="D471" s="208" t="s">
        <v>233</v>
      </c>
      <c r="E471" s="214" t="s">
        <v>19</v>
      </c>
      <c r="F471" s="215" t="s">
        <v>3427</v>
      </c>
      <c r="G471" s="213"/>
      <c r="H471" s="216">
        <v>138.31200000000001</v>
      </c>
      <c r="I471" s="217"/>
      <c r="J471" s="213"/>
      <c r="K471" s="213"/>
      <c r="L471" s="218"/>
      <c r="M471" s="219"/>
      <c r="N471" s="220"/>
      <c r="O471" s="220"/>
      <c r="P471" s="220"/>
      <c r="Q471" s="220"/>
      <c r="R471" s="220"/>
      <c r="S471" s="220"/>
      <c r="T471" s="221"/>
      <c r="AT471" s="222" t="s">
        <v>233</v>
      </c>
      <c r="AU471" s="222" t="s">
        <v>83</v>
      </c>
      <c r="AV471" s="13" t="s">
        <v>83</v>
      </c>
      <c r="AW471" s="13" t="s">
        <v>35</v>
      </c>
      <c r="AX471" s="13" t="s">
        <v>74</v>
      </c>
      <c r="AY471" s="222" t="s">
        <v>213</v>
      </c>
    </row>
    <row r="472" spans="1:65" s="15" customFormat="1">
      <c r="B472" s="234"/>
      <c r="C472" s="235"/>
      <c r="D472" s="208" t="s">
        <v>233</v>
      </c>
      <c r="E472" s="236" t="s">
        <v>19</v>
      </c>
      <c r="F472" s="237" t="s">
        <v>3428</v>
      </c>
      <c r="G472" s="235"/>
      <c r="H472" s="236" t="s">
        <v>19</v>
      </c>
      <c r="I472" s="238"/>
      <c r="J472" s="235"/>
      <c r="K472" s="235"/>
      <c r="L472" s="239"/>
      <c r="M472" s="240"/>
      <c r="N472" s="241"/>
      <c r="O472" s="241"/>
      <c r="P472" s="241"/>
      <c r="Q472" s="241"/>
      <c r="R472" s="241"/>
      <c r="S472" s="241"/>
      <c r="T472" s="242"/>
      <c r="AT472" s="243" t="s">
        <v>233</v>
      </c>
      <c r="AU472" s="243" t="s">
        <v>83</v>
      </c>
      <c r="AV472" s="15" t="s">
        <v>81</v>
      </c>
      <c r="AW472" s="15" t="s">
        <v>35</v>
      </c>
      <c r="AX472" s="15" t="s">
        <v>74</v>
      </c>
      <c r="AY472" s="243" t="s">
        <v>213</v>
      </c>
    </row>
    <row r="473" spans="1:65" s="13" customFormat="1">
      <c r="B473" s="212"/>
      <c r="C473" s="213"/>
      <c r="D473" s="208" t="s">
        <v>233</v>
      </c>
      <c r="E473" s="214" t="s">
        <v>19</v>
      </c>
      <c r="F473" s="215" t="s">
        <v>3429</v>
      </c>
      <c r="G473" s="213"/>
      <c r="H473" s="216">
        <v>81.769000000000005</v>
      </c>
      <c r="I473" s="217"/>
      <c r="J473" s="213"/>
      <c r="K473" s="213"/>
      <c r="L473" s="218"/>
      <c r="M473" s="219"/>
      <c r="N473" s="220"/>
      <c r="O473" s="220"/>
      <c r="P473" s="220"/>
      <c r="Q473" s="220"/>
      <c r="R473" s="220"/>
      <c r="S473" s="220"/>
      <c r="T473" s="221"/>
      <c r="AT473" s="222" t="s">
        <v>233</v>
      </c>
      <c r="AU473" s="222" t="s">
        <v>83</v>
      </c>
      <c r="AV473" s="13" t="s">
        <v>83</v>
      </c>
      <c r="AW473" s="13" t="s">
        <v>35</v>
      </c>
      <c r="AX473" s="13" t="s">
        <v>74</v>
      </c>
      <c r="AY473" s="222" t="s">
        <v>213</v>
      </c>
    </row>
    <row r="474" spans="1:65" s="14" customFormat="1">
      <c r="B474" s="223"/>
      <c r="C474" s="224"/>
      <c r="D474" s="208" t="s">
        <v>233</v>
      </c>
      <c r="E474" s="225" t="s">
        <v>19</v>
      </c>
      <c r="F474" s="226" t="s">
        <v>234</v>
      </c>
      <c r="G474" s="224"/>
      <c r="H474" s="227">
        <v>220.08099999999999</v>
      </c>
      <c r="I474" s="228"/>
      <c r="J474" s="224"/>
      <c r="K474" s="224"/>
      <c r="L474" s="229"/>
      <c r="M474" s="230"/>
      <c r="N474" s="231"/>
      <c r="O474" s="231"/>
      <c r="P474" s="231"/>
      <c r="Q474" s="231"/>
      <c r="R474" s="231"/>
      <c r="S474" s="231"/>
      <c r="T474" s="232"/>
      <c r="AT474" s="233" t="s">
        <v>233</v>
      </c>
      <c r="AU474" s="233" t="s">
        <v>83</v>
      </c>
      <c r="AV474" s="14" t="s">
        <v>220</v>
      </c>
      <c r="AW474" s="14" t="s">
        <v>35</v>
      </c>
      <c r="AX474" s="14" t="s">
        <v>81</v>
      </c>
      <c r="AY474" s="233" t="s">
        <v>213</v>
      </c>
    </row>
    <row r="475" spans="1:65" s="12" customFormat="1" ht="22.9" customHeight="1">
      <c r="B475" s="179"/>
      <c r="C475" s="180"/>
      <c r="D475" s="181" t="s">
        <v>73</v>
      </c>
      <c r="E475" s="193" t="s">
        <v>490</v>
      </c>
      <c r="F475" s="193" t="s">
        <v>491</v>
      </c>
      <c r="G475" s="180"/>
      <c r="H475" s="180"/>
      <c r="I475" s="183"/>
      <c r="J475" s="194">
        <f>BK475</f>
        <v>0</v>
      </c>
      <c r="K475" s="180"/>
      <c r="L475" s="185"/>
      <c r="M475" s="186"/>
      <c r="N475" s="187"/>
      <c r="O475" s="187"/>
      <c r="P475" s="188">
        <f>SUM(P476:P477)</f>
        <v>0</v>
      </c>
      <c r="Q475" s="187"/>
      <c r="R475" s="188">
        <f>SUM(R476:R477)</f>
        <v>0</v>
      </c>
      <c r="S475" s="187"/>
      <c r="T475" s="189">
        <f>SUM(T476:T477)</f>
        <v>0</v>
      </c>
      <c r="AR475" s="190" t="s">
        <v>81</v>
      </c>
      <c r="AT475" s="191" t="s">
        <v>73</v>
      </c>
      <c r="AU475" s="191" t="s">
        <v>81</v>
      </c>
      <c r="AY475" s="190" t="s">
        <v>213</v>
      </c>
      <c r="BK475" s="192">
        <f>SUM(BK476:BK477)</f>
        <v>0</v>
      </c>
    </row>
    <row r="476" spans="1:65" s="2" customFormat="1" ht="21.75" customHeight="1">
      <c r="A476" s="36"/>
      <c r="B476" s="37"/>
      <c r="C476" s="195" t="s">
        <v>951</v>
      </c>
      <c r="D476" s="195" t="s">
        <v>215</v>
      </c>
      <c r="E476" s="196" t="s">
        <v>3430</v>
      </c>
      <c r="F476" s="197" t="s">
        <v>3431</v>
      </c>
      <c r="G476" s="198" t="s">
        <v>166</v>
      </c>
      <c r="H476" s="199">
        <v>125.3</v>
      </c>
      <c r="I476" s="200"/>
      <c r="J476" s="201">
        <f>ROUND(I476*H476,2)</f>
        <v>0</v>
      </c>
      <c r="K476" s="197" t="s">
        <v>2365</v>
      </c>
      <c r="L476" s="41"/>
      <c r="M476" s="202" t="s">
        <v>19</v>
      </c>
      <c r="N476" s="203" t="s">
        <v>45</v>
      </c>
      <c r="O476" s="66"/>
      <c r="P476" s="204">
        <f>O476*H476</f>
        <v>0</v>
      </c>
      <c r="Q476" s="204">
        <v>0</v>
      </c>
      <c r="R476" s="204">
        <f>Q476*H476</f>
        <v>0</v>
      </c>
      <c r="S476" s="204">
        <v>0</v>
      </c>
      <c r="T476" s="205">
        <f>S476*H476</f>
        <v>0</v>
      </c>
      <c r="U476" s="36"/>
      <c r="V476" s="36"/>
      <c r="W476" s="36"/>
      <c r="X476" s="36"/>
      <c r="Y476" s="36"/>
      <c r="Z476" s="36"/>
      <c r="AA476" s="36"/>
      <c r="AB476" s="36"/>
      <c r="AC476" s="36"/>
      <c r="AD476" s="36"/>
      <c r="AE476" s="36"/>
      <c r="AR476" s="206" t="s">
        <v>220</v>
      </c>
      <c r="AT476" s="206" t="s">
        <v>215</v>
      </c>
      <c r="AU476" s="206" t="s">
        <v>83</v>
      </c>
      <c r="AY476" s="19" t="s">
        <v>213</v>
      </c>
      <c r="BE476" s="207">
        <f>IF(N476="základní",J476,0)</f>
        <v>0</v>
      </c>
      <c r="BF476" s="207">
        <f>IF(N476="snížená",J476,0)</f>
        <v>0</v>
      </c>
      <c r="BG476" s="207">
        <f>IF(N476="zákl. přenesená",J476,0)</f>
        <v>0</v>
      </c>
      <c r="BH476" s="207">
        <f>IF(N476="sníž. přenesená",J476,0)</f>
        <v>0</v>
      </c>
      <c r="BI476" s="207">
        <f>IF(N476="nulová",J476,0)</f>
        <v>0</v>
      </c>
      <c r="BJ476" s="19" t="s">
        <v>81</v>
      </c>
      <c r="BK476" s="207">
        <f>ROUND(I476*H476,2)</f>
        <v>0</v>
      </c>
      <c r="BL476" s="19" t="s">
        <v>220</v>
      </c>
      <c r="BM476" s="206" t="s">
        <v>3432</v>
      </c>
    </row>
    <row r="477" spans="1:65" s="2" customFormat="1" ht="58.5">
      <c r="A477" s="36"/>
      <c r="B477" s="37"/>
      <c r="C477" s="38"/>
      <c r="D477" s="208" t="s">
        <v>222</v>
      </c>
      <c r="E477" s="38"/>
      <c r="F477" s="209" t="s">
        <v>3433</v>
      </c>
      <c r="G477" s="38"/>
      <c r="H477" s="38"/>
      <c r="I477" s="118"/>
      <c r="J477" s="38"/>
      <c r="K477" s="38"/>
      <c r="L477" s="41"/>
      <c r="M477" s="210"/>
      <c r="N477" s="211"/>
      <c r="O477" s="66"/>
      <c r="P477" s="66"/>
      <c r="Q477" s="66"/>
      <c r="R477" s="66"/>
      <c r="S477" s="66"/>
      <c r="T477" s="67"/>
      <c r="U477" s="36"/>
      <c r="V477" s="36"/>
      <c r="W477" s="36"/>
      <c r="X477" s="36"/>
      <c r="Y477" s="36"/>
      <c r="Z477" s="36"/>
      <c r="AA477" s="36"/>
      <c r="AB477" s="36"/>
      <c r="AC477" s="36"/>
      <c r="AD477" s="36"/>
      <c r="AE477" s="36"/>
      <c r="AT477" s="19" t="s">
        <v>222</v>
      </c>
      <c r="AU477" s="19" t="s">
        <v>83</v>
      </c>
    </row>
    <row r="478" spans="1:65" s="12" customFormat="1" ht="25.9" customHeight="1">
      <c r="B478" s="179"/>
      <c r="C478" s="180"/>
      <c r="D478" s="181" t="s">
        <v>73</v>
      </c>
      <c r="E478" s="182" t="s">
        <v>2559</v>
      </c>
      <c r="F478" s="182" t="s">
        <v>2560</v>
      </c>
      <c r="G478" s="180"/>
      <c r="H478" s="180"/>
      <c r="I478" s="183"/>
      <c r="J478" s="184">
        <f>BK478</f>
        <v>0</v>
      </c>
      <c r="K478" s="180"/>
      <c r="L478" s="185"/>
      <c r="M478" s="186"/>
      <c r="N478" s="187"/>
      <c r="O478" s="187"/>
      <c r="P478" s="188">
        <f>P479+P488+P491+P500</f>
        <v>0</v>
      </c>
      <c r="Q478" s="187"/>
      <c r="R478" s="188">
        <f>R479+R488+R491+R500</f>
        <v>1.2561582999999998</v>
      </c>
      <c r="S478" s="187"/>
      <c r="T478" s="189">
        <f>T479+T488+T491+T500</f>
        <v>1.6763999999999999</v>
      </c>
      <c r="AR478" s="190" t="s">
        <v>83</v>
      </c>
      <c r="AT478" s="191" t="s">
        <v>73</v>
      </c>
      <c r="AU478" s="191" t="s">
        <v>74</v>
      </c>
      <c r="AY478" s="190" t="s">
        <v>213</v>
      </c>
      <c r="BK478" s="192">
        <f>BK479+BK488+BK491+BK500</f>
        <v>0</v>
      </c>
    </row>
    <row r="479" spans="1:65" s="12" customFormat="1" ht="22.9" customHeight="1">
      <c r="B479" s="179"/>
      <c r="C479" s="180"/>
      <c r="D479" s="181" t="s">
        <v>73</v>
      </c>
      <c r="E479" s="193" t="s">
        <v>3434</v>
      </c>
      <c r="F479" s="193" t="s">
        <v>3435</v>
      </c>
      <c r="G479" s="180"/>
      <c r="H479" s="180"/>
      <c r="I479" s="183"/>
      <c r="J479" s="194">
        <f>BK479</f>
        <v>0</v>
      </c>
      <c r="K479" s="180"/>
      <c r="L479" s="185"/>
      <c r="M479" s="186"/>
      <c r="N479" s="187"/>
      <c r="O479" s="187"/>
      <c r="P479" s="188">
        <f>SUM(P480:P487)</f>
        <v>0</v>
      </c>
      <c r="Q479" s="187"/>
      <c r="R479" s="188">
        <f>SUM(R480:R487)</f>
        <v>3.3322200000000003E-2</v>
      </c>
      <c r="S479" s="187"/>
      <c r="T479" s="189">
        <f>SUM(T480:T487)</f>
        <v>0</v>
      </c>
      <c r="AR479" s="190" t="s">
        <v>83</v>
      </c>
      <c r="AT479" s="191" t="s">
        <v>73</v>
      </c>
      <c r="AU479" s="191" t="s">
        <v>81</v>
      </c>
      <c r="AY479" s="190" t="s">
        <v>213</v>
      </c>
      <c r="BK479" s="192">
        <f>SUM(BK480:BK487)</f>
        <v>0</v>
      </c>
    </row>
    <row r="480" spans="1:65" s="2" customFormat="1" ht="16.5" customHeight="1">
      <c r="A480" s="36"/>
      <c r="B480" s="37"/>
      <c r="C480" s="195" t="s">
        <v>957</v>
      </c>
      <c r="D480" s="195" t="s">
        <v>215</v>
      </c>
      <c r="E480" s="196" t="s">
        <v>3436</v>
      </c>
      <c r="F480" s="197" t="s">
        <v>3437</v>
      </c>
      <c r="G480" s="198" t="s">
        <v>156</v>
      </c>
      <c r="H480" s="199">
        <v>42.18</v>
      </c>
      <c r="I480" s="200"/>
      <c r="J480" s="201">
        <f>ROUND(I480*H480,2)</f>
        <v>0</v>
      </c>
      <c r="K480" s="197" t="s">
        <v>19</v>
      </c>
      <c r="L480" s="41"/>
      <c r="M480" s="202" t="s">
        <v>19</v>
      </c>
      <c r="N480" s="203" t="s">
        <v>45</v>
      </c>
      <c r="O480" s="66"/>
      <c r="P480" s="204">
        <f>O480*H480</f>
        <v>0</v>
      </c>
      <c r="Q480" s="204">
        <v>7.9000000000000001E-4</v>
      </c>
      <c r="R480" s="204">
        <f>Q480*H480</f>
        <v>3.3322200000000003E-2</v>
      </c>
      <c r="S480" s="204">
        <v>0</v>
      </c>
      <c r="T480" s="205">
        <f>S480*H480</f>
        <v>0</v>
      </c>
      <c r="U480" s="36"/>
      <c r="V480" s="36"/>
      <c r="W480" s="36"/>
      <c r="X480" s="36"/>
      <c r="Y480" s="36"/>
      <c r="Z480" s="36"/>
      <c r="AA480" s="36"/>
      <c r="AB480" s="36"/>
      <c r="AC480" s="36"/>
      <c r="AD480" s="36"/>
      <c r="AE480" s="36"/>
      <c r="AR480" s="206" t="s">
        <v>293</v>
      </c>
      <c r="AT480" s="206" t="s">
        <v>215</v>
      </c>
      <c r="AU480" s="206" t="s">
        <v>83</v>
      </c>
      <c r="AY480" s="19" t="s">
        <v>213</v>
      </c>
      <c r="BE480" s="207">
        <f>IF(N480="základní",J480,0)</f>
        <v>0</v>
      </c>
      <c r="BF480" s="207">
        <f>IF(N480="snížená",J480,0)</f>
        <v>0</v>
      </c>
      <c r="BG480" s="207">
        <f>IF(N480="zákl. přenesená",J480,0)</f>
        <v>0</v>
      </c>
      <c r="BH480" s="207">
        <f>IF(N480="sníž. přenesená",J480,0)</f>
        <v>0</v>
      </c>
      <c r="BI480" s="207">
        <f>IF(N480="nulová",J480,0)</f>
        <v>0</v>
      </c>
      <c r="BJ480" s="19" t="s">
        <v>81</v>
      </c>
      <c r="BK480" s="207">
        <f>ROUND(I480*H480,2)</f>
        <v>0</v>
      </c>
      <c r="BL480" s="19" t="s">
        <v>293</v>
      </c>
      <c r="BM480" s="206" t="s">
        <v>3438</v>
      </c>
    </row>
    <row r="481" spans="1:65" s="15" customFormat="1">
      <c r="B481" s="234"/>
      <c r="C481" s="235"/>
      <c r="D481" s="208" t="s">
        <v>233</v>
      </c>
      <c r="E481" s="236" t="s">
        <v>19</v>
      </c>
      <c r="F481" s="237" t="s">
        <v>3439</v>
      </c>
      <c r="G481" s="235"/>
      <c r="H481" s="236" t="s">
        <v>19</v>
      </c>
      <c r="I481" s="238"/>
      <c r="J481" s="235"/>
      <c r="K481" s="235"/>
      <c r="L481" s="239"/>
      <c r="M481" s="240"/>
      <c r="N481" s="241"/>
      <c r="O481" s="241"/>
      <c r="P481" s="241"/>
      <c r="Q481" s="241"/>
      <c r="R481" s="241"/>
      <c r="S481" s="241"/>
      <c r="T481" s="242"/>
      <c r="AT481" s="243" t="s">
        <v>233</v>
      </c>
      <c r="AU481" s="243" t="s">
        <v>83</v>
      </c>
      <c r="AV481" s="15" t="s">
        <v>81</v>
      </c>
      <c r="AW481" s="15" t="s">
        <v>35</v>
      </c>
      <c r="AX481" s="15" t="s">
        <v>74</v>
      </c>
      <c r="AY481" s="243" t="s">
        <v>213</v>
      </c>
    </row>
    <row r="482" spans="1:65" s="13" customFormat="1">
      <c r="B482" s="212"/>
      <c r="C482" s="213"/>
      <c r="D482" s="208" t="s">
        <v>233</v>
      </c>
      <c r="E482" s="214" t="s">
        <v>19</v>
      </c>
      <c r="F482" s="215" t="s">
        <v>3440</v>
      </c>
      <c r="G482" s="213"/>
      <c r="H482" s="216">
        <v>11.9</v>
      </c>
      <c r="I482" s="217"/>
      <c r="J482" s="213"/>
      <c r="K482" s="213"/>
      <c r="L482" s="218"/>
      <c r="M482" s="219"/>
      <c r="N482" s="220"/>
      <c r="O482" s="220"/>
      <c r="P482" s="220"/>
      <c r="Q482" s="220"/>
      <c r="R482" s="220"/>
      <c r="S482" s="220"/>
      <c r="T482" s="221"/>
      <c r="AT482" s="222" t="s">
        <v>233</v>
      </c>
      <c r="AU482" s="222" t="s">
        <v>83</v>
      </c>
      <c r="AV482" s="13" t="s">
        <v>83</v>
      </c>
      <c r="AW482" s="13" t="s">
        <v>35</v>
      </c>
      <c r="AX482" s="13" t="s">
        <v>74</v>
      </c>
      <c r="AY482" s="222" t="s">
        <v>213</v>
      </c>
    </row>
    <row r="483" spans="1:65" s="15" customFormat="1">
      <c r="B483" s="234"/>
      <c r="C483" s="235"/>
      <c r="D483" s="208" t="s">
        <v>233</v>
      </c>
      <c r="E483" s="236" t="s">
        <v>19</v>
      </c>
      <c r="F483" s="237" t="s">
        <v>3441</v>
      </c>
      <c r="G483" s="235"/>
      <c r="H483" s="236" t="s">
        <v>19</v>
      </c>
      <c r="I483" s="238"/>
      <c r="J483" s="235"/>
      <c r="K483" s="235"/>
      <c r="L483" s="239"/>
      <c r="M483" s="240"/>
      <c r="N483" s="241"/>
      <c r="O483" s="241"/>
      <c r="P483" s="241"/>
      <c r="Q483" s="241"/>
      <c r="R483" s="241"/>
      <c r="S483" s="241"/>
      <c r="T483" s="242"/>
      <c r="AT483" s="243" t="s">
        <v>233</v>
      </c>
      <c r="AU483" s="243" t="s">
        <v>83</v>
      </c>
      <c r="AV483" s="15" t="s">
        <v>81</v>
      </c>
      <c r="AW483" s="15" t="s">
        <v>35</v>
      </c>
      <c r="AX483" s="15" t="s">
        <v>74</v>
      </c>
      <c r="AY483" s="243" t="s">
        <v>213</v>
      </c>
    </row>
    <row r="484" spans="1:65" s="13" customFormat="1">
      <c r="B484" s="212"/>
      <c r="C484" s="213"/>
      <c r="D484" s="208" t="s">
        <v>233</v>
      </c>
      <c r="E484" s="214" t="s">
        <v>19</v>
      </c>
      <c r="F484" s="215" t="s">
        <v>3442</v>
      </c>
      <c r="G484" s="213"/>
      <c r="H484" s="216">
        <v>30.28</v>
      </c>
      <c r="I484" s="217"/>
      <c r="J484" s="213"/>
      <c r="K484" s="213"/>
      <c r="L484" s="218"/>
      <c r="M484" s="219"/>
      <c r="N484" s="220"/>
      <c r="O484" s="220"/>
      <c r="P484" s="220"/>
      <c r="Q484" s="220"/>
      <c r="R484" s="220"/>
      <c r="S484" s="220"/>
      <c r="T484" s="221"/>
      <c r="AT484" s="222" t="s">
        <v>233</v>
      </c>
      <c r="AU484" s="222" t="s">
        <v>83</v>
      </c>
      <c r="AV484" s="13" t="s">
        <v>83</v>
      </c>
      <c r="AW484" s="13" t="s">
        <v>35</v>
      </c>
      <c r="AX484" s="13" t="s">
        <v>74</v>
      </c>
      <c r="AY484" s="222" t="s">
        <v>213</v>
      </c>
    </row>
    <row r="485" spans="1:65" s="14" customFormat="1">
      <c r="B485" s="223"/>
      <c r="C485" s="224"/>
      <c r="D485" s="208" t="s">
        <v>233</v>
      </c>
      <c r="E485" s="225" t="s">
        <v>19</v>
      </c>
      <c r="F485" s="226" t="s">
        <v>234</v>
      </c>
      <c r="G485" s="224"/>
      <c r="H485" s="227">
        <v>42.18</v>
      </c>
      <c r="I485" s="228"/>
      <c r="J485" s="224"/>
      <c r="K485" s="224"/>
      <c r="L485" s="229"/>
      <c r="M485" s="230"/>
      <c r="N485" s="231"/>
      <c r="O485" s="231"/>
      <c r="P485" s="231"/>
      <c r="Q485" s="231"/>
      <c r="R485" s="231"/>
      <c r="S485" s="231"/>
      <c r="T485" s="232"/>
      <c r="AT485" s="233" t="s">
        <v>233</v>
      </c>
      <c r="AU485" s="233" t="s">
        <v>83</v>
      </c>
      <c r="AV485" s="14" t="s">
        <v>220</v>
      </c>
      <c r="AW485" s="14" t="s">
        <v>35</v>
      </c>
      <c r="AX485" s="14" t="s">
        <v>81</v>
      </c>
      <c r="AY485" s="233" t="s">
        <v>213</v>
      </c>
    </row>
    <row r="486" spans="1:65" s="2" customFormat="1" ht="21.75" customHeight="1">
      <c r="A486" s="36"/>
      <c r="B486" s="37"/>
      <c r="C486" s="195" t="s">
        <v>962</v>
      </c>
      <c r="D486" s="195" t="s">
        <v>215</v>
      </c>
      <c r="E486" s="196" t="s">
        <v>3443</v>
      </c>
      <c r="F486" s="197" t="s">
        <v>3444</v>
      </c>
      <c r="G486" s="198" t="s">
        <v>166</v>
      </c>
      <c r="H486" s="199">
        <v>3.3000000000000002E-2</v>
      </c>
      <c r="I486" s="200"/>
      <c r="J486" s="201">
        <f>ROUND(I486*H486,2)</f>
        <v>0</v>
      </c>
      <c r="K486" s="197" t="s">
        <v>2365</v>
      </c>
      <c r="L486" s="41"/>
      <c r="M486" s="202" t="s">
        <v>19</v>
      </c>
      <c r="N486" s="203" t="s">
        <v>45</v>
      </c>
      <c r="O486" s="66"/>
      <c r="P486" s="204">
        <f>O486*H486</f>
        <v>0</v>
      </c>
      <c r="Q486" s="204">
        <v>0</v>
      </c>
      <c r="R486" s="204">
        <f>Q486*H486</f>
        <v>0</v>
      </c>
      <c r="S486" s="204">
        <v>0</v>
      </c>
      <c r="T486" s="205">
        <f>S486*H486</f>
        <v>0</v>
      </c>
      <c r="U486" s="36"/>
      <c r="V486" s="36"/>
      <c r="W486" s="36"/>
      <c r="X486" s="36"/>
      <c r="Y486" s="36"/>
      <c r="Z486" s="36"/>
      <c r="AA486" s="36"/>
      <c r="AB486" s="36"/>
      <c r="AC486" s="36"/>
      <c r="AD486" s="36"/>
      <c r="AE486" s="36"/>
      <c r="AR486" s="206" t="s">
        <v>293</v>
      </c>
      <c r="AT486" s="206" t="s">
        <v>215</v>
      </c>
      <c r="AU486" s="206" t="s">
        <v>83</v>
      </c>
      <c r="AY486" s="19" t="s">
        <v>213</v>
      </c>
      <c r="BE486" s="207">
        <f>IF(N486="základní",J486,0)</f>
        <v>0</v>
      </c>
      <c r="BF486" s="207">
        <f>IF(N486="snížená",J486,0)</f>
        <v>0</v>
      </c>
      <c r="BG486" s="207">
        <f>IF(N486="zákl. přenesená",J486,0)</f>
        <v>0</v>
      </c>
      <c r="BH486" s="207">
        <f>IF(N486="sníž. přenesená",J486,0)</f>
        <v>0</v>
      </c>
      <c r="BI486" s="207">
        <f>IF(N486="nulová",J486,0)</f>
        <v>0</v>
      </c>
      <c r="BJ486" s="19" t="s">
        <v>81</v>
      </c>
      <c r="BK486" s="207">
        <f>ROUND(I486*H486,2)</f>
        <v>0</v>
      </c>
      <c r="BL486" s="19" t="s">
        <v>293</v>
      </c>
      <c r="BM486" s="206" t="s">
        <v>3445</v>
      </c>
    </row>
    <row r="487" spans="1:65" s="2" customFormat="1" ht="78">
      <c r="A487" s="36"/>
      <c r="B487" s="37"/>
      <c r="C487" s="38"/>
      <c r="D487" s="208" t="s">
        <v>222</v>
      </c>
      <c r="E487" s="38"/>
      <c r="F487" s="209" t="s">
        <v>3446</v>
      </c>
      <c r="G487" s="38"/>
      <c r="H487" s="38"/>
      <c r="I487" s="118"/>
      <c r="J487" s="38"/>
      <c r="K487" s="38"/>
      <c r="L487" s="41"/>
      <c r="M487" s="210"/>
      <c r="N487" s="211"/>
      <c r="O487" s="66"/>
      <c r="P487" s="66"/>
      <c r="Q487" s="66"/>
      <c r="R487" s="66"/>
      <c r="S487" s="66"/>
      <c r="T487" s="67"/>
      <c r="U487" s="36"/>
      <c r="V487" s="36"/>
      <c r="W487" s="36"/>
      <c r="X487" s="36"/>
      <c r="Y487" s="36"/>
      <c r="Z487" s="36"/>
      <c r="AA487" s="36"/>
      <c r="AB487" s="36"/>
      <c r="AC487" s="36"/>
      <c r="AD487" s="36"/>
      <c r="AE487" s="36"/>
      <c r="AT487" s="19" t="s">
        <v>222</v>
      </c>
      <c r="AU487" s="19" t="s">
        <v>83</v>
      </c>
    </row>
    <row r="488" spans="1:65" s="12" customFormat="1" ht="22.9" customHeight="1">
      <c r="B488" s="179"/>
      <c r="C488" s="180"/>
      <c r="D488" s="181" t="s">
        <v>73</v>
      </c>
      <c r="E488" s="193" t="s">
        <v>3447</v>
      </c>
      <c r="F488" s="193" t="s">
        <v>3448</v>
      </c>
      <c r="G488" s="180"/>
      <c r="H488" s="180"/>
      <c r="I488" s="183"/>
      <c r="J488" s="194">
        <f>BK488</f>
        <v>0</v>
      </c>
      <c r="K488" s="180"/>
      <c r="L488" s="185"/>
      <c r="M488" s="186"/>
      <c r="N488" s="187"/>
      <c r="O488" s="187"/>
      <c r="P488" s="188">
        <f>SUM(P489:P490)</f>
        <v>0</v>
      </c>
      <c r="Q488" s="187"/>
      <c r="R488" s="188">
        <f>SUM(R489:R490)</f>
        <v>0</v>
      </c>
      <c r="S488" s="187"/>
      <c r="T488" s="189">
        <f>SUM(T489:T490)</f>
        <v>1.6763999999999999</v>
      </c>
      <c r="AR488" s="190" t="s">
        <v>83</v>
      </c>
      <c r="AT488" s="191" t="s">
        <v>73</v>
      </c>
      <c r="AU488" s="191" t="s">
        <v>81</v>
      </c>
      <c r="AY488" s="190" t="s">
        <v>213</v>
      </c>
      <c r="BK488" s="192">
        <f>SUM(BK489:BK490)</f>
        <v>0</v>
      </c>
    </row>
    <row r="489" spans="1:65" s="2" customFormat="1" ht="16.5" customHeight="1">
      <c r="A489" s="36"/>
      <c r="B489" s="37"/>
      <c r="C489" s="195" t="s">
        <v>972</v>
      </c>
      <c r="D489" s="195" t="s">
        <v>215</v>
      </c>
      <c r="E489" s="196" t="s">
        <v>3449</v>
      </c>
      <c r="F489" s="197" t="s">
        <v>3450</v>
      </c>
      <c r="G489" s="198" t="s">
        <v>152</v>
      </c>
      <c r="H489" s="199">
        <v>41.91</v>
      </c>
      <c r="I489" s="200"/>
      <c r="J489" s="201">
        <f>ROUND(I489*H489,2)</f>
        <v>0</v>
      </c>
      <c r="K489" s="197" t="s">
        <v>19</v>
      </c>
      <c r="L489" s="41"/>
      <c r="M489" s="202" t="s">
        <v>19</v>
      </c>
      <c r="N489" s="203" t="s">
        <v>45</v>
      </c>
      <c r="O489" s="66"/>
      <c r="P489" s="204">
        <f>O489*H489</f>
        <v>0</v>
      </c>
      <c r="Q489" s="204">
        <v>0</v>
      </c>
      <c r="R489" s="204">
        <f>Q489*H489</f>
        <v>0</v>
      </c>
      <c r="S489" s="204">
        <v>0.04</v>
      </c>
      <c r="T489" s="205">
        <f>S489*H489</f>
        <v>1.6763999999999999</v>
      </c>
      <c r="U489" s="36"/>
      <c r="V489" s="36"/>
      <c r="W489" s="36"/>
      <c r="X489" s="36"/>
      <c r="Y489" s="36"/>
      <c r="Z489" s="36"/>
      <c r="AA489" s="36"/>
      <c r="AB489" s="36"/>
      <c r="AC489" s="36"/>
      <c r="AD489" s="36"/>
      <c r="AE489" s="36"/>
      <c r="AR489" s="206" t="s">
        <v>293</v>
      </c>
      <c r="AT489" s="206" t="s">
        <v>215</v>
      </c>
      <c r="AU489" s="206" t="s">
        <v>83</v>
      </c>
      <c r="AY489" s="19" t="s">
        <v>213</v>
      </c>
      <c r="BE489" s="207">
        <f>IF(N489="základní",J489,0)</f>
        <v>0</v>
      </c>
      <c r="BF489" s="207">
        <f>IF(N489="snížená",J489,0)</f>
        <v>0</v>
      </c>
      <c r="BG489" s="207">
        <f>IF(N489="zákl. přenesená",J489,0)</f>
        <v>0</v>
      </c>
      <c r="BH489" s="207">
        <f>IF(N489="sníž. přenesená",J489,0)</f>
        <v>0</v>
      </c>
      <c r="BI489" s="207">
        <f>IF(N489="nulová",J489,0)</f>
        <v>0</v>
      </c>
      <c r="BJ489" s="19" t="s">
        <v>81</v>
      </c>
      <c r="BK489" s="207">
        <f>ROUND(I489*H489,2)</f>
        <v>0</v>
      </c>
      <c r="BL489" s="19" t="s">
        <v>293</v>
      </c>
      <c r="BM489" s="206" t="s">
        <v>3451</v>
      </c>
    </row>
    <row r="490" spans="1:65" s="13" customFormat="1">
      <c r="B490" s="212"/>
      <c r="C490" s="213"/>
      <c r="D490" s="208" t="s">
        <v>233</v>
      </c>
      <c r="E490" s="214" t="s">
        <v>19</v>
      </c>
      <c r="F490" s="215" t="s">
        <v>3452</v>
      </c>
      <c r="G490" s="213"/>
      <c r="H490" s="216">
        <v>41.91</v>
      </c>
      <c r="I490" s="217"/>
      <c r="J490" s="213"/>
      <c r="K490" s="213"/>
      <c r="L490" s="218"/>
      <c r="M490" s="219"/>
      <c r="N490" s="220"/>
      <c r="O490" s="220"/>
      <c r="P490" s="220"/>
      <c r="Q490" s="220"/>
      <c r="R490" s="220"/>
      <c r="S490" s="220"/>
      <c r="T490" s="221"/>
      <c r="AT490" s="222" t="s">
        <v>233</v>
      </c>
      <c r="AU490" s="222" t="s">
        <v>83</v>
      </c>
      <c r="AV490" s="13" t="s">
        <v>83</v>
      </c>
      <c r="AW490" s="13" t="s">
        <v>35</v>
      </c>
      <c r="AX490" s="13" t="s">
        <v>81</v>
      </c>
      <c r="AY490" s="222" t="s">
        <v>213</v>
      </c>
    </row>
    <row r="491" spans="1:65" s="12" customFormat="1" ht="22.9" customHeight="1">
      <c r="B491" s="179"/>
      <c r="C491" s="180"/>
      <c r="D491" s="181" t="s">
        <v>73</v>
      </c>
      <c r="E491" s="193" t="s">
        <v>2894</v>
      </c>
      <c r="F491" s="193" t="s">
        <v>2895</v>
      </c>
      <c r="G491" s="180"/>
      <c r="H491" s="180"/>
      <c r="I491" s="183"/>
      <c r="J491" s="194">
        <f>BK491</f>
        <v>0</v>
      </c>
      <c r="K491" s="180"/>
      <c r="L491" s="185"/>
      <c r="M491" s="186"/>
      <c r="N491" s="187"/>
      <c r="O491" s="187"/>
      <c r="P491" s="188">
        <f>SUM(P492:P499)</f>
        <v>0</v>
      </c>
      <c r="Q491" s="187"/>
      <c r="R491" s="188">
        <f>SUM(R492:R499)</f>
        <v>1.1949999999999998</v>
      </c>
      <c r="S491" s="187"/>
      <c r="T491" s="189">
        <f>SUM(T492:T499)</f>
        <v>0</v>
      </c>
      <c r="AR491" s="190" t="s">
        <v>83</v>
      </c>
      <c r="AT491" s="191" t="s">
        <v>73</v>
      </c>
      <c r="AU491" s="191" t="s">
        <v>81</v>
      </c>
      <c r="AY491" s="190" t="s">
        <v>213</v>
      </c>
      <c r="BK491" s="192">
        <f>SUM(BK492:BK499)</f>
        <v>0</v>
      </c>
    </row>
    <row r="492" spans="1:65" s="2" customFormat="1" ht="16.5" customHeight="1">
      <c r="A492" s="36"/>
      <c r="B492" s="37"/>
      <c r="C492" s="195" t="s">
        <v>980</v>
      </c>
      <c r="D492" s="195" t="s">
        <v>215</v>
      </c>
      <c r="E492" s="196" t="s">
        <v>3453</v>
      </c>
      <c r="F492" s="197" t="s">
        <v>3454</v>
      </c>
      <c r="G492" s="198" t="s">
        <v>218</v>
      </c>
      <c r="H492" s="199">
        <v>1</v>
      </c>
      <c r="I492" s="200"/>
      <c r="J492" s="201">
        <f>ROUND(I492*H492,2)</f>
        <v>0</v>
      </c>
      <c r="K492" s="197" t="s">
        <v>19</v>
      </c>
      <c r="L492" s="41"/>
      <c r="M492" s="202" t="s">
        <v>19</v>
      </c>
      <c r="N492" s="203" t="s">
        <v>45</v>
      </c>
      <c r="O492" s="66"/>
      <c r="P492" s="204">
        <f>O492*H492</f>
        <v>0</v>
      </c>
      <c r="Q492" s="204">
        <v>0.13500000000000001</v>
      </c>
      <c r="R492" s="204">
        <f>Q492*H492</f>
        <v>0.13500000000000001</v>
      </c>
      <c r="S492" s="204">
        <v>0</v>
      </c>
      <c r="T492" s="205">
        <f>S492*H492</f>
        <v>0</v>
      </c>
      <c r="U492" s="36"/>
      <c r="V492" s="36"/>
      <c r="W492" s="36"/>
      <c r="X492" s="36"/>
      <c r="Y492" s="36"/>
      <c r="Z492" s="36"/>
      <c r="AA492" s="36"/>
      <c r="AB492" s="36"/>
      <c r="AC492" s="36"/>
      <c r="AD492" s="36"/>
      <c r="AE492" s="36"/>
      <c r="AR492" s="206" t="s">
        <v>293</v>
      </c>
      <c r="AT492" s="206" t="s">
        <v>215</v>
      </c>
      <c r="AU492" s="206" t="s">
        <v>83</v>
      </c>
      <c r="AY492" s="19" t="s">
        <v>213</v>
      </c>
      <c r="BE492" s="207">
        <f>IF(N492="základní",J492,0)</f>
        <v>0</v>
      </c>
      <c r="BF492" s="207">
        <f>IF(N492="snížená",J492,0)</f>
        <v>0</v>
      </c>
      <c r="BG492" s="207">
        <f>IF(N492="zákl. přenesená",J492,0)</f>
        <v>0</v>
      </c>
      <c r="BH492" s="207">
        <f>IF(N492="sníž. přenesená",J492,0)</f>
        <v>0</v>
      </c>
      <c r="BI492" s="207">
        <f>IF(N492="nulová",J492,0)</f>
        <v>0</v>
      </c>
      <c r="BJ492" s="19" t="s">
        <v>81</v>
      </c>
      <c r="BK492" s="207">
        <f>ROUND(I492*H492,2)</f>
        <v>0</v>
      </c>
      <c r="BL492" s="19" t="s">
        <v>293</v>
      </c>
      <c r="BM492" s="206" t="s">
        <v>3455</v>
      </c>
    </row>
    <row r="493" spans="1:65" s="2" customFormat="1" ht="68.25">
      <c r="A493" s="36"/>
      <c r="B493" s="37"/>
      <c r="C493" s="38"/>
      <c r="D493" s="208" t="s">
        <v>320</v>
      </c>
      <c r="E493" s="38"/>
      <c r="F493" s="209" t="s">
        <v>3456</v>
      </c>
      <c r="G493" s="38"/>
      <c r="H493" s="38"/>
      <c r="I493" s="118"/>
      <c r="J493" s="38"/>
      <c r="K493" s="38"/>
      <c r="L493" s="41"/>
      <c r="M493" s="210"/>
      <c r="N493" s="211"/>
      <c r="O493" s="66"/>
      <c r="P493" s="66"/>
      <c r="Q493" s="66"/>
      <c r="R493" s="66"/>
      <c r="S493" s="66"/>
      <c r="T493" s="67"/>
      <c r="U493" s="36"/>
      <c r="V493" s="36"/>
      <c r="W493" s="36"/>
      <c r="X493" s="36"/>
      <c r="Y493" s="36"/>
      <c r="Z493" s="36"/>
      <c r="AA493" s="36"/>
      <c r="AB493" s="36"/>
      <c r="AC493" s="36"/>
      <c r="AD493" s="36"/>
      <c r="AE493" s="36"/>
      <c r="AT493" s="19" t="s">
        <v>320</v>
      </c>
      <c r="AU493" s="19" t="s">
        <v>83</v>
      </c>
    </row>
    <row r="494" spans="1:65" s="2" customFormat="1" ht="16.5" customHeight="1">
      <c r="A494" s="36"/>
      <c r="B494" s="37"/>
      <c r="C494" s="195" t="s">
        <v>984</v>
      </c>
      <c r="D494" s="195" t="s">
        <v>215</v>
      </c>
      <c r="E494" s="196" t="s">
        <v>3457</v>
      </c>
      <c r="F494" s="197" t="s">
        <v>3458</v>
      </c>
      <c r="G494" s="198" t="s">
        <v>218</v>
      </c>
      <c r="H494" s="199">
        <v>1</v>
      </c>
      <c r="I494" s="200"/>
      <c r="J494" s="201">
        <f>ROUND(I494*H494,2)</f>
        <v>0</v>
      </c>
      <c r="K494" s="197" t="s">
        <v>19</v>
      </c>
      <c r="L494" s="41"/>
      <c r="M494" s="202" t="s">
        <v>19</v>
      </c>
      <c r="N494" s="203" t="s">
        <v>45</v>
      </c>
      <c r="O494" s="66"/>
      <c r="P494" s="204">
        <f>O494*H494</f>
        <v>0</v>
      </c>
      <c r="Q494" s="204">
        <v>0.48</v>
      </c>
      <c r="R494" s="204">
        <f>Q494*H494</f>
        <v>0.48</v>
      </c>
      <c r="S494" s="204">
        <v>0</v>
      </c>
      <c r="T494" s="205">
        <f>S494*H494</f>
        <v>0</v>
      </c>
      <c r="U494" s="36"/>
      <c r="V494" s="36"/>
      <c r="W494" s="36"/>
      <c r="X494" s="36"/>
      <c r="Y494" s="36"/>
      <c r="Z494" s="36"/>
      <c r="AA494" s="36"/>
      <c r="AB494" s="36"/>
      <c r="AC494" s="36"/>
      <c r="AD494" s="36"/>
      <c r="AE494" s="36"/>
      <c r="AR494" s="206" t="s">
        <v>293</v>
      </c>
      <c r="AT494" s="206" t="s">
        <v>215</v>
      </c>
      <c r="AU494" s="206" t="s">
        <v>83</v>
      </c>
      <c r="AY494" s="19" t="s">
        <v>213</v>
      </c>
      <c r="BE494" s="207">
        <f>IF(N494="základní",J494,0)</f>
        <v>0</v>
      </c>
      <c r="BF494" s="207">
        <f>IF(N494="snížená",J494,0)</f>
        <v>0</v>
      </c>
      <c r="BG494" s="207">
        <f>IF(N494="zákl. přenesená",J494,0)</f>
        <v>0</v>
      </c>
      <c r="BH494" s="207">
        <f>IF(N494="sníž. přenesená",J494,0)</f>
        <v>0</v>
      </c>
      <c r="BI494" s="207">
        <f>IF(N494="nulová",J494,0)</f>
        <v>0</v>
      </c>
      <c r="BJ494" s="19" t="s">
        <v>81</v>
      </c>
      <c r="BK494" s="207">
        <f>ROUND(I494*H494,2)</f>
        <v>0</v>
      </c>
      <c r="BL494" s="19" t="s">
        <v>293</v>
      </c>
      <c r="BM494" s="206" t="s">
        <v>3459</v>
      </c>
    </row>
    <row r="495" spans="1:65" s="2" customFormat="1" ht="58.5">
      <c r="A495" s="36"/>
      <c r="B495" s="37"/>
      <c r="C495" s="38"/>
      <c r="D495" s="208" t="s">
        <v>320</v>
      </c>
      <c r="E495" s="38"/>
      <c r="F495" s="209" t="s">
        <v>3460</v>
      </c>
      <c r="G495" s="38"/>
      <c r="H495" s="38"/>
      <c r="I495" s="118"/>
      <c r="J495" s="38"/>
      <c r="K495" s="38"/>
      <c r="L495" s="41"/>
      <c r="M495" s="210"/>
      <c r="N495" s="211"/>
      <c r="O495" s="66"/>
      <c r="P495" s="66"/>
      <c r="Q495" s="66"/>
      <c r="R495" s="66"/>
      <c r="S495" s="66"/>
      <c r="T495" s="67"/>
      <c r="U495" s="36"/>
      <c r="V495" s="36"/>
      <c r="W495" s="36"/>
      <c r="X495" s="36"/>
      <c r="Y495" s="36"/>
      <c r="Z495" s="36"/>
      <c r="AA495" s="36"/>
      <c r="AB495" s="36"/>
      <c r="AC495" s="36"/>
      <c r="AD495" s="36"/>
      <c r="AE495" s="36"/>
      <c r="AT495" s="19" t="s">
        <v>320</v>
      </c>
      <c r="AU495" s="19" t="s">
        <v>83</v>
      </c>
    </row>
    <row r="496" spans="1:65" s="2" customFormat="1" ht="16.5" customHeight="1">
      <c r="A496" s="36"/>
      <c r="B496" s="37"/>
      <c r="C496" s="195" t="s">
        <v>992</v>
      </c>
      <c r="D496" s="195" t="s">
        <v>215</v>
      </c>
      <c r="E496" s="196" t="s">
        <v>3461</v>
      </c>
      <c r="F496" s="197" t="s">
        <v>3462</v>
      </c>
      <c r="G496" s="198" t="s">
        <v>218</v>
      </c>
      <c r="H496" s="199">
        <v>1</v>
      </c>
      <c r="I496" s="200"/>
      <c r="J496" s="201">
        <f>ROUND(I496*H496,2)</f>
        <v>0</v>
      </c>
      <c r="K496" s="197" t="s">
        <v>19</v>
      </c>
      <c r="L496" s="41"/>
      <c r="M496" s="202" t="s">
        <v>19</v>
      </c>
      <c r="N496" s="203" t="s">
        <v>45</v>
      </c>
      <c r="O496" s="66"/>
      <c r="P496" s="204">
        <f>O496*H496</f>
        <v>0</v>
      </c>
      <c r="Q496" s="204">
        <v>0.57999999999999996</v>
      </c>
      <c r="R496" s="204">
        <f>Q496*H496</f>
        <v>0.57999999999999996</v>
      </c>
      <c r="S496" s="204">
        <v>0</v>
      </c>
      <c r="T496" s="205">
        <f>S496*H496</f>
        <v>0</v>
      </c>
      <c r="U496" s="36"/>
      <c r="V496" s="36"/>
      <c r="W496" s="36"/>
      <c r="X496" s="36"/>
      <c r="Y496" s="36"/>
      <c r="Z496" s="36"/>
      <c r="AA496" s="36"/>
      <c r="AB496" s="36"/>
      <c r="AC496" s="36"/>
      <c r="AD496" s="36"/>
      <c r="AE496" s="36"/>
      <c r="AR496" s="206" t="s">
        <v>293</v>
      </c>
      <c r="AT496" s="206" t="s">
        <v>215</v>
      </c>
      <c r="AU496" s="206" t="s">
        <v>83</v>
      </c>
      <c r="AY496" s="19" t="s">
        <v>213</v>
      </c>
      <c r="BE496" s="207">
        <f>IF(N496="základní",J496,0)</f>
        <v>0</v>
      </c>
      <c r="BF496" s="207">
        <f>IF(N496="snížená",J496,0)</f>
        <v>0</v>
      </c>
      <c r="BG496" s="207">
        <f>IF(N496="zákl. přenesená",J496,0)</f>
        <v>0</v>
      </c>
      <c r="BH496" s="207">
        <f>IF(N496="sníž. přenesená",J496,0)</f>
        <v>0</v>
      </c>
      <c r="BI496" s="207">
        <f>IF(N496="nulová",J496,0)</f>
        <v>0</v>
      </c>
      <c r="BJ496" s="19" t="s">
        <v>81</v>
      </c>
      <c r="BK496" s="207">
        <f>ROUND(I496*H496,2)</f>
        <v>0</v>
      </c>
      <c r="BL496" s="19" t="s">
        <v>293</v>
      </c>
      <c r="BM496" s="206" t="s">
        <v>3463</v>
      </c>
    </row>
    <row r="497" spans="1:65" s="2" customFormat="1" ht="58.5">
      <c r="A497" s="36"/>
      <c r="B497" s="37"/>
      <c r="C497" s="38"/>
      <c r="D497" s="208" t="s">
        <v>320</v>
      </c>
      <c r="E497" s="38"/>
      <c r="F497" s="209" t="s">
        <v>3464</v>
      </c>
      <c r="G497" s="38"/>
      <c r="H497" s="38"/>
      <c r="I497" s="118"/>
      <c r="J497" s="38"/>
      <c r="K497" s="38"/>
      <c r="L497" s="41"/>
      <c r="M497" s="210"/>
      <c r="N497" s="211"/>
      <c r="O497" s="66"/>
      <c r="P497" s="66"/>
      <c r="Q497" s="66"/>
      <c r="R497" s="66"/>
      <c r="S497" s="66"/>
      <c r="T497" s="67"/>
      <c r="U497" s="36"/>
      <c r="V497" s="36"/>
      <c r="W497" s="36"/>
      <c r="X497" s="36"/>
      <c r="Y497" s="36"/>
      <c r="Z497" s="36"/>
      <c r="AA497" s="36"/>
      <c r="AB497" s="36"/>
      <c r="AC497" s="36"/>
      <c r="AD497" s="36"/>
      <c r="AE497" s="36"/>
      <c r="AT497" s="19" t="s">
        <v>320</v>
      </c>
      <c r="AU497" s="19" t="s">
        <v>83</v>
      </c>
    </row>
    <row r="498" spans="1:65" s="2" customFormat="1" ht="21.75" customHeight="1">
      <c r="A498" s="36"/>
      <c r="B498" s="37"/>
      <c r="C498" s="195" t="s">
        <v>996</v>
      </c>
      <c r="D498" s="195" t="s">
        <v>215</v>
      </c>
      <c r="E498" s="196" t="s">
        <v>2900</v>
      </c>
      <c r="F498" s="197" t="s">
        <v>2901</v>
      </c>
      <c r="G498" s="198" t="s">
        <v>166</v>
      </c>
      <c r="H498" s="199">
        <v>1.1950000000000001</v>
      </c>
      <c r="I498" s="200"/>
      <c r="J498" s="201">
        <f>ROUND(I498*H498,2)</f>
        <v>0</v>
      </c>
      <c r="K498" s="197" t="s">
        <v>2365</v>
      </c>
      <c r="L498" s="41"/>
      <c r="M498" s="202" t="s">
        <v>19</v>
      </c>
      <c r="N498" s="203" t="s">
        <v>45</v>
      </c>
      <c r="O498" s="66"/>
      <c r="P498" s="204">
        <f>O498*H498</f>
        <v>0</v>
      </c>
      <c r="Q498" s="204">
        <v>0</v>
      </c>
      <c r="R498" s="204">
        <f>Q498*H498</f>
        <v>0</v>
      </c>
      <c r="S498" s="204">
        <v>0</v>
      </c>
      <c r="T498" s="205">
        <f>S498*H498</f>
        <v>0</v>
      </c>
      <c r="U498" s="36"/>
      <c r="V498" s="36"/>
      <c r="W498" s="36"/>
      <c r="X498" s="36"/>
      <c r="Y498" s="36"/>
      <c r="Z498" s="36"/>
      <c r="AA498" s="36"/>
      <c r="AB498" s="36"/>
      <c r="AC498" s="36"/>
      <c r="AD498" s="36"/>
      <c r="AE498" s="36"/>
      <c r="AR498" s="206" t="s">
        <v>293</v>
      </c>
      <c r="AT498" s="206" t="s">
        <v>215</v>
      </c>
      <c r="AU498" s="206" t="s">
        <v>83</v>
      </c>
      <c r="AY498" s="19" t="s">
        <v>213</v>
      </c>
      <c r="BE498" s="207">
        <f>IF(N498="základní",J498,0)</f>
        <v>0</v>
      </c>
      <c r="BF498" s="207">
        <f>IF(N498="snížená",J498,0)</f>
        <v>0</v>
      </c>
      <c r="BG498" s="207">
        <f>IF(N498="zákl. přenesená",J498,0)</f>
        <v>0</v>
      </c>
      <c r="BH498" s="207">
        <f>IF(N498="sníž. přenesená",J498,0)</f>
        <v>0</v>
      </c>
      <c r="BI498" s="207">
        <f>IF(N498="nulová",J498,0)</f>
        <v>0</v>
      </c>
      <c r="BJ498" s="19" t="s">
        <v>81</v>
      </c>
      <c r="BK498" s="207">
        <f>ROUND(I498*H498,2)</f>
        <v>0</v>
      </c>
      <c r="BL498" s="19" t="s">
        <v>293</v>
      </c>
      <c r="BM498" s="206" t="s">
        <v>3465</v>
      </c>
    </row>
    <row r="499" spans="1:65" s="2" customFormat="1" ht="78">
      <c r="A499" s="36"/>
      <c r="B499" s="37"/>
      <c r="C499" s="38"/>
      <c r="D499" s="208" t="s">
        <v>222</v>
      </c>
      <c r="E499" s="38"/>
      <c r="F499" s="209" t="s">
        <v>2903</v>
      </c>
      <c r="G499" s="38"/>
      <c r="H499" s="38"/>
      <c r="I499" s="118"/>
      <c r="J499" s="38"/>
      <c r="K499" s="38"/>
      <c r="L499" s="41"/>
      <c r="M499" s="210"/>
      <c r="N499" s="211"/>
      <c r="O499" s="66"/>
      <c r="P499" s="66"/>
      <c r="Q499" s="66"/>
      <c r="R499" s="66"/>
      <c r="S499" s="66"/>
      <c r="T499" s="67"/>
      <c r="U499" s="36"/>
      <c r="V499" s="36"/>
      <c r="W499" s="36"/>
      <c r="X499" s="36"/>
      <c r="Y499" s="36"/>
      <c r="Z499" s="36"/>
      <c r="AA499" s="36"/>
      <c r="AB499" s="36"/>
      <c r="AC499" s="36"/>
      <c r="AD499" s="36"/>
      <c r="AE499" s="36"/>
      <c r="AT499" s="19" t="s">
        <v>222</v>
      </c>
      <c r="AU499" s="19" t="s">
        <v>83</v>
      </c>
    </row>
    <row r="500" spans="1:65" s="12" customFormat="1" ht="22.9" customHeight="1">
      <c r="B500" s="179"/>
      <c r="C500" s="180"/>
      <c r="D500" s="181" t="s">
        <v>73</v>
      </c>
      <c r="E500" s="193" t="s">
        <v>2561</v>
      </c>
      <c r="F500" s="193" t="s">
        <v>2562</v>
      </c>
      <c r="G500" s="180"/>
      <c r="H500" s="180"/>
      <c r="I500" s="183"/>
      <c r="J500" s="194">
        <f>BK500</f>
        <v>0</v>
      </c>
      <c r="K500" s="180"/>
      <c r="L500" s="185"/>
      <c r="M500" s="186"/>
      <c r="N500" s="187"/>
      <c r="O500" s="187"/>
      <c r="P500" s="188">
        <f>SUM(P501:P504)</f>
        <v>0</v>
      </c>
      <c r="Q500" s="187"/>
      <c r="R500" s="188">
        <f>SUM(R501:R504)</f>
        <v>2.7836099999999999E-2</v>
      </c>
      <c r="S500" s="187"/>
      <c r="T500" s="189">
        <f>SUM(T501:T504)</f>
        <v>0</v>
      </c>
      <c r="AR500" s="190" t="s">
        <v>83</v>
      </c>
      <c r="AT500" s="191" t="s">
        <v>73</v>
      </c>
      <c r="AU500" s="191" t="s">
        <v>81</v>
      </c>
      <c r="AY500" s="190" t="s">
        <v>213</v>
      </c>
      <c r="BK500" s="192">
        <f>SUM(BK501:BK504)</f>
        <v>0</v>
      </c>
    </row>
    <row r="501" spans="1:65" s="2" customFormat="1" ht="16.5" customHeight="1">
      <c r="A501" s="36"/>
      <c r="B501" s="37"/>
      <c r="C501" s="195" t="s">
        <v>1001</v>
      </c>
      <c r="D501" s="195" t="s">
        <v>215</v>
      </c>
      <c r="E501" s="196" t="s">
        <v>3466</v>
      </c>
      <c r="F501" s="197" t="s">
        <v>3467</v>
      </c>
      <c r="G501" s="198" t="s">
        <v>152</v>
      </c>
      <c r="H501" s="199">
        <v>8.8650000000000002</v>
      </c>
      <c r="I501" s="200"/>
      <c r="J501" s="201">
        <f>ROUND(I501*H501,2)</f>
        <v>0</v>
      </c>
      <c r="K501" s="197" t="s">
        <v>19</v>
      </c>
      <c r="L501" s="41"/>
      <c r="M501" s="202" t="s">
        <v>19</v>
      </c>
      <c r="N501" s="203" t="s">
        <v>45</v>
      </c>
      <c r="O501" s="66"/>
      <c r="P501" s="204">
        <f>O501*H501</f>
        <v>0</v>
      </c>
      <c r="Q501" s="204">
        <v>3.14E-3</v>
      </c>
      <c r="R501" s="204">
        <f>Q501*H501</f>
        <v>2.7836099999999999E-2</v>
      </c>
      <c r="S501" s="204">
        <v>0</v>
      </c>
      <c r="T501" s="205">
        <f>S501*H501</f>
        <v>0</v>
      </c>
      <c r="U501" s="36"/>
      <c r="V501" s="36"/>
      <c r="W501" s="36"/>
      <c r="X501" s="36"/>
      <c r="Y501" s="36"/>
      <c r="Z501" s="36"/>
      <c r="AA501" s="36"/>
      <c r="AB501" s="36"/>
      <c r="AC501" s="36"/>
      <c r="AD501" s="36"/>
      <c r="AE501" s="36"/>
      <c r="AR501" s="206" t="s">
        <v>293</v>
      </c>
      <c r="AT501" s="206" t="s">
        <v>215</v>
      </c>
      <c r="AU501" s="206" t="s">
        <v>83</v>
      </c>
      <c r="AY501" s="19" t="s">
        <v>213</v>
      </c>
      <c r="BE501" s="207">
        <f>IF(N501="základní",J501,0)</f>
        <v>0</v>
      </c>
      <c r="BF501" s="207">
        <f>IF(N501="snížená",J501,0)</f>
        <v>0</v>
      </c>
      <c r="BG501" s="207">
        <f>IF(N501="zákl. přenesená",J501,0)</f>
        <v>0</v>
      </c>
      <c r="BH501" s="207">
        <f>IF(N501="sníž. přenesená",J501,0)</f>
        <v>0</v>
      </c>
      <c r="BI501" s="207">
        <f>IF(N501="nulová",J501,0)</f>
        <v>0</v>
      </c>
      <c r="BJ501" s="19" t="s">
        <v>81</v>
      </c>
      <c r="BK501" s="207">
        <f>ROUND(I501*H501,2)</f>
        <v>0</v>
      </c>
      <c r="BL501" s="19" t="s">
        <v>293</v>
      </c>
      <c r="BM501" s="206" t="s">
        <v>3468</v>
      </c>
    </row>
    <row r="502" spans="1:65" s="2" customFormat="1" ht="29.25">
      <c r="A502" s="36"/>
      <c r="B502" s="37"/>
      <c r="C502" s="38"/>
      <c r="D502" s="208" t="s">
        <v>320</v>
      </c>
      <c r="E502" s="38"/>
      <c r="F502" s="209" t="s">
        <v>2566</v>
      </c>
      <c r="G502" s="38"/>
      <c r="H502" s="38"/>
      <c r="I502" s="118"/>
      <c r="J502" s="38"/>
      <c r="K502" s="38"/>
      <c r="L502" s="41"/>
      <c r="M502" s="210"/>
      <c r="N502" s="211"/>
      <c r="O502" s="66"/>
      <c r="P502" s="66"/>
      <c r="Q502" s="66"/>
      <c r="R502" s="66"/>
      <c r="S502" s="66"/>
      <c r="T502" s="67"/>
      <c r="U502" s="36"/>
      <c r="V502" s="36"/>
      <c r="W502" s="36"/>
      <c r="X502" s="36"/>
      <c r="Y502" s="36"/>
      <c r="Z502" s="36"/>
      <c r="AA502" s="36"/>
      <c r="AB502" s="36"/>
      <c r="AC502" s="36"/>
      <c r="AD502" s="36"/>
      <c r="AE502" s="36"/>
      <c r="AT502" s="19" t="s">
        <v>320</v>
      </c>
      <c r="AU502" s="19" t="s">
        <v>83</v>
      </c>
    </row>
    <row r="503" spans="1:65" s="2" customFormat="1" ht="21.75" customHeight="1">
      <c r="A503" s="36"/>
      <c r="B503" s="37"/>
      <c r="C503" s="195" t="s">
        <v>1588</v>
      </c>
      <c r="D503" s="195" t="s">
        <v>215</v>
      </c>
      <c r="E503" s="196" t="s">
        <v>2581</v>
      </c>
      <c r="F503" s="197" t="s">
        <v>2582</v>
      </c>
      <c r="G503" s="198" t="s">
        <v>166</v>
      </c>
      <c r="H503" s="199">
        <v>2.8000000000000001E-2</v>
      </c>
      <c r="I503" s="200"/>
      <c r="J503" s="201">
        <f>ROUND(I503*H503,2)</f>
        <v>0</v>
      </c>
      <c r="K503" s="197" t="s">
        <v>2365</v>
      </c>
      <c r="L503" s="41"/>
      <c r="M503" s="202" t="s">
        <v>19</v>
      </c>
      <c r="N503" s="203" t="s">
        <v>45</v>
      </c>
      <c r="O503" s="66"/>
      <c r="P503" s="204">
        <f>O503*H503</f>
        <v>0</v>
      </c>
      <c r="Q503" s="204">
        <v>0</v>
      </c>
      <c r="R503" s="204">
        <f>Q503*H503</f>
        <v>0</v>
      </c>
      <c r="S503" s="204">
        <v>0</v>
      </c>
      <c r="T503" s="205">
        <f>S503*H503</f>
        <v>0</v>
      </c>
      <c r="U503" s="36"/>
      <c r="V503" s="36"/>
      <c r="W503" s="36"/>
      <c r="X503" s="36"/>
      <c r="Y503" s="36"/>
      <c r="Z503" s="36"/>
      <c r="AA503" s="36"/>
      <c r="AB503" s="36"/>
      <c r="AC503" s="36"/>
      <c r="AD503" s="36"/>
      <c r="AE503" s="36"/>
      <c r="AR503" s="206" t="s">
        <v>293</v>
      </c>
      <c r="AT503" s="206" t="s">
        <v>215</v>
      </c>
      <c r="AU503" s="206" t="s">
        <v>83</v>
      </c>
      <c r="AY503" s="19" t="s">
        <v>213</v>
      </c>
      <c r="BE503" s="207">
        <f>IF(N503="základní",J503,0)</f>
        <v>0</v>
      </c>
      <c r="BF503" s="207">
        <f>IF(N503="snížená",J503,0)</f>
        <v>0</v>
      </c>
      <c r="BG503" s="207">
        <f>IF(N503="zákl. přenesená",J503,0)</f>
        <v>0</v>
      </c>
      <c r="BH503" s="207">
        <f>IF(N503="sníž. přenesená",J503,0)</f>
        <v>0</v>
      </c>
      <c r="BI503" s="207">
        <f>IF(N503="nulová",J503,0)</f>
        <v>0</v>
      </c>
      <c r="BJ503" s="19" t="s">
        <v>81</v>
      </c>
      <c r="BK503" s="207">
        <f>ROUND(I503*H503,2)</f>
        <v>0</v>
      </c>
      <c r="BL503" s="19" t="s">
        <v>293</v>
      </c>
      <c r="BM503" s="206" t="s">
        <v>3469</v>
      </c>
    </row>
    <row r="504" spans="1:65" s="2" customFormat="1" ht="78">
      <c r="A504" s="36"/>
      <c r="B504" s="37"/>
      <c r="C504" s="38"/>
      <c r="D504" s="208" t="s">
        <v>222</v>
      </c>
      <c r="E504" s="38"/>
      <c r="F504" s="209" t="s">
        <v>2584</v>
      </c>
      <c r="G504" s="38"/>
      <c r="H504" s="38"/>
      <c r="I504" s="118"/>
      <c r="J504" s="38"/>
      <c r="K504" s="38"/>
      <c r="L504" s="41"/>
      <c r="M504" s="210"/>
      <c r="N504" s="211"/>
      <c r="O504" s="66"/>
      <c r="P504" s="66"/>
      <c r="Q504" s="66"/>
      <c r="R504" s="66"/>
      <c r="S504" s="66"/>
      <c r="T504" s="67"/>
      <c r="U504" s="36"/>
      <c r="V504" s="36"/>
      <c r="W504" s="36"/>
      <c r="X504" s="36"/>
      <c r="Y504" s="36"/>
      <c r="Z504" s="36"/>
      <c r="AA504" s="36"/>
      <c r="AB504" s="36"/>
      <c r="AC504" s="36"/>
      <c r="AD504" s="36"/>
      <c r="AE504" s="36"/>
      <c r="AT504" s="19" t="s">
        <v>222</v>
      </c>
      <c r="AU504" s="19" t="s">
        <v>83</v>
      </c>
    </row>
    <row r="505" spans="1:65" s="12" customFormat="1" ht="25.9" customHeight="1">
      <c r="B505" s="179"/>
      <c r="C505" s="180"/>
      <c r="D505" s="181" t="s">
        <v>73</v>
      </c>
      <c r="E505" s="182" t="s">
        <v>122</v>
      </c>
      <c r="F505" s="182" t="s">
        <v>123</v>
      </c>
      <c r="G505" s="180"/>
      <c r="H505" s="180"/>
      <c r="I505" s="183"/>
      <c r="J505" s="184">
        <f>BK505</f>
        <v>0</v>
      </c>
      <c r="K505" s="180"/>
      <c r="L505" s="185"/>
      <c r="M505" s="186"/>
      <c r="N505" s="187"/>
      <c r="O505" s="187"/>
      <c r="P505" s="188">
        <f>P506+P508+P514+P516+P518</f>
        <v>0</v>
      </c>
      <c r="Q505" s="187"/>
      <c r="R505" s="188">
        <f>R506+R508+R514+R516+R518</f>
        <v>0</v>
      </c>
      <c r="S505" s="187"/>
      <c r="T505" s="189">
        <f>T506+T508+T514+T516+T518</f>
        <v>0</v>
      </c>
      <c r="AR505" s="190" t="s">
        <v>238</v>
      </c>
      <c r="AT505" s="191" t="s">
        <v>73</v>
      </c>
      <c r="AU505" s="191" t="s">
        <v>74</v>
      </c>
      <c r="AY505" s="190" t="s">
        <v>213</v>
      </c>
      <c r="BK505" s="192">
        <f>BK506+BK508+BK514+BK516+BK518</f>
        <v>0</v>
      </c>
    </row>
    <row r="506" spans="1:65" s="12" customFormat="1" ht="22.9" customHeight="1">
      <c r="B506" s="179"/>
      <c r="C506" s="180"/>
      <c r="D506" s="181" t="s">
        <v>73</v>
      </c>
      <c r="E506" s="193" t="s">
        <v>2109</v>
      </c>
      <c r="F506" s="193" t="s">
        <v>2110</v>
      </c>
      <c r="G506" s="180"/>
      <c r="H506" s="180"/>
      <c r="I506" s="183"/>
      <c r="J506" s="194">
        <f>BK506</f>
        <v>0</v>
      </c>
      <c r="K506" s="180"/>
      <c r="L506" s="185"/>
      <c r="M506" s="186"/>
      <c r="N506" s="187"/>
      <c r="O506" s="187"/>
      <c r="P506" s="188">
        <f>P507</f>
        <v>0</v>
      </c>
      <c r="Q506" s="187"/>
      <c r="R506" s="188">
        <f>R507</f>
        <v>0</v>
      </c>
      <c r="S506" s="187"/>
      <c r="T506" s="189">
        <f>T507</f>
        <v>0</v>
      </c>
      <c r="AR506" s="190" t="s">
        <v>238</v>
      </c>
      <c r="AT506" s="191" t="s">
        <v>73</v>
      </c>
      <c r="AU506" s="191" t="s">
        <v>81</v>
      </c>
      <c r="AY506" s="190" t="s">
        <v>213</v>
      </c>
      <c r="BK506" s="192">
        <f>BK507</f>
        <v>0</v>
      </c>
    </row>
    <row r="507" spans="1:65" s="2" customFormat="1" ht="16.5" customHeight="1">
      <c r="A507" s="36"/>
      <c r="B507" s="37"/>
      <c r="C507" s="195" t="s">
        <v>1593</v>
      </c>
      <c r="D507" s="195" t="s">
        <v>215</v>
      </c>
      <c r="E507" s="196" t="s">
        <v>2303</v>
      </c>
      <c r="F507" s="197" t="s">
        <v>2585</v>
      </c>
      <c r="G507" s="198" t="s">
        <v>2586</v>
      </c>
      <c r="H507" s="199">
        <v>1</v>
      </c>
      <c r="I507" s="200"/>
      <c r="J507" s="201">
        <f>ROUND(I507*H507,2)</f>
        <v>0</v>
      </c>
      <c r="K507" s="197" t="s">
        <v>2365</v>
      </c>
      <c r="L507" s="41"/>
      <c r="M507" s="202" t="s">
        <v>19</v>
      </c>
      <c r="N507" s="203" t="s">
        <v>45</v>
      </c>
      <c r="O507" s="66"/>
      <c r="P507" s="204">
        <f>O507*H507</f>
        <v>0</v>
      </c>
      <c r="Q507" s="204">
        <v>0</v>
      </c>
      <c r="R507" s="204">
        <f>Q507*H507</f>
        <v>0</v>
      </c>
      <c r="S507" s="204">
        <v>0</v>
      </c>
      <c r="T507" s="205">
        <f>S507*H507</f>
        <v>0</v>
      </c>
      <c r="U507" s="36"/>
      <c r="V507" s="36"/>
      <c r="W507" s="36"/>
      <c r="X507" s="36"/>
      <c r="Y507" s="36"/>
      <c r="Z507" s="36"/>
      <c r="AA507" s="36"/>
      <c r="AB507" s="36"/>
      <c r="AC507" s="36"/>
      <c r="AD507" s="36"/>
      <c r="AE507" s="36"/>
      <c r="AR507" s="206" t="s">
        <v>2113</v>
      </c>
      <c r="AT507" s="206" t="s">
        <v>215</v>
      </c>
      <c r="AU507" s="206" t="s">
        <v>83</v>
      </c>
      <c r="AY507" s="19" t="s">
        <v>213</v>
      </c>
      <c r="BE507" s="207">
        <f>IF(N507="základní",J507,0)</f>
        <v>0</v>
      </c>
      <c r="BF507" s="207">
        <f>IF(N507="snížená",J507,0)</f>
        <v>0</v>
      </c>
      <c r="BG507" s="207">
        <f>IF(N507="zákl. přenesená",J507,0)</f>
        <v>0</v>
      </c>
      <c r="BH507" s="207">
        <f>IF(N507="sníž. přenesená",J507,0)</f>
        <v>0</v>
      </c>
      <c r="BI507" s="207">
        <f>IF(N507="nulová",J507,0)</f>
        <v>0</v>
      </c>
      <c r="BJ507" s="19" t="s">
        <v>81</v>
      </c>
      <c r="BK507" s="207">
        <f>ROUND(I507*H507,2)</f>
        <v>0</v>
      </c>
      <c r="BL507" s="19" t="s">
        <v>2113</v>
      </c>
      <c r="BM507" s="206" t="s">
        <v>3470</v>
      </c>
    </row>
    <row r="508" spans="1:65" s="12" customFormat="1" ht="22.9" customHeight="1">
      <c r="B508" s="179"/>
      <c r="C508" s="180"/>
      <c r="D508" s="181" t="s">
        <v>73</v>
      </c>
      <c r="E508" s="193" t="s">
        <v>2306</v>
      </c>
      <c r="F508" s="193" t="s">
        <v>2294</v>
      </c>
      <c r="G508" s="180"/>
      <c r="H508" s="180"/>
      <c r="I508" s="183"/>
      <c r="J508" s="194">
        <f>BK508</f>
        <v>0</v>
      </c>
      <c r="K508" s="180"/>
      <c r="L508" s="185"/>
      <c r="M508" s="186"/>
      <c r="N508" s="187"/>
      <c r="O508" s="187"/>
      <c r="P508" s="188">
        <f>SUM(P509:P513)</f>
        <v>0</v>
      </c>
      <c r="Q508" s="187"/>
      <c r="R508" s="188">
        <f>SUM(R509:R513)</f>
        <v>0</v>
      </c>
      <c r="S508" s="187"/>
      <c r="T508" s="189">
        <f>SUM(T509:T513)</f>
        <v>0</v>
      </c>
      <c r="AR508" s="190" t="s">
        <v>238</v>
      </c>
      <c r="AT508" s="191" t="s">
        <v>73</v>
      </c>
      <c r="AU508" s="191" t="s">
        <v>81</v>
      </c>
      <c r="AY508" s="190" t="s">
        <v>213</v>
      </c>
      <c r="BK508" s="192">
        <f>SUM(BK509:BK513)</f>
        <v>0</v>
      </c>
    </row>
    <row r="509" spans="1:65" s="2" customFormat="1" ht="16.5" customHeight="1">
      <c r="A509" s="36"/>
      <c r="B509" s="37"/>
      <c r="C509" s="195" t="s">
        <v>1599</v>
      </c>
      <c r="D509" s="195" t="s">
        <v>215</v>
      </c>
      <c r="E509" s="196" t="s">
        <v>2307</v>
      </c>
      <c r="F509" s="197" t="s">
        <v>2294</v>
      </c>
      <c r="G509" s="198" t="s">
        <v>2586</v>
      </c>
      <c r="H509" s="199">
        <v>1</v>
      </c>
      <c r="I509" s="200"/>
      <c r="J509" s="201">
        <f>ROUND(I509*H509,2)</f>
        <v>0</v>
      </c>
      <c r="K509" s="197" t="s">
        <v>2365</v>
      </c>
      <c r="L509" s="41"/>
      <c r="M509" s="202" t="s">
        <v>19</v>
      </c>
      <c r="N509" s="203" t="s">
        <v>45</v>
      </c>
      <c r="O509" s="66"/>
      <c r="P509" s="204">
        <f>O509*H509</f>
        <v>0</v>
      </c>
      <c r="Q509" s="204">
        <v>0</v>
      </c>
      <c r="R509" s="204">
        <f>Q509*H509</f>
        <v>0</v>
      </c>
      <c r="S509" s="204">
        <v>0</v>
      </c>
      <c r="T509" s="205">
        <f>S509*H509</f>
        <v>0</v>
      </c>
      <c r="U509" s="36"/>
      <c r="V509" s="36"/>
      <c r="W509" s="36"/>
      <c r="X509" s="36"/>
      <c r="Y509" s="36"/>
      <c r="Z509" s="36"/>
      <c r="AA509" s="36"/>
      <c r="AB509" s="36"/>
      <c r="AC509" s="36"/>
      <c r="AD509" s="36"/>
      <c r="AE509" s="36"/>
      <c r="AR509" s="206" t="s">
        <v>2113</v>
      </c>
      <c r="AT509" s="206" t="s">
        <v>215</v>
      </c>
      <c r="AU509" s="206" t="s">
        <v>83</v>
      </c>
      <c r="AY509" s="19" t="s">
        <v>213</v>
      </c>
      <c r="BE509" s="207">
        <f>IF(N509="základní",J509,0)</f>
        <v>0</v>
      </c>
      <c r="BF509" s="207">
        <f>IF(N509="snížená",J509,0)</f>
        <v>0</v>
      </c>
      <c r="BG509" s="207">
        <f>IF(N509="zákl. přenesená",J509,0)</f>
        <v>0</v>
      </c>
      <c r="BH509" s="207">
        <f>IF(N509="sníž. přenesená",J509,0)</f>
        <v>0</v>
      </c>
      <c r="BI509" s="207">
        <f>IF(N509="nulová",J509,0)</f>
        <v>0</v>
      </c>
      <c r="BJ509" s="19" t="s">
        <v>81</v>
      </c>
      <c r="BK509" s="207">
        <f>ROUND(I509*H509,2)</f>
        <v>0</v>
      </c>
      <c r="BL509" s="19" t="s">
        <v>2113</v>
      </c>
      <c r="BM509" s="206" t="s">
        <v>3471</v>
      </c>
    </row>
    <row r="510" spans="1:65" s="2" customFormat="1" ht="16.5" customHeight="1">
      <c r="A510" s="36"/>
      <c r="B510" s="37"/>
      <c r="C510" s="195" t="s">
        <v>1604</v>
      </c>
      <c r="D510" s="195" t="s">
        <v>215</v>
      </c>
      <c r="E510" s="196" t="s">
        <v>2589</v>
      </c>
      <c r="F510" s="197" t="s">
        <v>2590</v>
      </c>
      <c r="G510" s="198" t="s">
        <v>2586</v>
      </c>
      <c r="H510" s="199">
        <v>1</v>
      </c>
      <c r="I510" s="200"/>
      <c r="J510" s="201">
        <f>ROUND(I510*H510,2)</f>
        <v>0</v>
      </c>
      <c r="K510" s="197" t="s">
        <v>19</v>
      </c>
      <c r="L510" s="41"/>
      <c r="M510" s="202" t="s">
        <v>19</v>
      </c>
      <c r="N510" s="203" t="s">
        <v>45</v>
      </c>
      <c r="O510" s="66"/>
      <c r="P510" s="204">
        <f>O510*H510</f>
        <v>0</v>
      </c>
      <c r="Q510" s="204">
        <v>0</v>
      </c>
      <c r="R510" s="204">
        <f>Q510*H510</f>
        <v>0</v>
      </c>
      <c r="S510" s="204">
        <v>0</v>
      </c>
      <c r="T510" s="205">
        <f>S510*H510</f>
        <v>0</v>
      </c>
      <c r="U510" s="36"/>
      <c r="V510" s="36"/>
      <c r="W510" s="36"/>
      <c r="X510" s="36"/>
      <c r="Y510" s="36"/>
      <c r="Z510" s="36"/>
      <c r="AA510" s="36"/>
      <c r="AB510" s="36"/>
      <c r="AC510" s="36"/>
      <c r="AD510" s="36"/>
      <c r="AE510" s="36"/>
      <c r="AR510" s="206" t="s">
        <v>2113</v>
      </c>
      <c r="AT510" s="206" t="s">
        <v>215</v>
      </c>
      <c r="AU510" s="206" t="s">
        <v>83</v>
      </c>
      <c r="AY510" s="19" t="s">
        <v>213</v>
      </c>
      <c r="BE510" s="207">
        <f>IF(N510="základní",J510,0)</f>
        <v>0</v>
      </c>
      <c r="BF510" s="207">
        <f>IF(N510="snížená",J510,0)</f>
        <v>0</v>
      </c>
      <c r="BG510" s="207">
        <f>IF(N510="zákl. přenesená",J510,0)</f>
        <v>0</v>
      </c>
      <c r="BH510" s="207">
        <f>IF(N510="sníž. přenesená",J510,0)</f>
        <v>0</v>
      </c>
      <c r="BI510" s="207">
        <f>IF(N510="nulová",J510,0)</f>
        <v>0</v>
      </c>
      <c r="BJ510" s="19" t="s">
        <v>81</v>
      </c>
      <c r="BK510" s="207">
        <f>ROUND(I510*H510,2)</f>
        <v>0</v>
      </c>
      <c r="BL510" s="19" t="s">
        <v>2113</v>
      </c>
      <c r="BM510" s="206" t="s">
        <v>3472</v>
      </c>
    </row>
    <row r="511" spans="1:65" s="2" customFormat="1" ht="16.5" customHeight="1">
      <c r="A511" s="36"/>
      <c r="B511" s="37"/>
      <c r="C511" s="195" t="s">
        <v>1608</v>
      </c>
      <c r="D511" s="195" t="s">
        <v>215</v>
      </c>
      <c r="E511" s="196" t="s">
        <v>2592</v>
      </c>
      <c r="F511" s="197" t="s">
        <v>2593</v>
      </c>
      <c r="G511" s="198" t="s">
        <v>2586</v>
      </c>
      <c r="H511" s="199">
        <v>1</v>
      </c>
      <c r="I511" s="200"/>
      <c r="J511" s="201">
        <f>ROUND(I511*H511,2)</f>
        <v>0</v>
      </c>
      <c r="K511" s="197" t="s">
        <v>2365</v>
      </c>
      <c r="L511" s="41"/>
      <c r="M511" s="202" t="s">
        <v>19</v>
      </c>
      <c r="N511" s="203" t="s">
        <v>45</v>
      </c>
      <c r="O511" s="66"/>
      <c r="P511" s="204">
        <f>O511*H511</f>
        <v>0</v>
      </c>
      <c r="Q511" s="204">
        <v>0</v>
      </c>
      <c r="R511" s="204">
        <f>Q511*H511</f>
        <v>0</v>
      </c>
      <c r="S511" s="204">
        <v>0</v>
      </c>
      <c r="T511" s="205">
        <f>S511*H511</f>
        <v>0</v>
      </c>
      <c r="U511" s="36"/>
      <c r="V511" s="36"/>
      <c r="W511" s="36"/>
      <c r="X511" s="36"/>
      <c r="Y511" s="36"/>
      <c r="Z511" s="36"/>
      <c r="AA511" s="36"/>
      <c r="AB511" s="36"/>
      <c r="AC511" s="36"/>
      <c r="AD511" s="36"/>
      <c r="AE511" s="36"/>
      <c r="AR511" s="206" t="s">
        <v>2113</v>
      </c>
      <c r="AT511" s="206" t="s">
        <v>215</v>
      </c>
      <c r="AU511" s="206" t="s">
        <v>83</v>
      </c>
      <c r="AY511" s="19" t="s">
        <v>213</v>
      </c>
      <c r="BE511" s="207">
        <f>IF(N511="základní",J511,0)</f>
        <v>0</v>
      </c>
      <c r="BF511" s="207">
        <f>IF(N511="snížená",J511,0)</f>
        <v>0</v>
      </c>
      <c r="BG511" s="207">
        <f>IF(N511="zákl. přenesená",J511,0)</f>
        <v>0</v>
      </c>
      <c r="BH511" s="207">
        <f>IF(N511="sníž. přenesená",J511,0)</f>
        <v>0</v>
      </c>
      <c r="BI511" s="207">
        <f>IF(N511="nulová",J511,0)</f>
        <v>0</v>
      </c>
      <c r="BJ511" s="19" t="s">
        <v>81</v>
      </c>
      <c r="BK511" s="207">
        <f>ROUND(I511*H511,2)</f>
        <v>0</v>
      </c>
      <c r="BL511" s="19" t="s">
        <v>2113</v>
      </c>
      <c r="BM511" s="206" t="s">
        <v>3473</v>
      </c>
    </row>
    <row r="512" spans="1:65" s="2" customFormat="1" ht="16.5" customHeight="1">
      <c r="A512" s="36"/>
      <c r="B512" s="37"/>
      <c r="C512" s="195" t="s">
        <v>1612</v>
      </c>
      <c r="D512" s="195" t="s">
        <v>215</v>
      </c>
      <c r="E512" s="196" t="s">
        <v>2595</v>
      </c>
      <c r="F512" s="197" t="s">
        <v>2596</v>
      </c>
      <c r="G512" s="198" t="s">
        <v>2586</v>
      </c>
      <c r="H512" s="199">
        <v>1</v>
      </c>
      <c r="I512" s="200"/>
      <c r="J512" s="201">
        <f>ROUND(I512*H512,2)</f>
        <v>0</v>
      </c>
      <c r="K512" s="197" t="s">
        <v>2365</v>
      </c>
      <c r="L512" s="41"/>
      <c r="M512" s="202" t="s">
        <v>19</v>
      </c>
      <c r="N512" s="203" t="s">
        <v>45</v>
      </c>
      <c r="O512" s="66"/>
      <c r="P512" s="204">
        <f>O512*H512</f>
        <v>0</v>
      </c>
      <c r="Q512" s="204">
        <v>0</v>
      </c>
      <c r="R512" s="204">
        <f>Q512*H512</f>
        <v>0</v>
      </c>
      <c r="S512" s="204">
        <v>0</v>
      </c>
      <c r="T512" s="205">
        <f>S512*H512</f>
        <v>0</v>
      </c>
      <c r="U512" s="36"/>
      <c r="V512" s="36"/>
      <c r="W512" s="36"/>
      <c r="X512" s="36"/>
      <c r="Y512" s="36"/>
      <c r="Z512" s="36"/>
      <c r="AA512" s="36"/>
      <c r="AB512" s="36"/>
      <c r="AC512" s="36"/>
      <c r="AD512" s="36"/>
      <c r="AE512" s="36"/>
      <c r="AR512" s="206" t="s">
        <v>2113</v>
      </c>
      <c r="AT512" s="206" t="s">
        <v>215</v>
      </c>
      <c r="AU512" s="206" t="s">
        <v>83</v>
      </c>
      <c r="AY512" s="19" t="s">
        <v>213</v>
      </c>
      <c r="BE512" s="207">
        <f>IF(N512="základní",J512,0)</f>
        <v>0</v>
      </c>
      <c r="BF512" s="207">
        <f>IF(N512="snížená",J512,0)</f>
        <v>0</v>
      </c>
      <c r="BG512" s="207">
        <f>IF(N512="zákl. přenesená",J512,0)</f>
        <v>0</v>
      </c>
      <c r="BH512" s="207">
        <f>IF(N512="sníž. přenesená",J512,0)</f>
        <v>0</v>
      </c>
      <c r="BI512" s="207">
        <f>IF(N512="nulová",J512,0)</f>
        <v>0</v>
      </c>
      <c r="BJ512" s="19" t="s">
        <v>81</v>
      </c>
      <c r="BK512" s="207">
        <f>ROUND(I512*H512,2)</f>
        <v>0</v>
      </c>
      <c r="BL512" s="19" t="s">
        <v>2113</v>
      </c>
      <c r="BM512" s="206" t="s">
        <v>3474</v>
      </c>
    </row>
    <row r="513" spans="1:65" s="2" customFormat="1" ht="16.5" customHeight="1">
      <c r="A513" s="36"/>
      <c r="B513" s="37"/>
      <c r="C513" s="195" t="s">
        <v>1616</v>
      </c>
      <c r="D513" s="195" t="s">
        <v>215</v>
      </c>
      <c r="E513" s="196" t="s">
        <v>2598</v>
      </c>
      <c r="F513" s="197" t="s">
        <v>2599</v>
      </c>
      <c r="G513" s="198" t="s">
        <v>2586</v>
      </c>
      <c r="H513" s="199">
        <v>1</v>
      </c>
      <c r="I513" s="200"/>
      <c r="J513" s="201">
        <f>ROUND(I513*H513,2)</f>
        <v>0</v>
      </c>
      <c r="K513" s="197" t="s">
        <v>2365</v>
      </c>
      <c r="L513" s="41"/>
      <c r="M513" s="202" t="s">
        <v>19</v>
      </c>
      <c r="N513" s="203" t="s">
        <v>45</v>
      </c>
      <c r="O513" s="66"/>
      <c r="P513" s="204">
        <f>O513*H513</f>
        <v>0</v>
      </c>
      <c r="Q513" s="204">
        <v>0</v>
      </c>
      <c r="R513" s="204">
        <f>Q513*H513</f>
        <v>0</v>
      </c>
      <c r="S513" s="204">
        <v>0</v>
      </c>
      <c r="T513" s="205">
        <f>S513*H513</f>
        <v>0</v>
      </c>
      <c r="U513" s="36"/>
      <c r="V513" s="36"/>
      <c r="W513" s="36"/>
      <c r="X513" s="36"/>
      <c r="Y513" s="36"/>
      <c r="Z513" s="36"/>
      <c r="AA513" s="36"/>
      <c r="AB513" s="36"/>
      <c r="AC513" s="36"/>
      <c r="AD513" s="36"/>
      <c r="AE513" s="36"/>
      <c r="AR513" s="206" t="s">
        <v>2113</v>
      </c>
      <c r="AT513" s="206" t="s">
        <v>215</v>
      </c>
      <c r="AU513" s="206" t="s">
        <v>83</v>
      </c>
      <c r="AY513" s="19" t="s">
        <v>213</v>
      </c>
      <c r="BE513" s="207">
        <f>IF(N513="základní",J513,0)</f>
        <v>0</v>
      </c>
      <c r="BF513" s="207">
        <f>IF(N513="snížená",J513,0)</f>
        <v>0</v>
      </c>
      <c r="BG513" s="207">
        <f>IF(N513="zákl. přenesená",J513,0)</f>
        <v>0</v>
      </c>
      <c r="BH513" s="207">
        <f>IF(N513="sníž. přenesená",J513,0)</f>
        <v>0</v>
      </c>
      <c r="BI513" s="207">
        <f>IF(N513="nulová",J513,0)</f>
        <v>0</v>
      </c>
      <c r="BJ513" s="19" t="s">
        <v>81</v>
      </c>
      <c r="BK513" s="207">
        <f>ROUND(I513*H513,2)</f>
        <v>0</v>
      </c>
      <c r="BL513" s="19" t="s">
        <v>2113</v>
      </c>
      <c r="BM513" s="206" t="s">
        <v>3475</v>
      </c>
    </row>
    <row r="514" spans="1:65" s="12" customFormat="1" ht="22.9" customHeight="1">
      <c r="B514" s="179"/>
      <c r="C514" s="180"/>
      <c r="D514" s="181" t="s">
        <v>73</v>
      </c>
      <c r="E514" s="193" t="s">
        <v>2310</v>
      </c>
      <c r="F514" s="193" t="s">
        <v>2311</v>
      </c>
      <c r="G514" s="180"/>
      <c r="H514" s="180"/>
      <c r="I514" s="183"/>
      <c r="J514" s="194">
        <f>BK514</f>
        <v>0</v>
      </c>
      <c r="K514" s="180"/>
      <c r="L514" s="185"/>
      <c r="M514" s="186"/>
      <c r="N514" s="187"/>
      <c r="O514" s="187"/>
      <c r="P514" s="188">
        <f>P515</f>
        <v>0</v>
      </c>
      <c r="Q514" s="187"/>
      <c r="R514" s="188">
        <f>R515</f>
        <v>0</v>
      </c>
      <c r="S514" s="187"/>
      <c r="T514" s="189">
        <f>T515</f>
        <v>0</v>
      </c>
      <c r="AR514" s="190" t="s">
        <v>238</v>
      </c>
      <c r="AT514" s="191" t="s">
        <v>73</v>
      </c>
      <c r="AU514" s="191" t="s">
        <v>81</v>
      </c>
      <c r="AY514" s="190" t="s">
        <v>213</v>
      </c>
      <c r="BK514" s="192">
        <f>BK515</f>
        <v>0</v>
      </c>
    </row>
    <row r="515" spans="1:65" s="2" customFormat="1" ht="16.5" customHeight="1">
      <c r="A515" s="36"/>
      <c r="B515" s="37"/>
      <c r="C515" s="195" t="s">
        <v>1620</v>
      </c>
      <c r="D515" s="195" t="s">
        <v>215</v>
      </c>
      <c r="E515" s="196" t="s">
        <v>2601</v>
      </c>
      <c r="F515" s="197" t="s">
        <v>2602</v>
      </c>
      <c r="G515" s="198" t="s">
        <v>2586</v>
      </c>
      <c r="H515" s="199">
        <v>1</v>
      </c>
      <c r="I515" s="200"/>
      <c r="J515" s="201">
        <f>ROUND(I515*H515,2)</f>
        <v>0</v>
      </c>
      <c r="K515" s="197" t="s">
        <v>2365</v>
      </c>
      <c r="L515" s="41"/>
      <c r="M515" s="202" t="s">
        <v>19</v>
      </c>
      <c r="N515" s="203" t="s">
        <v>45</v>
      </c>
      <c r="O515" s="66"/>
      <c r="P515" s="204">
        <f>O515*H515</f>
        <v>0</v>
      </c>
      <c r="Q515" s="204">
        <v>0</v>
      </c>
      <c r="R515" s="204">
        <f>Q515*H515</f>
        <v>0</v>
      </c>
      <c r="S515" s="204">
        <v>0</v>
      </c>
      <c r="T515" s="205">
        <f>S515*H515</f>
        <v>0</v>
      </c>
      <c r="U515" s="36"/>
      <c r="V515" s="36"/>
      <c r="W515" s="36"/>
      <c r="X515" s="36"/>
      <c r="Y515" s="36"/>
      <c r="Z515" s="36"/>
      <c r="AA515" s="36"/>
      <c r="AB515" s="36"/>
      <c r="AC515" s="36"/>
      <c r="AD515" s="36"/>
      <c r="AE515" s="36"/>
      <c r="AR515" s="206" t="s">
        <v>2113</v>
      </c>
      <c r="AT515" s="206" t="s">
        <v>215</v>
      </c>
      <c r="AU515" s="206" t="s">
        <v>83</v>
      </c>
      <c r="AY515" s="19" t="s">
        <v>213</v>
      </c>
      <c r="BE515" s="207">
        <f>IF(N515="základní",J515,0)</f>
        <v>0</v>
      </c>
      <c r="BF515" s="207">
        <f>IF(N515="snížená",J515,0)</f>
        <v>0</v>
      </c>
      <c r="BG515" s="207">
        <f>IF(N515="zákl. přenesená",J515,0)</f>
        <v>0</v>
      </c>
      <c r="BH515" s="207">
        <f>IF(N515="sníž. přenesená",J515,0)</f>
        <v>0</v>
      </c>
      <c r="BI515" s="207">
        <f>IF(N515="nulová",J515,0)</f>
        <v>0</v>
      </c>
      <c r="BJ515" s="19" t="s">
        <v>81</v>
      </c>
      <c r="BK515" s="207">
        <f>ROUND(I515*H515,2)</f>
        <v>0</v>
      </c>
      <c r="BL515" s="19" t="s">
        <v>2113</v>
      </c>
      <c r="BM515" s="206" t="s">
        <v>3476</v>
      </c>
    </row>
    <row r="516" spans="1:65" s="12" customFormat="1" ht="22.9" customHeight="1">
      <c r="B516" s="179"/>
      <c r="C516" s="180"/>
      <c r="D516" s="181" t="s">
        <v>73</v>
      </c>
      <c r="E516" s="193" t="s">
        <v>2327</v>
      </c>
      <c r="F516" s="193" t="s">
        <v>2328</v>
      </c>
      <c r="G516" s="180"/>
      <c r="H516" s="180"/>
      <c r="I516" s="183"/>
      <c r="J516" s="194">
        <f>BK516</f>
        <v>0</v>
      </c>
      <c r="K516" s="180"/>
      <c r="L516" s="185"/>
      <c r="M516" s="186"/>
      <c r="N516" s="187"/>
      <c r="O516" s="187"/>
      <c r="P516" s="188">
        <f>P517</f>
        <v>0</v>
      </c>
      <c r="Q516" s="187"/>
      <c r="R516" s="188">
        <f>R517</f>
        <v>0</v>
      </c>
      <c r="S516" s="187"/>
      <c r="T516" s="189">
        <f>T517</f>
        <v>0</v>
      </c>
      <c r="AR516" s="190" t="s">
        <v>238</v>
      </c>
      <c r="AT516" s="191" t="s">
        <v>73</v>
      </c>
      <c r="AU516" s="191" t="s">
        <v>81</v>
      </c>
      <c r="AY516" s="190" t="s">
        <v>213</v>
      </c>
      <c r="BK516" s="192">
        <f>BK517</f>
        <v>0</v>
      </c>
    </row>
    <row r="517" spans="1:65" s="2" customFormat="1" ht="16.5" customHeight="1">
      <c r="A517" s="36"/>
      <c r="B517" s="37"/>
      <c r="C517" s="195" t="s">
        <v>1624</v>
      </c>
      <c r="D517" s="195" t="s">
        <v>215</v>
      </c>
      <c r="E517" s="196" t="s">
        <v>2604</v>
      </c>
      <c r="F517" s="197" t="s">
        <v>2605</v>
      </c>
      <c r="G517" s="198" t="s">
        <v>2586</v>
      </c>
      <c r="H517" s="199">
        <v>1</v>
      </c>
      <c r="I517" s="200"/>
      <c r="J517" s="201">
        <f>ROUND(I517*H517,2)</f>
        <v>0</v>
      </c>
      <c r="K517" s="197" t="s">
        <v>2365</v>
      </c>
      <c r="L517" s="41"/>
      <c r="M517" s="202" t="s">
        <v>19</v>
      </c>
      <c r="N517" s="203" t="s">
        <v>45</v>
      </c>
      <c r="O517" s="66"/>
      <c r="P517" s="204">
        <f>O517*H517</f>
        <v>0</v>
      </c>
      <c r="Q517" s="204">
        <v>0</v>
      </c>
      <c r="R517" s="204">
        <f>Q517*H517</f>
        <v>0</v>
      </c>
      <c r="S517" s="204">
        <v>0</v>
      </c>
      <c r="T517" s="205">
        <f>S517*H517</f>
        <v>0</v>
      </c>
      <c r="U517" s="36"/>
      <c r="V517" s="36"/>
      <c r="W517" s="36"/>
      <c r="X517" s="36"/>
      <c r="Y517" s="36"/>
      <c r="Z517" s="36"/>
      <c r="AA517" s="36"/>
      <c r="AB517" s="36"/>
      <c r="AC517" s="36"/>
      <c r="AD517" s="36"/>
      <c r="AE517" s="36"/>
      <c r="AR517" s="206" t="s">
        <v>2113</v>
      </c>
      <c r="AT517" s="206" t="s">
        <v>215</v>
      </c>
      <c r="AU517" s="206" t="s">
        <v>83</v>
      </c>
      <c r="AY517" s="19" t="s">
        <v>213</v>
      </c>
      <c r="BE517" s="207">
        <f>IF(N517="základní",J517,0)</f>
        <v>0</v>
      </c>
      <c r="BF517" s="207">
        <f>IF(N517="snížená",J517,0)</f>
        <v>0</v>
      </c>
      <c r="BG517" s="207">
        <f>IF(N517="zákl. přenesená",J517,0)</f>
        <v>0</v>
      </c>
      <c r="BH517" s="207">
        <f>IF(N517="sníž. přenesená",J517,0)</f>
        <v>0</v>
      </c>
      <c r="BI517" s="207">
        <f>IF(N517="nulová",J517,0)</f>
        <v>0</v>
      </c>
      <c r="BJ517" s="19" t="s">
        <v>81</v>
      </c>
      <c r="BK517" s="207">
        <f>ROUND(I517*H517,2)</f>
        <v>0</v>
      </c>
      <c r="BL517" s="19" t="s">
        <v>2113</v>
      </c>
      <c r="BM517" s="206" t="s">
        <v>3477</v>
      </c>
    </row>
    <row r="518" spans="1:65" s="12" customFormat="1" ht="22.9" customHeight="1">
      <c r="B518" s="179"/>
      <c r="C518" s="180"/>
      <c r="D518" s="181" t="s">
        <v>73</v>
      </c>
      <c r="E518" s="193" t="s">
        <v>2607</v>
      </c>
      <c r="F518" s="193" t="s">
        <v>2590</v>
      </c>
      <c r="G518" s="180"/>
      <c r="H518" s="180"/>
      <c r="I518" s="183"/>
      <c r="J518" s="194">
        <f>BK518</f>
        <v>0</v>
      </c>
      <c r="K518" s="180"/>
      <c r="L518" s="185"/>
      <c r="M518" s="186"/>
      <c r="N518" s="187"/>
      <c r="O518" s="187"/>
      <c r="P518" s="188">
        <f>P519</f>
        <v>0</v>
      </c>
      <c r="Q518" s="187"/>
      <c r="R518" s="188">
        <f>R519</f>
        <v>0</v>
      </c>
      <c r="S518" s="187"/>
      <c r="T518" s="189">
        <f>T519</f>
        <v>0</v>
      </c>
      <c r="AR518" s="190" t="s">
        <v>238</v>
      </c>
      <c r="AT518" s="191" t="s">
        <v>73</v>
      </c>
      <c r="AU518" s="191" t="s">
        <v>81</v>
      </c>
      <c r="AY518" s="190" t="s">
        <v>213</v>
      </c>
      <c r="BK518" s="192">
        <f>BK519</f>
        <v>0</v>
      </c>
    </row>
    <row r="519" spans="1:65" s="2" customFormat="1" ht="16.5" customHeight="1">
      <c r="A519" s="36"/>
      <c r="B519" s="37"/>
      <c r="C519" s="195" t="s">
        <v>1628</v>
      </c>
      <c r="D519" s="195" t="s">
        <v>215</v>
      </c>
      <c r="E519" s="196" t="s">
        <v>2608</v>
      </c>
      <c r="F519" s="197" t="s">
        <v>2609</v>
      </c>
      <c r="G519" s="198" t="s">
        <v>2586</v>
      </c>
      <c r="H519" s="199">
        <v>1</v>
      </c>
      <c r="I519" s="200"/>
      <c r="J519" s="201">
        <f>ROUND(I519*H519,2)</f>
        <v>0</v>
      </c>
      <c r="K519" s="197" t="s">
        <v>2365</v>
      </c>
      <c r="L519" s="41"/>
      <c r="M519" s="258" t="s">
        <v>19</v>
      </c>
      <c r="N519" s="259" t="s">
        <v>45</v>
      </c>
      <c r="O519" s="256"/>
      <c r="P519" s="260">
        <f>O519*H519</f>
        <v>0</v>
      </c>
      <c r="Q519" s="260">
        <v>0</v>
      </c>
      <c r="R519" s="260">
        <f>Q519*H519</f>
        <v>0</v>
      </c>
      <c r="S519" s="260">
        <v>0</v>
      </c>
      <c r="T519" s="261">
        <f>S519*H519</f>
        <v>0</v>
      </c>
      <c r="U519" s="36"/>
      <c r="V519" s="36"/>
      <c r="W519" s="36"/>
      <c r="X519" s="36"/>
      <c r="Y519" s="36"/>
      <c r="Z519" s="36"/>
      <c r="AA519" s="36"/>
      <c r="AB519" s="36"/>
      <c r="AC519" s="36"/>
      <c r="AD519" s="36"/>
      <c r="AE519" s="36"/>
      <c r="AR519" s="206" t="s">
        <v>2113</v>
      </c>
      <c r="AT519" s="206" t="s">
        <v>215</v>
      </c>
      <c r="AU519" s="206" t="s">
        <v>83</v>
      </c>
      <c r="AY519" s="19" t="s">
        <v>213</v>
      </c>
      <c r="BE519" s="207">
        <f>IF(N519="základní",J519,0)</f>
        <v>0</v>
      </c>
      <c r="BF519" s="207">
        <f>IF(N519="snížená",J519,0)</f>
        <v>0</v>
      </c>
      <c r="BG519" s="207">
        <f>IF(N519="zákl. přenesená",J519,0)</f>
        <v>0</v>
      </c>
      <c r="BH519" s="207">
        <f>IF(N519="sníž. přenesená",J519,0)</f>
        <v>0</v>
      </c>
      <c r="BI519" s="207">
        <f>IF(N519="nulová",J519,0)</f>
        <v>0</v>
      </c>
      <c r="BJ519" s="19" t="s">
        <v>81</v>
      </c>
      <c r="BK519" s="207">
        <f>ROUND(I519*H519,2)</f>
        <v>0</v>
      </c>
      <c r="BL519" s="19" t="s">
        <v>2113</v>
      </c>
      <c r="BM519" s="206" t="s">
        <v>3478</v>
      </c>
    </row>
    <row r="520" spans="1:65" s="2" customFormat="1" ht="6.95" customHeight="1">
      <c r="A520" s="36"/>
      <c r="B520" s="49"/>
      <c r="C520" s="50"/>
      <c r="D520" s="50"/>
      <c r="E520" s="50"/>
      <c r="F520" s="50"/>
      <c r="G520" s="50"/>
      <c r="H520" s="50"/>
      <c r="I520" s="145"/>
      <c r="J520" s="50"/>
      <c r="K520" s="50"/>
      <c r="L520" s="41"/>
      <c r="M520" s="36"/>
      <c r="O520" s="36"/>
      <c r="P520" s="36"/>
      <c r="Q520" s="36"/>
      <c r="R520" s="36"/>
      <c r="S520" s="36"/>
      <c r="T520" s="36"/>
      <c r="U520" s="36"/>
      <c r="V520" s="36"/>
      <c r="W520" s="36"/>
      <c r="X520" s="36"/>
      <c r="Y520" s="36"/>
      <c r="Z520" s="36"/>
      <c r="AA520" s="36"/>
      <c r="AB520" s="36"/>
      <c r="AC520" s="36"/>
      <c r="AD520" s="36"/>
      <c r="AE520" s="36"/>
    </row>
  </sheetData>
  <sheetProtection password="CC3F" sheet="1" objects="1" scenarios="1" formatColumns="0" formatRows="0" autoFilter="0"/>
  <autoFilter ref="C105:K519"/>
  <mergeCells count="12">
    <mergeCell ref="E98:H98"/>
    <mergeCell ref="L2:V2"/>
    <mergeCell ref="E50:H50"/>
    <mergeCell ref="E52:H52"/>
    <mergeCell ref="E54:H54"/>
    <mergeCell ref="E94:H94"/>
    <mergeCell ref="E96:H9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143</v>
      </c>
      <c r="AZ2" s="111" t="s">
        <v>3479</v>
      </c>
      <c r="BA2" s="111" t="s">
        <v>19</v>
      </c>
      <c r="BB2" s="111" t="s">
        <v>19</v>
      </c>
      <c r="BC2" s="111" t="s">
        <v>3480</v>
      </c>
      <c r="BD2" s="111" t="s">
        <v>83</v>
      </c>
    </row>
    <row r="3" spans="1:56" s="1" customFormat="1" ht="6.95" customHeight="1">
      <c r="B3" s="112"/>
      <c r="C3" s="113"/>
      <c r="D3" s="113"/>
      <c r="E3" s="113"/>
      <c r="F3" s="113"/>
      <c r="G3" s="113"/>
      <c r="H3" s="113"/>
      <c r="I3" s="114"/>
      <c r="J3" s="113"/>
      <c r="K3" s="113"/>
      <c r="L3" s="22"/>
      <c r="AT3" s="19" t="s">
        <v>83</v>
      </c>
      <c r="AZ3" s="111" t="s">
        <v>3481</v>
      </c>
      <c r="BA3" s="111" t="s">
        <v>19</v>
      </c>
      <c r="BB3" s="111" t="s">
        <v>19</v>
      </c>
      <c r="BC3" s="111" t="s">
        <v>3482</v>
      </c>
      <c r="BD3" s="111" t="s">
        <v>83</v>
      </c>
    </row>
    <row r="4" spans="1:56" s="1" customFormat="1" ht="24.95" customHeight="1">
      <c r="B4" s="22"/>
      <c r="D4" s="115" t="s">
        <v>158</v>
      </c>
      <c r="I4" s="110"/>
      <c r="L4" s="22"/>
      <c r="M4" s="116" t="s">
        <v>10</v>
      </c>
      <c r="AT4" s="19" t="s">
        <v>4</v>
      </c>
      <c r="AZ4" s="111" t="s">
        <v>3483</v>
      </c>
      <c r="BA4" s="111" t="s">
        <v>19</v>
      </c>
      <c r="BB4" s="111" t="s">
        <v>19</v>
      </c>
      <c r="BC4" s="111" t="s">
        <v>442</v>
      </c>
      <c r="BD4" s="111" t="s">
        <v>83</v>
      </c>
    </row>
    <row r="5" spans="1:56" s="1" customFormat="1" ht="6.95" customHeight="1">
      <c r="B5" s="22"/>
      <c r="I5" s="110"/>
      <c r="L5" s="22"/>
      <c r="AZ5" s="111" t="s">
        <v>3484</v>
      </c>
      <c r="BA5" s="111" t="s">
        <v>19</v>
      </c>
      <c r="BB5" s="111" t="s">
        <v>19</v>
      </c>
      <c r="BC5" s="111" t="s">
        <v>3485</v>
      </c>
      <c r="BD5" s="111" t="s">
        <v>83</v>
      </c>
    </row>
    <row r="6" spans="1:56" s="1" customFormat="1" ht="12" customHeight="1">
      <c r="B6" s="22"/>
      <c r="D6" s="117" t="s">
        <v>16</v>
      </c>
      <c r="I6" s="110"/>
      <c r="L6" s="22"/>
      <c r="AZ6" s="111" t="s">
        <v>3486</v>
      </c>
      <c r="BA6" s="111" t="s">
        <v>19</v>
      </c>
      <c r="BB6" s="111" t="s">
        <v>19</v>
      </c>
      <c r="BC6" s="111" t="s">
        <v>3487</v>
      </c>
      <c r="BD6" s="111" t="s">
        <v>83</v>
      </c>
    </row>
    <row r="7" spans="1:56" s="1" customFormat="1" ht="16.5" customHeight="1">
      <c r="B7" s="22"/>
      <c r="E7" s="412" t="str">
        <f>'Rekapitulace stavby'!K6</f>
        <v>PROJEKT REKONSTRUKCE I.S. A BUĎÁNKA II. ETAPA</v>
      </c>
      <c r="F7" s="413"/>
      <c r="G7" s="413"/>
      <c r="H7" s="413"/>
      <c r="I7" s="110"/>
      <c r="L7" s="22"/>
      <c r="AZ7" s="111" t="s">
        <v>3110</v>
      </c>
      <c r="BA7" s="111" t="s">
        <v>19</v>
      </c>
      <c r="BB7" s="111" t="s">
        <v>19</v>
      </c>
      <c r="BC7" s="111" t="s">
        <v>3488</v>
      </c>
      <c r="BD7" s="111" t="s">
        <v>83</v>
      </c>
    </row>
    <row r="8" spans="1:56" s="1" customFormat="1" ht="12" customHeight="1">
      <c r="B8" s="22"/>
      <c r="D8" s="117" t="s">
        <v>171</v>
      </c>
      <c r="I8" s="110"/>
      <c r="L8" s="22"/>
      <c r="AZ8" s="111" t="s">
        <v>2925</v>
      </c>
      <c r="BA8" s="111" t="s">
        <v>19</v>
      </c>
      <c r="BB8" s="111" t="s">
        <v>19</v>
      </c>
      <c r="BC8" s="111" t="s">
        <v>3489</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3490</v>
      </c>
      <c r="BA9" s="111" t="s">
        <v>19</v>
      </c>
      <c r="BB9" s="111" t="s">
        <v>19</v>
      </c>
      <c r="BC9" s="111" t="s">
        <v>3491</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3119</v>
      </c>
      <c r="BA10" s="111" t="s">
        <v>19</v>
      </c>
      <c r="BB10" s="111" t="s">
        <v>19</v>
      </c>
      <c r="BC10" s="111" t="s">
        <v>3492</v>
      </c>
      <c r="BD10" s="111" t="s">
        <v>83</v>
      </c>
    </row>
    <row r="11" spans="1:56" s="2" customFormat="1" ht="16.5" customHeight="1">
      <c r="A11" s="36"/>
      <c r="B11" s="41"/>
      <c r="C11" s="36"/>
      <c r="D11" s="36"/>
      <c r="E11" s="415" t="s">
        <v>3493</v>
      </c>
      <c r="F11" s="414"/>
      <c r="G11" s="414"/>
      <c r="H11" s="414"/>
      <c r="I11" s="118"/>
      <c r="J11" s="36"/>
      <c r="K11" s="36"/>
      <c r="L11" s="119"/>
      <c r="S11" s="36"/>
      <c r="T11" s="36"/>
      <c r="U11" s="36"/>
      <c r="V11" s="36"/>
      <c r="W11" s="36"/>
      <c r="X11" s="36"/>
      <c r="Y11" s="36"/>
      <c r="Z11" s="36"/>
      <c r="AA11" s="36"/>
      <c r="AB11" s="36"/>
      <c r="AC11" s="36"/>
      <c r="AD11" s="36"/>
      <c r="AE11" s="36"/>
      <c r="AZ11" s="111" t="s">
        <v>3494</v>
      </c>
      <c r="BA11" s="111" t="s">
        <v>19</v>
      </c>
      <c r="BB11" s="111" t="s">
        <v>19</v>
      </c>
      <c r="BC11" s="111" t="s">
        <v>3495</v>
      </c>
      <c r="BD11" s="111" t="s">
        <v>83</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3121</v>
      </c>
      <c r="BA12" s="111" t="s">
        <v>19</v>
      </c>
      <c r="BB12" s="111" t="s">
        <v>19</v>
      </c>
      <c r="BC12" s="111" t="s">
        <v>3496</v>
      </c>
      <c r="BD12" s="111" t="s">
        <v>83</v>
      </c>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c r="AZ13" s="111" t="s">
        <v>3125</v>
      </c>
      <c r="BA13" s="111" t="s">
        <v>19</v>
      </c>
      <c r="BB13" s="111" t="s">
        <v>19</v>
      </c>
      <c r="BC13" s="111" t="s">
        <v>3126</v>
      </c>
      <c r="BD13" s="111" t="s">
        <v>228</v>
      </c>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c r="AZ14" s="111" t="s">
        <v>2343</v>
      </c>
      <c r="BA14" s="111" t="s">
        <v>19</v>
      </c>
      <c r="BB14" s="111" t="s">
        <v>19</v>
      </c>
      <c r="BC14" s="111" t="s">
        <v>3497</v>
      </c>
      <c r="BD14" s="111" t="s">
        <v>83</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2345</v>
      </c>
      <c r="BA15" s="111" t="s">
        <v>19</v>
      </c>
      <c r="BB15" s="111" t="s">
        <v>19</v>
      </c>
      <c r="BC15" s="111" t="s">
        <v>3498</v>
      </c>
      <c r="BD15" s="111" t="s">
        <v>83</v>
      </c>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c r="AZ16" s="111" t="s">
        <v>3499</v>
      </c>
      <c r="BA16" s="111" t="s">
        <v>19</v>
      </c>
      <c r="BB16" s="111" t="s">
        <v>19</v>
      </c>
      <c r="BC16" s="111" t="s">
        <v>3500</v>
      </c>
      <c r="BD16" s="111" t="s">
        <v>83</v>
      </c>
    </row>
    <row r="17" spans="1:56"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c r="AZ17" s="111" t="s">
        <v>2347</v>
      </c>
      <c r="BA17" s="111" t="s">
        <v>19</v>
      </c>
      <c r="BB17" s="111" t="s">
        <v>19</v>
      </c>
      <c r="BC17" s="111" t="s">
        <v>3501</v>
      </c>
      <c r="BD17" s="111" t="s">
        <v>83</v>
      </c>
    </row>
    <row r="18" spans="1:56"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2350</v>
      </c>
      <c r="BA18" s="111" t="s">
        <v>19</v>
      </c>
      <c r="BB18" s="111" t="s">
        <v>19</v>
      </c>
      <c r="BC18" s="111" t="s">
        <v>3502</v>
      </c>
      <c r="BD18" s="111" t="s">
        <v>83</v>
      </c>
    </row>
    <row r="19" spans="1:56"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c r="AZ19" s="111" t="s">
        <v>3131</v>
      </c>
      <c r="BA19" s="111" t="s">
        <v>19</v>
      </c>
      <c r="BB19" s="111" t="s">
        <v>19</v>
      </c>
      <c r="BC19" s="111" t="s">
        <v>323</v>
      </c>
      <c r="BD19" s="111" t="s">
        <v>83</v>
      </c>
    </row>
    <row r="20" spans="1:56"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c r="AZ20" s="111" t="s">
        <v>3133</v>
      </c>
      <c r="BA20" s="111" t="s">
        <v>19</v>
      </c>
      <c r="BB20" s="111" t="s">
        <v>19</v>
      </c>
      <c r="BC20" s="111" t="s">
        <v>3503</v>
      </c>
      <c r="BD20" s="111" t="s">
        <v>83</v>
      </c>
    </row>
    <row r="21" spans="1:56"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2352</v>
      </c>
      <c r="BA21" s="111" t="s">
        <v>19</v>
      </c>
      <c r="BB21" s="111" t="s">
        <v>19</v>
      </c>
      <c r="BC21" s="111" t="s">
        <v>3504</v>
      </c>
      <c r="BD21" s="111" t="s">
        <v>83</v>
      </c>
    </row>
    <row r="22" spans="1:56"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c r="AZ22" s="111" t="s">
        <v>3136</v>
      </c>
      <c r="BA22" s="111" t="s">
        <v>19</v>
      </c>
      <c r="BB22" s="111" t="s">
        <v>19</v>
      </c>
      <c r="BC22" s="111" t="s">
        <v>3505</v>
      </c>
      <c r="BD22" s="111" t="s">
        <v>83</v>
      </c>
    </row>
    <row r="23" spans="1:56"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c r="AZ23" s="111" t="s">
        <v>3506</v>
      </c>
      <c r="BA23" s="111" t="s">
        <v>19</v>
      </c>
      <c r="BB23" s="111" t="s">
        <v>19</v>
      </c>
      <c r="BC23" s="111" t="s">
        <v>3507</v>
      </c>
      <c r="BD23" s="111" t="s">
        <v>83</v>
      </c>
    </row>
    <row r="24" spans="1:56"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c r="AZ24" s="111" t="s">
        <v>3508</v>
      </c>
      <c r="BA24" s="111" t="s">
        <v>19</v>
      </c>
      <c r="BB24" s="111" t="s">
        <v>19</v>
      </c>
      <c r="BC24" s="111" t="s">
        <v>3509</v>
      </c>
      <c r="BD24" s="111" t="s">
        <v>83</v>
      </c>
    </row>
    <row r="25" spans="1:56"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56"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56"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56"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56"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c r="A32" s="36"/>
      <c r="B32" s="41"/>
      <c r="C32" s="36"/>
      <c r="D32" s="128" t="s">
        <v>40</v>
      </c>
      <c r="E32" s="36"/>
      <c r="F32" s="36"/>
      <c r="G32" s="36"/>
      <c r="H32" s="36"/>
      <c r="I32" s="118"/>
      <c r="J32" s="129">
        <f>ROUND(J101,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ROUND((SUM(BE101:BE415)),  2)</f>
        <v>0</v>
      </c>
      <c r="G35" s="36"/>
      <c r="H35" s="36"/>
      <c r="I35" s="134">
        <v>0.21</v>
      </c>
      <c r="J35" s="133">
        <f>ROUND(((SUM(BE101:BE415))*I35),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ROUND((SUM(BF101:BF415)),  2)</f>
        <v>0</v>
      </c>
      <c r="G36" s="36"/>
      <c r="H36" s="36"/>
      <c r="I36" s="134">
        <v>0.15</v>
      </c>
      <c r="J36" s="133">
        <f>ROUND(((SUM(BF101:BF415))*I36),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ROUND((SUM(BG101:BG415)),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ROUND((SUM(BH101:BH415)),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ROUND((SUM(BI101:BI415)),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05 - Vyklizení ruin č.p.133 a úprava pozemku</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J101</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J102</f>
        <v>0</v>
      </c>
      <c r="K64" s="155"/>
      <c r="L64" s="160"/>
    </row>
    <row r="65" spans="1:31" s="10" customFormat="1" ht="19.899999999999999" customHeight="1">
      <c r="B65" s="161"/>
      <c r="C65" s="99"/>
      <c r="D65" s="162" t="s">
        <v>193</v>
      </c>
      <c r="E65" s="163"/>
      <c r="F65" s="163"/>
      <c r="G65" s="163"/>
      <c r="H65" s="163"/>
      <c r="I65" s="164"/>
      <c r="J65" s="165">
        <f>J103</f>
        <v>0</v>
      </c>
      <c r="K65" s="99"/>
      <c r="L65" s="166"/>
    </row>
    <row r="66" spans="1:31" s="10" customFormat="1" ht="19.899999999999999" customHeight="1">
      <c r="B66" s="161"/>
      <c r="C66" s="99"/>
      <c r="D66" s="162" t="s">
        <v>581</v>
      </c>
      <c r="E66" s="163"/>
      <c r="F66" s="163"/>
      <c r="G66" s="163"/>
      <c r="H66" s="163"/>
      <c r="I66" s="164"/>
      <c r="J66" s="165">
        <f>J229</f>
        <v>0</v>
      </c>
      <c r="K66" s="99"/>
      <c r="L66" s="166"/>
    </row>
    <row r="67" spans="1:31" s="10" customFormat="1" ht="19.899999999999999" customHeight="1">
      <c r="B67" s="161"/>
      <c r="C67" s="99"/>
      <c r="D67" s="162" t="s">
        <v>2358</v>
      </c>
      <c r="E67" s="163"/>
      <c r="F67" s="163"/>
      <c r="G67" s="163"/>
      <c r="H67" s="163"/>
      <c r="I67" s="164"/>
      <c r="J67" s="165">
        <f>J244</f>
        <v>0</v>
      </c>
      <c r="K67" s="99"/>
      <c r="L67" s="166"/>
    </row>
    <row r="68" spans="1:31" s="10" customFormat="1" ht="19.899999999999999" customHeight="1">
      <c r="B68" s="161"/>
      <c r="C68" s="99"/>
      <c r="D68" s="162" t="s">
        <v>2359</v>
      </c>
      <c r="E68" s="163"/>
      <c r="F68" s="163"/>
      <c r="G68" s="163"/>
      <c r="H68" s="163"/>
      <c r="I68" s="164"/>
      <c r="J68" s="165">
        <f>J301</f>
        <v>0</v>
      </c>
      <c r="K68" s="99"/>
      <c r="L68" s="166"/>
    </row>
    <row r="69" spans="1:31" s="10" customFormat="1" ht="19.899999999999999" customHeight="1">
      <c r="B69" s="161"/>
      <c r="C69" s="99"/>
      <c r="D69" s="162" t="s">
        <v>195</v>
      </c>
      <c r="E69" s="163"/>
      <c r="F69" s="163"/>
      <c r="G69" s="163"/>
      <c r="H69" s="163"/>
      <c r="I69" s="164"/>
      <c r="J69" s="165">
        <f>J311</f>
        <v>0</v>
      </c>
      <c r="K69" s="99"/>
      <c r="L69" s="166"/>
    </row>
    <row r="70" spans="1:31" s="10" customFormat="1" ht="19.899999999999999" customHeight="1">
      <c r="B70" s="161"/>
      <c r="C70" s="99"/>
      <c r="D70" s="162" t="s">
        <v>196</v>
      </c>
      <c r="E70" s="163"/>
      <c r="F70" s="163"/>
      <c r="G70" s="163"/>
      <c r="H70" s="163"/>
      <c r="I70" s="164"/>
      <c r="J70" s="165">
        <f>J342</f>
        <v>0</v>
      </c>
      <c r="K70" s="99"/>
      <c r="L70" s="166"/>
    </row>
    <row r="71" spans="1:31" s="10" customFormat="1" ht="19.899999999999999" customHeight="1">
      <c r="B71" s="161"/>
      <c r="C71" s="99"/>
      <c r="D71" s="162" t="s">
        <v>197</v>
      </c>
      <c r="E71" s="163"/>
      <c r="F71" s="163"/>
      <c r="G71" s="163"/>
      <c r="H71" s="163"/>
      <c r="I71" s="164"/>
      <c r="J71" s="165">
        <f>J385</f>
        <v>0</v>
      </c>
      <c r="K71" s="99"/>
      <c r="L71" s="166"/>
    </row>
    <row r="72" spans="1:31" s="9" customFormat="1" ht="24.95" customHeight="1">
      <c r="B72" s="154"/>
      <c r="C72" s="155"/>
      <c r="D72" s="156" t="s">
        <v>2360</v>
      </c>
      <c r="E72" s="157"/>
      <c r="F72" s="157"/>
      <c r="G72" s="157"/>
      <c r="H72" s="157"/>
      <c r="I72" s="158"/>
      <c r="J72" s="159">
        <f>J388</f>
        <v>0</v>
      </c>
      <c r="K72" s="155"/>
      <c r="L72" s="160"/>
    </row>
    <row r="73" spans="1:31" s="10" customFormat="1" ht="19.899999999999999" customHeight="1">
      <c r="B73" s="161"/>
      <c r="C73" s="99"/>
      <c r="D73" s="162" t="s">
        <v>2361</v>
      </c>
      <c r="E73" s="163"/>
      <c r="F73" s="163"/>
      <c r="G73" s="163"/>
      <c r="H73" s="163"/>
      <c r="I73" s="164"/>
      <c r="J73" s="165">
        <f>J389</f>
        <v>0</v>
      </c>
      <c r="K73" s="99"/>
      <c r="L73" s="166"/>
    </row>
    <row r="74" spans="1:31" s="9" customFormat="1" ht="24.95" customHeight="1">
      <c r="B74" s="154"/>
      <c r="C74" s="155"/>
      <c r="D74" s="156" t="s">
        <v>2049</v>
      </c>
      <c r="E74" s="157"/>
      <c r="F74" s="157"/>
      <c r="G74" s="157"/>
      <c r="H74" s="157"/>
      <c r="I74" s="158"/>
      <c r="J74" s="159">
        <f>J401</f>
        <v>0</v>
      </c>
      <c r="K74" s="155"/>
      <c r="L74" s="160"/>
    </row>
    <row r="75" spans="1:31" s="10" customFormat="1" ht="19.899999999999999" customHeight="1">
      <c r="B75" s="161"/>
      <c r="C75" s="99"/>
      <c r="D75" s="162" t="s">
        <v>2050</v>
      </c>
      <c r="E75" s="163"/>
      <c r="F75" s="163"/>
      <c r="G75" s="163"/>
      <c r="H75" s="163"/>
      <c r="I75" s="164"/>
      <c r="J75" s="165">
        <f>J402</f>
        <v>0</v>
      </c>
      <c r="K75" s="99"/>
      <c r="L75" s="166"/>
    </row>
    <row r="76" spans="1:31" s="10" customFormat="1" ht="19.899999999999999" customHeight="1">
      <c r="B76" s="161"/>
      <c r="C76" s="99"/>
      <c r="D76" s="162" t="s">
        <v>2296</v>
      </c>
      <c r="E76" s="163"/>
      <c r="F76" s="163"/>
      <c r="G76" s="163"/>
      <c r="H76" s="163"/>
      <c r="I76" s="164"/>
      <c r="J76" s="165">
        <f>J404</f>
        <v>0</v>
      </c>
      <c r="K76" s="99"/>
      <c r="L76" s="166"/>
    </row>
    <row r="77" spans="1:31" s="10" customFormat="1" ht="19.899999999999999" customHeight="1">
      <c r="B77" s="161"/>
      <c r="C77" s="99"/>
      <c r="D77" s="162" t="s">
        <v>2297</v>
      </c>
      <c r="E77" s="163"/>
      <c r="F77" s="163"/>
      <c r="G77" s="163"/>
      <c r="H77" s="163"/>
      <c r="I77" s="164"/>
      <c r="J77" s="165">
        <f>J410</f>
        <v>0</v>
      </c>
      <c r="K77" s="99"/>
      <c r="L77" s="166"/>
    </row>
    <row r="78" spans="1:31" s="10" customFormat="1" ht="19.899999999999999" customHeight="1">
      <c r="B78" s="161"/>
      <c r="C78" s="99"/>
      <c r="D78" s="162" t="s">
        <v>2299</v>
      </c>
      <c r="E78" s="163"/>
      <c r="F78" s="163"/>
      <c r="G78" s="163"/>
      <c r="H78" s="163"/>
      <c r="I78" s="164"/>
      <c r="J78" s="165">
        <f>J412</f>
        <v>0</v>
      </c>
      <c r="K78" s="99"/>
      <c r="L78" s="166"/>
    </row>
    <row r="79" spans="1:31" s="10" customFormat="1" ht="19.899999999999999" customHeight="1">
      <c r="B79" s="161"/>
      <c r="C79" s="99"/>
      <c r="D79" s="162" t="s">
        <v>2362</v>
      </c>
      <c r="E79" s="163"/>
      <c r="F79" s="163"/>
      <c r="G79" s="163"/>
      <c r="H79" s="163"/>
      <c r="I79" s="164"/>
      <c r="J79" s="165">
        <f>J414</f>
        <v>0</v>
      </c>
      <c r="K79" s="99"/>
      <c r="L79" s="166"/>
    </row>
    <row r="80" spans="1:31" s="2" customFormat="1" ht="21.75" customHeigh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145"/>
      <c r="J81" s="50"/>
      <c r="K81" s="50"/>
      <c r="L81" s="119"/>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148"/>
      <c r="J85" s="52"/>
      <c r="K85" s="52"/>
      <c r="L85" s="119"/>
      <c r="S85" s="36"/>
      <c r="T85" s="36"/>
      <c r="U85" s="36"/>
      <c r="V85" s="36"/>
      <c r="W85" s="36"/>
      <c r="X85" s="36"/>
      <c r="Y85" s="36"/>
      <c r="Z85" s="36"/>
      <c r="AA85" s="36"/>
      <c r="AB85" s="36"/>
      <c r="AC85" s="36"/>
      <c r="AD85" s="36"/>
      <c r="AE85" s="36"/>
    </row>
    <row r="86" spans="1:31" s="2" customFormat="1" ht="24.95" customHeight="1">
      <c r="A86" s="36"/>
      <c r="B86" s="37"/>
      <c r="C86" s="25" t="s">
        <v>198</v>
      </c>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6.5" customHeight="1">
      <c r="A89" s="36"/>
      <c r="B89" s="37"/>
      <c r="C89" s="38"/>
      <c r="D89" s="38"/>
      <c r="E89" s="410" t="str">
        <f>E7</f>
        <v>PROJEKT REKONSTRUKCE I.S. A BUĎÁNKA II. ETAPA</v>
      </c>
      <c r="F89" s="411"/>
      <c r="G89" s="411"/>
      <c r="H89" s="411"/>
      <c r="I89" s="118"/>
      <c r="J89" s="38"/>
      <c r="K89" s="38"/>
      <c r="L89" s="119"/>
      <c r="S89" s="36"/>
      <c r="T89" s="36"/>
      <c r="U89" s="36"/>
      <c r="V89" s="36"/>
      <c r="W89" s="36"/>
      <c r="X89" s="36"/>
      <c r="Y89" s="36"/>
      <c r="Z89" s="36"/>
      <c r="AA89" s="36"/>
      <c r="AB89" s="36"/>
      <c r="AC89" s="36"/>
      <c r="AD89" s="36"/>
      <c r="AE89" s="36"/>
    </row>
    <row r="90" spans="1:31" s="1" customFormat="1" ht="12" customHeight="1">
      <c r="B90" s="23"/>
      <c r="C90" s="31" t="s">
        <v>171</v>
      </c>
      <c r="D90" s="24"/>
      <c r="E90" s="24"/>
      <c r="F90" s="24"/>
      <c r="G90" s="24"/>
      <c r="H90" s="24"/>
      <c r="I90" s="110"/>
      <c r="J90" s="24"/>
      <c r="K90" s="24"/>
      <c r="L90" s="22"/>
    </row>
    <row r="91" spans="1:31" s="2" customFormat="1" ht="16.5" customHeight="1">
      <c r="A91" s="36"/>
      <c r="B91" s="37"/>
      <c r="C91" s="38"/>
      <c r="D91" s="38"/>
      <c r="E91" s="410" t="s">
        <v>2349</v>
      </c>
      <c r="F91" s="409"/>
      <c r="G91" s="409"/>
      <c r="H91" s="409"/>
      <c r="I91" s="118"/>
      <c r="J91" s="38"/>
      <c r="K91" s="38"/>
      <c r="L91" s="119"/>
      <c r="S91" s="36"/>
      <c r="T91" s="36"/>
      <c r="U91" s="36"/>
      <c r="V91" s="36"/>
      <c r="W91" s="36"/>
      <c r="X91" s="36"/>
      <c r="Y91" s="36"/>
      <c r="Z91" s="36"/>
      <c r="AA91" s="36"/>
      <c r="AB91" s="36"/>
      <c r="AC91" s="36"/>
      <c r="AD91" s="36"/>
      <c r="AE91" s="36"/>
    </row>
    <row r="92" spans="1:31" s="2" customFormat="1" ht="12" customHeight="1">
      <c r="A92" s="36"/>
      <c r="B92" s="37"/>
      <c r="C92" s="31" t="s">
        <v>179</v>
      </c>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6.5" customHeight="1">
      <c r="A93" s="36"/>
      <c r="B93" s="37"/>
      <c r="C93" s="38"/>
      <c r="D93" s="38"/>
      <c r="E93" s="397" t="str">
        <f>E11</f>
        <v>05 - Vyklizení ruin č.p.133 a úprava pozemku</v>
      </c>
      <c r="F93" s="409"/>
      <c r="G93" s="409"/>
      <c r="H93" s="409"/>
      <c r="I93" s="118"/>
      <c r="J93" s="38"/>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F14</f>
        <v>památková zóna Buďánka</v>
      </c>
      <c r="G95" s="38"/>
      <c r="H95" s="38"/>
      <c r="I95" s="120" t="s">
        <v>23</v>
      </c>
      <c r="J95" s="61" t="str">
        <f>IF(J14="","",J14)</f>
        <v>30. 8. 2019</v>
      </c>
      <c r="K95" s="38"/>
      <c r="L95" s="119"/>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8"/>
      <c r="J96" s="38"/>
      <c r="K96" s="38"/>
      <c r="L96" s="119"/>
      <c r="S96" s="36"/>
      <c r="T96" s="36"/>
      <c r="U96" s="36"/>
      <c r="V96" s="36"/>
      <c r="W96" s="36"/>
      <c r="X96" s="36"/>
      <c r="Y96" s="36"/>
      <c r="Z96" s="36"/>
      <c r="AA96" s="36"/>
      <c r="AB96" s="36"/>
      <c r="AC96" s="36"/>
      <c r="AD96" s="36"/>
      <c r="AE96" s="36"/>
    </row>
    <row r="97" spans="1:65" s="2" customFormat="1" ht="54.4" customHeight="1">
      <c r="A97" s="36"/>
      <c r="B97" s="37"/>
      <c r="C97" s="31" t="s">
        <v>25</v>
      </c>
      <c r="D97" s="38"/>
      <c r="E97" s="38"/>
      <c r="F97" s="29" t="str">
        <f>E17</f>
        <v>Městská část Praha 5</v>
      </c>
      <c r="G97" s="38"/>
      <c r="H97" s="38"/>
      <c r="I97" s="120" t="s">
        <v>33</v>
      </c>
      <c r="J97" s="34" t="str">
        <f>E23</f>
        <v>Lennox architekti s.r.o., Pod Andělkou 9, Praha 6</v>
      </c>
      <c r="K97" s="38"/>
      <c r="L97" s="119"/>
      <c r="S97" s="36"/>
      <c r="T97" s="36"/>
      <c r="U97" s="36"/>
      <c r="V97" s="36"/>
      <c r="W97" s="36"/>
      <c r="X97" s="36"/>
      <c r="Y97" s="36"/>
      <c r="Z97" s="36"/>
      <c r="AA97" s="36"/>
      <c r="AB97" s="36"/>
      <c r="AC97" s="36"/>
      <c r="AD97" s="36"/>
      <c r="AE97" s="36"/>
    </row>
    <row r="98" spans="1:65" s="2" customFormat="1" ht="40.15" customHeight="1">
      <c r="A98" s="36"/>
      <c r="B98" s="37"/>
      <c r="C98" s="31" t="s">
        <v>31</v>
      </c>
      <c r="D98" s="38"/>
      <c r="E98" s="38"/>
      <c r="F98" s="29" t="str">
        <f>IF(E20="","",E20)</f>
        <v>Vyplň údaj</v>
      </c>
      <c r="G98" s="38"/>
      <c r="H98" s="38"/>
      <c r="I98" s="120" t="s">
        <v>36</v>
      </c>
      <c r="J98" s="34" t="str">
        <f>E26</f>
        <v>Propos Liberec s.r.o., Šlikova 127, 460 07 Liberec</v>
      </c>
      <c r="K98" s="38"/>
      <c r="L98" s="119"/>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11" customFormat="1" ht="29.25" customHeight="1">
      <c r="A100" s="167"/>
      <c r="B100" s="168"/>
      <c r="C100" s="169" t="s">
        <v>199</v>
      </c>
      <c r="D100" s="170" t="s">
        <v>59</v>
      </c>
      <c r="E100" s="170" t="s">
        <v>55</v>
      </c>
      <c r="F100" s="170" t="s">
        <v>56</v>
      </c>
      <c r="G100" s="170" t="s">
        <v>200</v>
      </c>
      <c r="H100" s="170" t="s">
        <v>201</v>
      </c>
      <c r="I100" s="171" t="s">
        <v>202</v>
      </c>
      <c r="J100" s="170" t="s">
        <v>190</v>
      </c>
      <c r="K100" s="172" t="s">
        <v>203</v>
      </c>
      <c r="L100" s="173"/>
      <c r="M100" s="70" t="s">
        <v>19</v>
      </c>
      <c r="N100" s="71" t="s">
        <v>44</v>
      </c>
      <c r="O100" s="71" t="s">
        <v>204</v>
      </c>
      <c r="P100" s="71" t="s">
        <v>205</v>
      </c>
      <c r="Q100" s="71" t="s">
        <v>206</v>
      </c>
      <c r="R100" s="71" t="s">
        <v>207</v>
      </c>
      <c r="S100" s="71" t="s">
        <v>208</v>
      </c>
      <c r="T100" s="72" t="s">
        <v>209</v>
      </c>
      <c r="U100" s="167"/>
      <c r="V100" s="167"/>
      <c r="W100" s="167"/>
      <c r="X100" s="167"/>
      <c r="Y100" s="167"/>
      <c r="Z100" s="167"/>
      <c r="AA100" s="167"/>
      <c r="AB100" s="167"/>
      <c r="AC100" s="167"/>
      <c r="AD100" s="167"/>
      <c r="AE100" s="167"/>
    </row>
    <row r="101" spans="1:65" s="2" customFormat="1" ht="22.9" customHeight="1">
      <c r="A101" s="36"/>
      <c r="B101" s="37"/>
      <c r="C101" s="77" t="s">
        <v>210</v>
      </c>
      <c r="D101" s="38"/>
      <c r="E101" s="38"/>
      <c r="F101" s="38"/>
      <c r="G101" s="38"/>
      <c r="H101" s="38"/>
      <c r="I101" s="118"/>
      <c r="J101" s="174">
        <f>BK101</f>
        <v>0</v>
      </c>
      <c r="K101" s="38"/>
      <c r="L101" s="41"/>
      <c r="M101" s="73"/>
      <c r="N101" s="175"/>
      <c r="O101" s="74"/>
      <c r="P101" s="176">
        <f>P102+P388+P401</f>
        <v>0</v>
      </c>
      <c r="Q101" s="74"/>
      <c r="R101" s="176">
        <f>R102+R388+R401</f>
        <v>151.39526202000002</v>
      </c>
      <c r="S101" s="74"/>
      <c r="T101" s="177">
        <f>T102+T388+T401</f>
        <v>258.325582</v>
      </c>
      <c r="U101" s="36"/>
      <c r="V101" s="36"/>
      <c r="W101" s="36"/>
      <c r="X101" s="36"/>
      <c r="Y101" s="36"/>
      <c r="Z101" s="36"/>
      <c r="AA101" s="36"/>
      <c r="AB101" s="36"/>
      <c r="AC101" s="36"/>
      <c r="AD101" s="36"/>
      <c r="AE101" s="36"/>
      <c r="AT101" s="19" t="s">
        <v>73</v>
      </c>
      <c r="AU101" s="19" t="s">
        <v>191</v>
      </c>
      <c r="BK101" s="178">
        <f>BK102+BK388+BK401</f>
        <v>0</v>
      </c>
    </row>
    <row r="102" spans="1:65" s="12" customFormat="1" ht="25.9" customHeight="1">
      <c r="B102" s="179"/>
      <c r="C102" s="180"/>
      <c r="D102" s="181" t="s">
        <v>73</v>
      </c>
      <c r="E102" s="182" t="s">
        <v>211</v>
      </c>
      <c r="F102" s="182" t="s">
        <v>212</v>
      </c>
      <c r="G102" s="180"/>
      <c r="H102" s="180"/>
      <c r="I102" s="183"/>
      <c r="J102" s="184">
        <f>BK102</f>
        <v>0</v>
      </c>
      <c r="K102" s="180"/>
      <c r="L102" s="185"/>
      <c r="M102" s="186"/>
      <c r="N102" s="187"/>
      <c r="O102" s="187"/>
      <c r="P102" s="188">
        <f>P103+P229+P244+P301+P311+P342+P385</f>
        <v>0</v>
      </c>
      <c r="Q102" s="187"/>
      <c r="R102" s="188">
        <f>R103+R229+R244+R301+R311+R342+R385</f>
        <v>150.79600222000002</v>
      </c>
      <c r="S102" s="187"/>
      <c r="T102" s="189">
        <f>T103+T229+T244+T301+T311+T342+T385</f>
        <v>258.325582</v>
      </c>
      <c r="AR102" s="190" t="s">
        <v>81</v>
      </c>
      <c r="AT102" s="191" t="s">
        <v>73</v>
      </c>
      <c r="AU102" s="191" t="s">
        <v>74</v>
      </c>
      <c r="AY102" s="190" t="s">
        <v>213</v>
      </c>
      <c r="BK102" s="192">
        <f>BK103+BK229+BK244+BK301+BK311+BK342+BK385</f>
        <v>0</v>
      </c>
    </row>
    <row r="103" spans="1:65" s="12" customFormat="1" ht="22.9" customHeight="1">
      <c r="B103" s="179"/>
      <c r="C103" s="180"/>
      <c r="D103" s="181" t="s">
        <v>73</v>
      </c>
      <c r="E103" s="193" t="s">
        <v>81</v>
      </c>
      <c r="F103" s="193" t="s">
        <v>214</v>
      </c>
      <c r="G103" s="180"/>
      <c r="H103" s="180"/>
      <c r="I103" s="183"/>
      <c r="J103" s="194">
        <f>BK103</f>
        <v>0</v>
      </c>
      <c r="K103" s="180"/>
      <c r="L103" s="185"/>
      <c r="M103" s="186"/>
      <c r="N103" s="187"/>
      <c r="O103" s="187"/>
      <c r="P103" s="188">
        <f>SUM(P104:P228)</f>
        <v>0</v>
      </c>
      <c r="Q103" s="187"/>
      <c r="R103" s="188">
        <f>SUM(R104:R228)</f>
        <v>2.7024349999999999</v>
      </c>
      <c r="S103" s="187"/>
      <c r="T103" s="189">
        <f>SUM(T104:T228)</f>
        <v>0</v>
      </c>
      <c r="AR103" s="190" t="s">
        <v>81</v>
      </c>
      <c r="AT103" s="191" t="s">
        <v>73</v>
      </c>
      <c r="AU103" s="191" t="s">
        <v>81</v>
      </c>
      <c r="AY103" s="190" t="s">
        <v>213</v>
      </c>
      <c r="BK103" s="192">
        <f>SUM(BK104:BK228)</f>
        <v>0</v>
      </c>
    </row>
    <row r="104" spans="1:65" s="2" customFormat="1" ht="16.5" customHeight="1">
      <c r="A104" s="36"/>
      <c r="B104" s="37"/>
      <c r="C104" s="195" t="s">
        <v>81</v>
      </c>
      <c r="D104" s="195" t="s">
        <v>215</v>
      </c>
      <c r="E104" s="196" t="s">
        <v>3510</v>
      </c>
      <c r="F104" s="197" t="s">
        <v>3511</v>
      </c>
      <c r="G104" s="198" t="s">
        <v>156</v>
      </c>
      <c r="H104" s="199">
        <v>211.38</v>
      </c>
      <c r="I104" s="200"/>
      <c r="J104" s="201">
        <f>ROUND(I104*H104,2)</f>
        <v>0</v>
      </c>
      <c r="K104" s="197" t="s">
        <v>2365</v>
      </c>
      <c r="L104" s="41"/>
      <c r="M104" s="202" t="s">
        <v>19</v>
      </c>
      <c r="N104" s="203" t="s">
        <v>45</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220</v>
      </c>
      <c r="AT104" s="206" t="s">
        <v>215</v>
      </c>
      <c r="AU104" s="206" t="s">
        <v>83</v>
      </c>
      <c r="AY104" s="19" t="s">
        <v>213</v>
      </c>
      <c r="BE104" s="207">
        <f>IF(N104="základní",J104,0)</f>
        <v>0</v>
      </c>
      <c r="BF104" s="207">
        <f>IF(N104="snížená",J104,0)</f>
        <v>0</v>
      </c>
      <c r="BG104" s="207">
        <f>IF(N104="zákl. přenesená",J104,0)</f>
        <v>0</v>
      </c>
      <c r="BH104" s="207">
        <f>IF(N104="sníž. přenesená",J104,0)</f>
        <v>0</v>
      </c>
      <c r="BI104" s="207">
        <f>IF(N104="nulová",J104,0)</f>
        <v>0</v>
      </c>
      <c r="BJ104" s="19" t="s">
        <v>81</v>
      </c>
      <c r="BK104" s="207">
        <f>ROUND(I104*H104,2)</f>
        <v>0</v>
      </c>
      <c r="BL104" s="19" t="s">
        <v>220</v>
      </c>
      <c r="BM104" s="206" t="s">
        <v>3512</v>
      </c>
    </row>
    <row r="105" spans="1:65" s="2" customFormat="1" ht="117">
      <c r="A105" s="36"/>
      <c r="B105" s="37"/>
      <c r="C105" s="38"/>
      <c r="D105" s="208" t="s">
        <v>222</v>
      </c>
      <c r="E105" s="38"/>
      <c r="F105" s="209" t="s">
        <v>3513</v>
      </c>
      <c r="G105" s="38"/>
      <c r="H105" s="38"/>
      <c r="I105" s="118"/>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222</v>
      </c>
      <c r="AU105" s="19" t="s">
        <v>83</v>
      </c>
    </row>
    <row r="106" spans="1:65" s="13" customFormat="1">
      <c r="B106" s="212"/>
      <c r="C106" s="213"/>
      <c r="D106" s="208" t="s">
        <v>233</v>
      </c>
      <c r="E106" s="214" t="s">
        <v>19</v>
      </c>
      <c r="F106" s="215" t="s">
        <v>3514</v>
      </c>
      <c r="G106" s="213"/>
      <c r="H106" s="216">
        <v>201.63</v>
      </c>
      <c r="I106" s="217"/>
      <c r="J106" s="213"/>
      <c r="K106" s="213"/>
      <c r="L106" s="218"/>
      <c r="M106" s="219"/>
      <c r="N106" s="220"/>
      <c r="O106" s="220"/>
      <c r="P106" s="220"/>
      <c r="Q106" s="220"/>
      <c r="R106" s="220"/>
      <c r="S106" s="220"/>
      <c r="T106" s="221"/>
      <c r="AT106" s="222" t="s">
        <v>233</v>
      </c>
      <c r="AU106" s="222" t="s">
        <v>83</v>
      </c>
      <c r="AV106" s="13" t="s">
        <v>83</v>
      </c>
      <c r="AW106" s="13" t="s">
        <v>35</v>
      </c>
      <c r="AX106" s="13" t="s">
        <v>74</v>
      </c>
      <c r="AY106" s="222" t="s">
        <v>213</v>
      </c>
    </row>
    <row r="107" spans="1:65" s="13" customFormat="1">
      <c r="B107" s="212"/>
      <c r="C107" s="213"/>
      <c r="D107" s="208" t="s">
        <v>233</v>
      </c>
      <c r="E107" s="214" t="s">
        <v>19</v>
      </c>
      <c r="F107" s="215" t="s">
        <v>3515</v>
      </c>
      <c r="G107" s="213"/>
      <c r="H107" s="216">
        <v>9.75</v>
      </c>
      <c r="I107" s="217"/>
      <c r="J107" s="213"/>
      <c r="K107" s="213"/>
      <c r="L107" s="218"/>
      <c r="M107" s="219"/>
      <c r="N107" s="220"/>
      <c r="O107" s="220"/>
      <c r="P107" s="220"/>
      <c r="Q107" s="220"/>
      <c r="R107" s="220"/>
      <c r="S107" s="220"/>
      <c r="T107" s="221"/>
      <c r="AT107" s="222" t="s">
        <v>233</v>
      </c>
      <c r="AU107" s="222" t="s">
        <v>83</v>
      </c>
      <c r="AV107" s="13" t="s">
        <v>83</v>
      </c>
      <c r="AW107" s="13" t="s">
        <v>35</v>
      </c>
      <c r="AX107" s="13" t="s">
        <v>74</v>
      </c>
      <c r="AY107" s="222" t="s">
        <v>213</v>
      </c>
    </row>
    <row r="108" spans="1:65" s="14" customFormat="1">
      <c r="B108" s="223"/>
      <c r="C108" s="224"/>
      <c r="D108" s="208" t="s">
        <v>233</v>
      </c>
      <c r="E108" s="225" t="s">
        <v>19</v>
      </c>
      <c r="F108" s="226" t="s">
        <v>234</v>
      </c>
      <c r="G108" s="224"/>
      <c r="H108" s="227">
        <v>211.38</v>
      </c>
      <c r="I108" s="228"/>
      <c r="J108" s="224"/>
      <c r="K108" s="224"/>
      <c r="L108" s="229"/>
      <c r="M108" s="230"/>
      <c r="N108" s="231"/>
      <c r="O108" s="231"/>
      <c r="P108" s="231"/>
      <c r="Q108" s="231"/>
      <c r="R108" s="231"/>
      <c r="S108" s="231"/>
      <c r="T108" s="232"/>
      <c r="AT108" s="233" t="s">
        <v>233</v>
      </c>
      <c r="AU108" s="233" t="s">
        <v>83</v>
      </c>
      <c r="AV108" s="14" t="s">
        <v>220</v>
      </c>
      <c r="AW108" s="14" t="s">
        <v>35</v>
      </c>
      <c r="AX108" s="14" t="s">
        <v>81</v>
      </c>
      <c r="AY108" s="233" t="s">
        <v>213</v>
      </c>
    </row>
    <row r="109" spans="1:65" s="2" customFormat="1" ht="16.5" customHeight="1">
      <c r="A109" s="36"/>
      <c r="B109" s="37"/>
      <c r="C109" s="195" t="s">
        <v>83</v>
      </c>
      <c r="D109" s="195" t="s">
        <v>215</v>
      </c>
      <c r="E109" s="196" t="s">
        <v>3516</v>
      </c>
      <c r="F109" s="197" t="s">
        <v>3517</v>
      </c>
      <c r="G109" s="198" t="s">
        <v>218</v>
      </c>
      <c r="H109" s="199">
        <v>3</v>
      </c>
      <c r="I109" s="200"/>
      <c r="J109" s="201">
        <f>ROUND(I109*H109,2)</f>
        <v>0</v>
      </c>
      <c r="K109" s="197" t="s">
        <v>2365</v>
      </c>
      <c r="L109" s="41"/>
      <c r="M109" s="202" t="s">
        <v>19</v>
      </c>
      <c r="N109" s="203" t="s">
        <v>45</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220</v>
      </c>
      <c r="AT109" s="206" t="s">
        <v>215</v>
      </c>
      <c r="AU109" s="206" t="s">
        <v>83</v>
      </c>
      <c r="AY109" s="19" t="s">
        <v>213</v>
      </c>
      <c r="BE109" s="207">
        <f>IF(N109="základní",J109,0)</f>
        <v>0</v>
      </c>
      <c r="BF109" s="207">
        <f>IF(N109="snížená",J109,0)</f>
        <v>0</v>
      </c>
      <c r="BG109" s="207">
        <f>IF(N109="zákl. přenesená",J109,0)</f>
        <v>0</v>
      </c>
      <c r="BH109" s="207">
        <f>IF(N109="sníž. přenesená",J109,0)</f>
        <v>0</v>
      </c>
      <c r="BI109" s="207">
        <f>IF(N109="nulová",J109,0)</f>
        <v>0</v>
      </c>
      <c r="BJ109" s="19" t="s">
        <v>81</v>
      </c>
      <c r="BK109" s="207">
        <f>ROUND(I109*H109,2)</f>
        <v>0</v>
      </c>
      <c r="BL109" s="19" t="s">
        <v>220</v>
      </c>
      <c r="BM109" s="206" t="s">
        <v>3518</v>
      </c>
    </row>
    <row r="110" spans="1:65" s="2" customFormat="1" ht="136.5">
      <c r="A110" s="36"/>
      <c r="B110" s="37"/>
      <c r="C110" s="38"/>
      <c r="D110" s="208" t="s">
        <v>222</v>
      </c>
      <c r="E110" s="38"/>
      <c r="F110" s="209" t="s">
        <v>3519</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222</v>
      </c>
      <c r="AU110" s="19" t="s">
        <v>83</v>
      </c>
    </row>
    <row r="111" spans="1:65" s="2" customFormat="1" ht="16.5" customHeight="1">
      <c r="A111" s="36"/>
      <c r="B111" s="37"/>
      <c r="C111" s="195" t="s">
        <v>228</v>
      </c>
      <c r="D111" s="195" t="s">
        <v>215</v>
      </c>
      <c r="E111" s="196" t="s">
        <v>3520</v>
      </c>
      <c r="F111" s="197" t="s">
        <v>3521</v>
      </c>
      <c r="G111" s="198" t="s">
        <v>218</v>
      </c>
      <c r="H111" s="199">
        <v>3</v>
      </c>
      <c r="I111" s="200"/>
      <c r="J111" s="201">
        <f>ROUND(I111*H111,2)</f>
        <v>0</v>
      </c>
      <c r="K111" s="197" t="s">
        <v>2365</v>
      </c>
      <c r="L111" s="41"/>
      <c r="M111" s="202" t="s">
        <v>19</v>
      </c>
      <c r="N111" s="203" t="s">
        <v>45</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220</v>
      </c>
      <c r="AT111" s="206" t="s">
        <v>215</v>
      </c>
      <c r="AU111" s="206" t="s">
        <v>83</v>
      </c>
      <c r="AY111" s="19" t="s">
        <v>213</v>
      </c>
      <c r="BE111" s="207">
        <f>IF(N111="základní",J111,0)</f>
        <v>0</v>
      </c>
      <c r="BF111" s="207">
        <f>IF(N111="snížená",J111,0)</f>
        <v>0</v>
      </c>
      <c r="BG111" s="207">
        <f>IF(N111="zákl. přenesená",J111,0)</f>
        <v>0</v>
      </c>
      <c r="BH111" s="207">
        <f>IF(N111="sníž. přenesená",J111,0)</f>
        <v>0</v>
      </c>
      <c r="BI111" s="207">
        <f>IF(N111="nulová",J111,0)</f>
        <v>0</v>
      </c>
      <c r="BJ111" s="19" t="s">
        <v>81</v>
      </c>
      <c r="BK111" s="207">
        <f>ROUND(I111*H111,2)</f>
        <v>0</v>
      </c>
      <c r="BL111" s="19" t="s">
        <v>220</v>
      </c>
      <c r="BM111" s="206" t="s">
        <v>3522</v>
      </c>
    </row>
    <row r="112" spans="1:65" s="2" customFormat="1" ht="136.5">
      <c r="A112" s="36"/>
      <c r="B112" s="37"/>
      <c r="C112" s="38"/>
      <c r="D112" s="208" t="s">
        <v>222</v>
      </c>
      <c r="E112" s="38"/>
      <c r="F112" s="209" t="s">
        <v>3519</v>
      </c>
      <c r="G112" s="38"/>
      <c r="H112" s="38"/>
      <c r="I112" s="118"/>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222</v>
      </c>
      <c r="AU112" s="19" t="s">
        <v>83</v>
      </c>
    </row>
    <row r="113" spans="1:65" s="2" customFormat="1" ht="16.5" customHeight="1">
      <c r="A113" s="36"/>
      <c r="B113" s="37"/>
      <c r="C113" s="195" t="s">
        <v>220</v>
      </c>
      <c r="D113" s="195" t="s">
        <v>215</v>
      </c>
      <c r="E113" s="196" t="s">
        <v>2653</v>
      </c>
      <c r="F113" s="197" t="s">
        <v>2654</v>
      </c>
      <c r="G113" s="198" t="s">
        <v>218</v>
      </c>
      <c r="H113" s="199">
        <v>3</v>
      </c>
      <c r="I113" s="200"/>
      <c r="J113" s="201">
        <f>ROUND(I113*H113,2)</f>
        <v>0</v>
      </c>
      <c r="K113" s="197" t="s">
        <v>2365</v>
      </c>
      <c r="L113" s="41"/>
      <c r="M113" s="202" t="s">
        <v>19</v>
      </c>
      <c r="N113" s="203" t="s">
        <v>45</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220</v>
      </c>
      <c r="AT113" s="206" t="s">
        <v>215</v>
      </c>
      <c r="AU113" s="206" t="s">
        <v>83</v>
      </c>
      <c r="AY113" s="19" t="s">
        <v>213</v>
      </c>
      <c r="BE113" s="207">
        <f>IF(N113="základní",J113,0)</f>
        <v>0</v>
      </c>
      <c r="BF113" s="207">
        <f>IF(N113="snížená",J113,0)</f>
        <v>0</v>
      </c>
      <c r="BG113" s="207">
        <f>IF(N113="zákl. přenesená",J113,0)</f>
        <v>0</v>
      </c>
      <c r="BH113" s="207">
        <f>IF(N113="sníž. přenesená",J113,0)</f>
        <v>0</v>
      </c>
      <c r="BI113" s="207">
        <f>IF(N113="nulová",J113,0)</f>
        <v>0</v>
      </c>
      <c r="BJ113" s="19" t="s">
        <v>81</v>
      </c>
      <c r="BK113" s="207">
        <f>ROUND(I113*H113,2)</f>
        <v>0</v>
      </c>
      <c r="BL113" s="19" t="s">
        <v>220</v>
      </c>
      <c r="BM113" s="206" t="s">
        <v>3523</v>
      </c>
    </row>
    <row r="114" spans="1:65" s="2" customFormat="1" ht="156">
      <c r="A114" s="36"/>
      <c r="B114" s="37"/>
      <c r="C114" s="38"/>
      <c r="D114" s="208" t="s">
        <v>222</v>
      </c>
      <c r="E114" s="38"/>
      <c r="F114" s="209" t="s">
        <v>227</v>
      </c>
      <c r="G114" s="38"/>
      <c r="H114" s="38"/>
      <c r="I114" s="118"/>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222</v>
      </c>
      <c r="AU114" s="19" t="s">
        <v>83</v>
      </c>
    </row>
    <row r="115" spans="1:65" s="2" customFormat="1" ht="16.5" customHeight="1">
      <c r="A115" s="36"/>
      <c r="B115" s="37"/>
      <c r="C115" s="195" t="s">
        <v>238</v>
      </c>
      <c r="D115" s="195" t="s">
        <v>215</v>
      </c>
      <c r="E115" s="196" t="s">
        <v>2945</v>
      </c>
      <c r="F115" s="197" t="s">
        <v>2946</v>
      </c>
      <c r="G115" s="198" t="s">
        <v>218</v>
      </c>
      <c r="H115" s="199">
        <v>3</v>
      </c>
      <c r="I115" s="200"/>
      <c r="J115" s="201">
        <f>ROUND(I115*H115,2)</f>
        <v>0</v>
      </c>
      <c r="K115" s="197" t="s">
        <v>2365</v>
      </c>
      <c r="L115" s="41"/>
      <c r="M115" s="202" t="s">
        <v>19</v>
      </c>
      <c r="N115" s="203" t="s">
        <v>45</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220</v>
      </c>
      <c r="AT115" s="206" t="s">
        <v>215</v>
      </c>
      <c r="AU115" s="206" t="s">
        <v>83</v>
      </c>
      <c r="AY115" s="19" t="s">
        <v>213</v>
      </c>
      <c r="BE115" s="207">
        <f>IF(N115="základní",J115,0)</f>
        <v>0</v>
      </c>
      <c r="BF115" s="207">
        <f>IF(N115="snížená",J115,0)</f>
        <v>0</v>
      </c>
      <c r="BG115" s="207">
        <f>IF(N115="zákl. přenesená",J115,0)</f>
        <v>0</v>
      </c>
      <c r="BH115" s="207">
        <f>IF(N115="sníž. přenesená",J115,0)</f>
        <v>0</v>
      </c>
      <c r="BI115" s="207">
        <f>IF(N115="nulová",J115,0)</f>
        <v>0</v>
      </c>
      <c r="BJ115" s="19" t="s">
        <v>81</v>
      </c>
      <c r="BK115" s="207">
        <f>ROUND(I115*H115,2)</f>
        <v>0</v>
      </c>
      <c r="BL115" s="19" t="s">
        <v>220</v>
      </c>
      <c r="BM115" s="206" t="s">
        <v>3524</v>
      </c>
    </row>
    <row r="116" spans="1:65" s="2" customFormat="1" ht="156">
      <c r="A116" s="36"/>
      <c r="B116" s="37"/>
      <c r="C116" s="38"/>
      <c r="D116" s="208" t="s">
        <v>222</v>
      </c>
      <c r="E116" s="38"/>
      <c r="F116" s="209" t="s">
        <v>227</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222</v>
      </c>
      <c r="AU116" s="19" t="s">
        <v>83</v>
      </c>
    </row>
    <row r="117" spans="1:65" s="2" customFormat="1" ht="21.75" customHeight="1">
      <c r="A117" s="36"/>
      <c r="B117" s="37"/>
      <c r="C117" s="195" t="s">
        <v>244</v>
      </c>
      <c r="D117" s="195" t="s">
        <v>215</v>
      </c>
      <c r="E117" s="196" t="s">
        <v>3525</v>
      </c>
      <c r="F117" s="197" t="s">
        <v>3526</v>
      </c>
      <c r="G117" s="198" t="s">
        <v>253</v>
      </c>
      <c r="H117" s="199">
        <v>5</v>
      </c>
      <c r="I117" s="200"/>
      <c r="J117" s="201">
        <f>ROUND(I117*H117,2)</f>
        <v>0</v>
      </c>
      <c r="K117" s="197" t="s">
        <v>2365</v>
      </c>
      <c r="L117" s="41"/>
      <c r="M117" s="202" t="s">
        <v>19</v>
      </c>
      <c r="N117" s="203" t="s">
        <v>45</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220</v>
      </c>
      <c r="AT117" s="206" t="s">
        <v>215</v>
      </c>
      <c r="AU117" s="206" t="s">
        <v>83</v>
      </c>
      <c r="AY117" s="19" t="s">
        <v>213</v>
      </c>
      <c r="BE117" s="207">
        <f>IF(N117="základní",J117,0)</f>
        <v>0</v>
      </c>
      <c r="BF117" s="207">
        <f>IF(N117="snížená",J117,0)</f>
        <v>0</v>
      </c>
      <c r="BG117" s="207">
        <f>IF(N117="zákl. přenesená",J117,0)</f>
        <v>0</v>
      </c>
      <c r="BH117" s="207">
        <f>IF(N117="sníž. přenesená",J117,0)</f>
        <v>0</v>
      </c>
      <c r="BI117" s="207">
        <f>IF(N117="nulová",J117,0)</f>
        <v>0</v>
      </c>
      <c r="BJ117" s="19" t="s">
        <v>81</v>
      </c>
      <c r="BK117" s="207">
        <f>ROUND(I117*H117,2)</f>
        <v>0</v>
      </c>
      <c r="BL117" s="19" t="s">
        <v>220</v>
      </c>
      <c r="BM117" s="206" t="s">
        <v>3527</v>
      </c>
    </row>
    <row r="118" spans="1:65" s="2" customFormat="1" ht="175.5">
      <c r="A118" s="36"/>
      <c r="B118" s="37"/>
      <c r="C118" s="38"/>
      <c r="D118" s="208" t="s">
        <v>222</v>
      </c>
      <c r="E118" s="38"/>
      <c r="F118" s="209" t="s">
        <v>3528</v>
      </c>
      <c r="G118" s="38"/>
      <c r="H118" s="38"/>
      <c r="I118" s="118"/>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222</v>
      </c>
      <c r="AU118" s="19" t="s">
        <v>83</v>
      </c>
    </row>
    <row r="119" spans="1:65" s="15" customFormat="1">
      <c r="B119" s="234"/>
      <c r="C119" s="235"/>
      <c r="D119" s="208" t="s">
        <v>233</v>
      </c>
      <c r="E119" s="236" t="s">
        <v>19</v>
      </c>
      <c r="F119" s="237" t="s">
        <v>3529</v>
      </c>
      <c r="G119" s="235"/>
      <c r="H119" s="236" t="s">
        <v>19</v>
      </c>
      <c r="I119" s="238"/>
      <c r="J119" s="235"/>
      <c r="K119" s="235"/>
      <c r="L119" s="239"/>
      <c r="M119" s="240"/>
      <c r="N119" s="241"/>
      <c r="O119" s="241"/>
      <c r="P119" s="241"/>
      <c r="Q119" s="241"/>
      <c r="R119" s="241"/>
      <c r="S119" s="241"/>
      <c r="T119" s="242"/>
      <c r="AT119" s="243" t="s">
        <v>233</v>
      </c>
      <c r="AU119" s="243" t="s">
        <v>83</v>
      </c>
      <c r="AV119" s="15" t="s">
        <v>81</v>
      </c>
      <c r="AW119" s="15" t="s">
        <v>35</v>
      </c>
      <c r="AX119" s="15" t="s">
        <v>74</v>
      </c>
      <c r="AY119" s="243" t="s">
        <v>213</v>
      </c>
    </row>
    <row r="120" spans="1:65" s="15" customFormat="1">
      <c r="B120" s="234"/>
      <c r="C120" s="235"/>
      <c r="D120" s="208" t="s">
        <v>233</v>
      </c>
      <c r="E120" s="236" t="s">
        <v>19</v>
      </c>
      <c r="F120" s="237" t="s">
        <v>3294</v>
      </c>
      <c r="G120" s="235"/>
      <c r="H120" s="236" t="s">
        <v>19</v>
      </c>
      <c r="I120" s="238"/>
      <c r="J120" s="235"/>
      <c r="K120" s="235"/>
      <c r="L120" s="239"/>
      <c r="M120" s="240"/>
      <c r="N120" s="241"/>
      <c r="O120" s="241"/>
      <c r="P120" s="241"/>
      <c r="Q120" s="241"/>
      <c r="R120" s="241"/>
      <c r="S120" s="241"/>
      <c r="T120" s="242"/>
      <c r="AT120" s="243" t="s">
        <v>233</v>
      </c>
      <c r="AU120" s="243" t="s">
        <v>83</v>
      </c>
      <c r="AV120" s="15" t="s">
        <v>81</v>
      </c>
      <c r="AW120" s="15" t="s">
        <v>35</v>
      </c>
      <c r="AX120" s="15" t="s">
        <v>74</v>
      </c>
      <c r="AY120" s="243" t="s">
        <v>213</v>
      </c>
    </row>
    <row r="121" spans="1:65" s="13" customFormat="1">
      <c r="B121" s="212"/>
      <c r="C121" s="213"/>
      <c r="D121" s="208" t="s">
        <v>233</v>
      </c>
      <c r="E121" s="214" t="s">
        <v>19</v>
      </c>
      <c r="F121" s="215" t="s">
        <v>3530</v>
      </c>
      <c r="G121" s="213"/>
      <c r="H121" s="216">
        <v>5</v>
      </c>
      <c r="I121" s="217"/>
      <c r="J121" s="213"/>
      <c r="K121" s="213"/>
      <c r="L121" s="218"/>
      <c r="M121" s="219"/>
      <c r="N121" s="220"/>
      <c r="O121" s="220"/>
      <c r="P121" s="220"/>
      <c r="Q121" s="220"/>
      <c r="R121" s="220"/>
      <c r="S121" s="220"/>
      <c r="T121" s="221"/>
      <c r="AT121" s="222" t="s">
        <v>233</v>
      </c>
      <c r="AU121" s="222" t="s">
        <v>83</v>
      </c>
      <c r="AV121" s="13" t="s">
        <v>83</v>
      </c>
      <c r="AW121" s="13" t="s">
        <v>35</v>
      </c>
      <c r="AX121" s="13" t="s">
        <v>81</v>
      </c>
      <c r="AY121" s="222" t="s">
        <v>213</v>
      </c>
    </row>
    <row r="122" spans="1:65" s="2" customFormat="1" ht="21.75" customHeight="1">
      <c r="A122" s="36"/>
      <c r="B122" s="37"/>
      <c r="C122" s="195" t="s">
        <v>250</v>
      </c>
      <c r="D122" s="195" t="s">
        <v>215</v>
      </c>
      <c r="E122" s="196" t="s">
        <v>2370</v>
      </c>
      <c r="F122" s="197" t="s">
        <v>2371</v>
      </c>
      <c r="G122" s="198" t="s">
        <v>253</v>
      </c>
      <c r="H122" s="199">
        <v>6.4870000000000001</v>
      </c>
      <c r="I122" s="200"/>
      <c r="J122" s="201">
        <f>ROUND(I122*H122,2)</f>
        <v>0</v>
      </c>
      <c r="K122" s="197" t="s">
        <v>2365</v>
      </c>
      <c r="L122" s="41"/>
      <c r="M122" s="202" t="s">
        <v>19</v>
      </c>
      <c r="N122" s="203" t="s">
        <v>45</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220</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220</v>
      </c>
      <c r="BM122" s="206" t="s">
        <v>3531</v>
      </c>
    </row>
    <row r="123" spans="1:65" s="2" customFormat="1" ht="78">
      <c r="A123" s="36"/>
      <c r="B123" s="37"/>
      <c r="C123" s="38"/>
      <c r="D123" s="208" t="s">
        <v>222</v>
      </c>
      <c r="E123" s="38"/>
      <c r="F123" s="209" t="s">
        <v>2373</v>
      </c>
      <c r="G123" s="38"/>
      <c r="H123" s="38"/>
      <c r="I123" s="118"/>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222</v>
      </c>
      <c r="AU123" s="19" t="s">
        <v>83</v>
      </c>
    </row>
    <row r="124" spans="1:65" s="15" customFormat="1">
      <c r="B124" s="234"/>
      <c r="C124" s="235"/>
      <c r="D124" s="208" t="s">
        <v>233</v>
      </c>
      <c r="E124" s="236" t="s">
        <v>19</v>
      </c>
      <c r="F124" s="237" t="s">
        <v>3532</v>
      </c>
      <c r="G124" s="235"/>
      <c r="H124" s="236" t="s">
        <v>19</v>
      </c>
      <c r="I124" s="238"/>
      <c r="J124" s="235"/>
      <c r="K124" s="235"/>
      <c r="L124" s="239"/>
      <c r="M124" s="240"/>
      <c r="N124" s="241"/>
      <c r="O124" s="241"/>
      <c r="P124" s="241"/>
      <c r="Q124" s="241"/>
      <c r="R124" s="241"/>
      <c r="S124" s="241"/>
      <c r="T124" s="242"/>
      <c r="AT124" s="243" t="s">
        <v>233</v>
      </c>
      <c r="AU124" s="243" t="s">
        <v>83</v>
      </c>
      <c r="AV124" s="15" t="s">
        <v>81</v>
      </c>
      <c r="AW124" s="15" t="s">
        <v>35</v>
      </c>
      <c r="AX124" s="15" t="s">
        <v>74</v>
      </c>
      <c r="AY124" s="243" t="s">
        <v>213</v>
      </c>
    </row>
    <row r="125" spans="1:65" s="15" customFormat="1">
      <c r="B125" s="234"/>
      <c r="C125" s="235"/>
      <c r="D125" s="208" t="s">
        <v>233</v>
      </c>
      <c r="E125" s="236" t="s">
        <v>19</v>
      </c>
      <c r="F125" s="237" t="s">
        <v>2368</v>
      </c>
      <c r="G125" s="235"/>
      <c r="H125" s="236" t="s">
        <v>19</v>
      </c>
      <c r="I125" s="238"/>
      <c r="J125" s="235"/>
      <c r="K125" s="235"/>
      <c r="L125" s="239"/>
      <c r="M125" s="240"/>
      <c r="N125" s="241"/>
      <c r="O125" s="241"/>
      <c r="P125" s="241"/>
      <c r="Q125" s="241"/>
      <c r="R125" s="241"/>
      <c r="S125" s="241"/>
      <c r="T125" s="242"/>
      <c r="AT125" s="243" t="s">
        <v>233</v>
      </c>
      <c r="AU125" s="243" t="s">
        <v>83</v>
      </c>
      <c r="AV125" s="15" t="s">
        <v>81</v>
      </c>
      <c r="AW125" s="15" t="s">
        <v>35</v>
      </c>
      <c r="AX125" s="15" t="s">
        <v>74</v>
      </c>
      <c r="AY125" s="243" t="s">
        <v>213</v>
      </c>
    </row>
    <row r="126" spans="1:65" s="13" customFormat="1">
      <c r="B126" s="212"/>
      <c r="C126" s="213"/>
      <c r="D126" s="208" t="s">
        <v>233</v>
      </c>
      <c r="E126" s="214" t="s">
        <v>19</v>
      </c>
      <c r="F126" s="215" t="s">
        <v>3533</v>
      </c>
      <c r="G126" s="213"/>
      <c r="H126" s="216">
        <v>12.975</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6" customFormat="1">
      <c r="B127" s="262"/>
      <c r="C127" s="263"/>
      <c r="D127" s="208" t="s">
        <v>233</v>
      </c>
      <c r="E127" s="264" t="s">
        <v>2925</v>
      </c>
      <c r="F127" s="265" t="s">
        <v>2376</v>
      </c>
      <c r="G127" s="263"/>
      <c r="H127" s="266">
        <v>12.975</v>
      </c>
      <c r="I127" s="267"/>
      <c r="J127" s="263"/>
      <c r="K127" s="263"/>
      <c r="L127" s="268"/>
      <c r="M127" s="269"/>
      <c r="N127" s="270"/>
      <c r="O127" s="270"/>
      <c r="P127" s="270"/>
      <c r="Q127" s="270"/>
      <c r="R127" s="270"/>
      <c r="S127" s="270"/>
      <c r="T127" s="271"/>
      <c r="AT127" s="272" t="s">
        <v>233</v>
      </c>
      <c r="AU127" s="272" t="s">
        <v>83</v>
      </c>
      <c r="AV127" s="16" t="s">
        <v>228</v>
      </c>
      <c r="AW127" s="16" t="s">
        <v>35</v>
      </c>
      <c r="AX127" s="16" t="s">
        <v>74</v>
      </c>
      <c r="AY127" s="272" t="s">
        <v>213</v>
      </c>
    </row>
    <row r="128" spans="1:65" s="15" customFormat="1">
      <c r="B128" s="234"/>
      <c r="C128" s="235"/>
      <c r="D128" s="208" t="s">
        <v>233</v>
      </c>
      <c r="E128" s="236" t="s">
        <v>19</v>
      </c>
      <c r="F128" s="237" t="s">
        <v>2377</v>
      </c>
      <c r="G128" s="235"/>
      <c r="H128" s="236" t="s">
        <v>19</v>
      </c>
      <c r="I128" s="238"/>
      <c r="J128" s="235"/>
      <c r="K128" s="235"/>
      <c r="L128" s="239"/>
      <c r="M128" s="240"/>
      <c r="N128" s="241"/>
      <c r="O128" s="241"/>
      <c r="P128" s="241"/>
      <c r="Q128" s="241"/>
      <c r="R128" s="241"/>
      <c r="S128" s="241"/>
      <c r="T128" s="242"/>
      <c r="AT128" s="243" t="s">
        <v>233</v>
      </c>
      <c r="AU128" s="243" t="s">
        <v>83</v>
      </c>
      <c r="AV128" s="15" t="s">
        <v>81</v>
      </c>
      <c r="AW128" s="15" t="s">
        <v>35</v>
      </c>
      <c r="AX128" s="15" t="s">
        <v>74</v>
      </c>
      <c r="AY128" s="243" t="s">
        <v>213</v>
      </c>
    </row>
    <row r="129" spans="1:65" s="13" customFormat="1">
      <c r="B129" s="212"/>
      <c r="C129" s="213"/>
      <c r="D129" s="208" t="s">
        <v>233</v>
      </c>
      <c r="E129" s="214" t="s">
        <v>19</v>
      </c>
      <c r="F129" s="215" t="s">
        <v>2957</v>
      </c>
      <c r="G129" s="213"/>
      <c r="H129" s="216">
        <v>-6.4880000000000004</v>
      </c>
      <c r="I129" s="217"/>
      <c r="J129" s="213"/>
      <c r="K129" s="213"/>
      <c r="L129" s="218"/>
      <c r="M129" s="219"/>
      <c r="N129" s="220"/>
      <c r="O129" s="220"/>
      <c r="P129" s="220"/>
      <c r="Q129" s="220"/>
      <c r="R129" s="220"/>
      <c r="S129" s="220"/>
      <c r="T129" s="221"/>
      <c r="AT129" s="222" t="s">
        <v>233</v>
      </c>
      <c r="AU129" s="222" t="s">
        <v>83</v>
      </c>
      <c r="AV129" s="13" t="s">
        <v>83</v>
      </c>
      <c r="AW129" s="13" t="s">
        <v>35</v>
      </c>
      <c r="AX129" s="13" t="s">
        <v>74</v>
      </c>
      <c r="AY129" s="222" t="s">
        <v>213</v>
      </c>
    </row>
    <row r="130" spans="1:65" s="16" customFormat="1">
      <c r="B130" s="262"/>
      <c r="C130" s="263"/>
      <c r="D130" s="208" t="s">
        <v>233</v>
      </c>
      <c r="E130" s="264" t="s">
        <v>19</v>
      </c>
      <c r="F130" s="265" t="s">
        <v>2376</v>
      </c>
      <c r="G130" s="263"/>
      <c r="H130" s="266">
        <v>-6.4880000000000004</v>
      </c>
      <c r="I130" s="267"/>
      <c r="J130" s="263"/>
      <c r="K130" s="263"/>
      <c r="L130" s="268"/>
      <c r="M130" s="269"/>
      <c r="N130" s="270"/>
      <c r="O130" s="270"/>
      <c r="P130" s="270"/>
      <c r="Q130" s="270"/>
      <c r="R130" s="270"/>
      <c r="S130" s="270"/>
      <c r="T130" s="271"/>
      <c r="AT130" s="272" t="s">
        <v>233</v>
      </c>
      <c r="AU130" s="272" t="s">
        <v>83</v>
      </c>
      <c r="AV130" s="16" t="s">
        <v>228</v>
      </c>
      <c r="AW130" s="16" t="s">
        <v>35</v>
      </c>
      <c r="AX130" s="16" t="s">
        <v>74</v>
      </c>
      <c r="AY130" s="272" t="s">
        <v>213</v>
      </c>
    </row>
    <row r="131" spans="1:65" s="14" customFormat="1">
      <c r="B131" s="223"/>
      <c r="C131" s="224"/>
      <c r="D131" s="208" t="s">
        <v>233</v>
      </c>
      <c r="E131" s="225" t="s">
        <v>19</v>
      </c>
      <c r="F131" s="226" t="s">
        <v>234</v>
      </c>
      <c r="G131" s="224"/>
      <c r="H131" s="227">
        <v>6.4870000000000001</v>
      </c>
      <c r="I131" s="228"/>
      <c r="J131" s="224"/>
      <c r="K131" s="224"/>
      <c r="L131" s="229"/>
      <c r="M131" s="230"/>
      <c r="N131" s="231"/>
      <c r="O131" s="231"/>
      <c r="P131" s="231"/>
      <c r="Q131" s="231"/>
      <c r="R131" s="231"/>
      <c r="S131" s="231"/>
      <c r="T131" s="232"/>
      <c r="AT131" s="233" t="s">
        <v>233</v>
      </c>
      <c r="AU131" s="233" t="s">
        <v>83</v>
      </c>
      <c r="AV131" s="14" t="s">
        <v>220</v>
      </c>
      <c r="AW131" s="14" t="s">
        <v>35</v>
      </c>
      <c r="AX131" s="14" t="s">
        <v>81</v>
      </c>
      <c r="AY131" s="233" t="s">
        <v>213</v>
      </c>
    </row>
    <row r="132" spans="1:65" s="2" customFormat="1" ht="21.75" customHeight="1">
      <c r="A132" s="36"/>
      <c r="B132" s="37"/>
      <c r="C132" s="195" t="s">
        <v>257</v>
      </c>
      <c r="D132" s="195" t="s">
        <v>215</v>
      </c>
      <c r="E132" s="196" t="s">
        <v>2379</v>
      </c>
      <c r="F132" s="197" t="s">
        <v>2380</v>
      </c>
      <c r="G132" s="198" t="s">
        <v>253</v>
      </c>
      <c r="H132" s="199">
        <v>6.4880000000000004</v>
      </c>
      <c r="I132" s="200"/>
      <c r="J132" s="201">
        <f>ROUND(I132*H132,2)</f>
        <v>0</v>
      </c>
      <c r="K132" s="197" t="s">
        <v>2365</v>
      </c>
      <c r="L132" s="41"/>
      <c r="M132" s="202" t="s">
        <v>19</v>
      </c>
      <c r="N132" s="203" t="s">
        <v>45</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220</v>
      </c>
      <c r="AT132" s="206" t="s">
        <v>215</v>
      </c>
      <c r="AU132" s="206" t="s">
        <v>83</v>
      </c>
      <c r="AY132" s="19" t="s">
        <v>213</v>
      </c>
      <c r="BE132" s="207">
        <f>IF(N132="základní",J132,0)</f>
        <v>0</v>
      </c>
      <c r="BF132" s="207">
        <f>IF(N132="snížená",J132,0)</f>
        <v>0</v>
      </c>
      <c r="BG132" s="207">
        <f>IF(N132="zákl. přenesená",J132,0)</f>
        <v>0</v>
      </c>
      <c r="BH132" s="207">
        <f>IF(N132="sníž. přenesená",J132,0)</f>
        <v>0</v>
      </c>
      <c r="BI132" s="207">
        <f>IF(N132="nulová",J132,0)</f>
        <v>0</v>
      </c>
      <c r="BJ132" s="19" t="s">
        <v>81</v>
      </c>
      <c r="BK132" s="207">
        <f>ROUND(I132*H132,2)</f>
        <v>0</v>
      </c>
      <c r="BL132" s="19" t="s">
        <v>220</v>
      </c>
      <c r="BM132" s="206" t="s">
        <v>3534</v>
      </c>
    </row>
    <row r="133" spans="1:65" s="2" customFormat="1" ht="78">
      <c r="A133" s="36"/>
      <c r="B133" s="37"/>
      <c r="C133" s="38"/>
      <c r="D133" s="208" t="s">
        <v>222</v>
      </c>
      <c r="E133" s="38"/>
      <c r="F133" s="209" t="s">
        <v>2373</v>
      </c>
      <c r="G133" s="38"/>
      <c r="H133" s="38"/>
      <c r="I133" s="118"/>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222</v>
      </c>
      <c r="AU133" s="19" t="s">
        <v>83</v>
      </c>
    </row>
    <row r="134" spans="1:65" s="15" customFormat="1">
      <c r="B134" s="234"/>
      <c r="C134" s="235"/>
      <c r="D134" s="208" t="s">
        <v>233</v>
      </c>
      <c r="E134" s="236" t="s">
        <v>19</v>
      </c>
      <c r="F134" s="237" t="s">
        <v>2382</v>
      </c>
      <c r="G134" s="235"/>
      <c r="H134" s="236" t="s">
        <v>19</v>
      </c>
      <c r="I134" s="238"/>
      <c r="J134" s="235"/>
      <c r="K134" s="235"/>
      <c r="L134" s="239"/>
      <c r="M134" s="240"/>
      <c r="N134" s="241"/>
      <c r="O134" s="241"/>
      <c r="P134" s="241"/>
      <c r="Q134" s="241"/>
      <c r="R134" s="241"/>
      <c r="S134" s="241"/>
      <c r="T134" s="242"/>
      <c r="AT134" s="243" t="s">
        <v>233</v>
      </c>
      <c r="AU134" s="243" t="s">
        <v>83</v>
      </c>
      <c r="AV134" s="15" t="s">
        <v>81</v>
      </c>
      <c r="AW134" s="15" t="s">
        <v>35</v>
      </c>
      <c r="AX134" s="15" t="s">
        <v>74</v>
      </c>
      <c r="AY134" s="243" t="s">
        <v>213</v>
      </c>
    </row>
    <row r="135" spans="1:65" s="13" customFormat="1">
      <c r="B135" s="212"/>
      <c r="C135" s="213"/>
      <c r="D135" s="208" t="s">
        <v>233</v>
      </c>
      <c r="E135" s="214" t="s">
        <v>19</v>
      </c>
      <c r="F135" s="215" t="s">
        <v>2959</v>
      </c>
      <c r="G135" s="213"/>
      <c r="H135" s="216">
        <v>6.4880000000000004</v>
      </c>
      <c r="I135" s="217"/>
      <c r="J135" s="213"/>
      <c r="K135" s="213"/>
      <c r="L135" s="218"/>
      <c r="M135" s="219"/>
      <c r="N135" s="220"/>
      <c r="O135" s="220"/>
      <c r="P135" s="220"/>
      <c r="Q135" s="220"/>
      <c r="R135" s="220"/>
      <c r="S135" s="220"/>
      <c r="T135" s="221"/>
      <c r="AT135" s="222" t="s">
        <v>233</v>
      </c>
      <c r="AU135" s="222" t="s">
        <v>83</v>
      </c>
      <c r="AV135" s="13" t="s">
        <v>83</v>
      </c>
      <c r="AW135" s="13" t="s">
        <v>35</v>
      </c>
      <c r="AX135" s="13" t="s">
        <v>81</v>
      </c>
      <c r="AY135" s="222" t="s">
        <v>213</v>
      </c>
    </row>
    <row r="136" spans="1:65" s="2" customFormat="1" ht="21.75" customHeight="1">
      <c r="A136" s="36"/>
      <c r="B136" s="37"/>
      <c r="C136" s="195" t="s">
        <v>262</v>
      </c>
      <c r="D136" s="195" t="s">
        <v>215</v>
      </c>
      <c r="E136" s="196" t="s">
        <v>2666</v>
      </c>
      <c r="F136" s="197" t="s">
        <v>2667</v>
      </c>
      <c r="G136" s="198" t="s">
        <v>253</v>
      </c>
      <c r="H136" s="199">
        <v>22.5</v>
      </c>
      <c r="I136" s="200"/>
      <c r="J136" s="201">
        <f>ROUND(I136*H136,2)</f>
        <v>0</v>
      </c>
      <c r="K136" s="197" t="s">
        <v>2365</v>
      </c>
      <c r="L136" s="41"/>
      <c r="M136" s="202" t="s">
        <v>19</v>
      </c>
      <c r="N136" s="203" t="s">
        <v>45</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220</v>
      </c>
      <c r="AT136" s="206" t="s">
        <v>215</v>
      </c>
      <c r="AU136" s="206" t="s">
        <v>83</v>
      </c>
      <c r="AY136" s="19" t="s">
        <v>213</v>
      </c>
      <c r="BE136" s="207">
        <f>IF(N136="základní",J136,0)</f>
        <v>0</v>
      </c>
      <c r="BF136" s="207">
        <f>IF(N136="snížená",J136,0)</f>
        <v>0</v>
      </c>
      <c r="BG136" s="207">
        <f>IF(N136="zákl. přenesená",J136,0)</f>
        <v>0</v>
      </c>
      <c r="BH136" s="207">
        <f>IF(N136="sníž. přenesená",J136,0)</f>
        <v>0</v>
      </c>
      <c r="BI136" s="207">
        <f>IF(N136="nulová",J136,0)</f>
        <v>0</v>
      </c>
      <c r="BJ136" s="19" t="s">
        <v>81</v>
      </c>
      <c r="BK136" s="207">
        <f>ROUND(I136*H136,2)</f>
        <v>0</v>
      </c>
      <c r="BL136" s="19" t="s">
        <v>220</v>
      </c>
      <c r="BM136" s="206" t="s">
        <v>3535</v>
      </c>
    </row>
    <row r="137" spans="1:65" s="2" customFormat="1" ht="48.75">
      <c r="A137" s="36"/>
      <c r="B137" s="37"/>
      <c r="C137" s="38"/>
      <c r="D137" s="208" t="s">
        <v>222</v>
      </c>
      <c r="E137" s="38"/>
      <c r="F137" s="209" t="s">
        <v>2669</v>
      </c>
      <c r="G137" s="38"/>
      <c r="H137" s="38"/>
      <c r="I137" s="118"/>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222</v>
      </c>
      <c r="AU137" s="19" t="s">
        <v>83</v>
      </c>
    </row>
    <row r="138" spans="1:65" s="15" customFormat="1">
      <c r="B138" s="234"/>
      <c r="C138" s="235"/>
      <c r="D138" s="208" t="s">
        <v>233</v>
      </c>
      <c r="E138" s="236" t="s">
        <v>19</v>
      </c>
      <c r="F138" s="237" t="s">
        <v>3536</v>
      </c>
      <c r="G138" s="235"/>
      <c r="H138" s="236" t="s">
        <v>19</v>
      </c>
      <c r="I138" s="238"/>
      <c r="J138" s="235"/>
      <c r="K138" s="235"/>
      <c r="L138" s="239"/>
      <c r="M138" s="240"/>
      <c r="N138" s="241"/>
      <c r="O138" s="241"/>
      <c r="P138" s="241"/>
      <c r="Q138" s="241"/>
      <c r="R138" s="241"/>
      <c r="S138" s="241"/>
      <c r="T138" s="242"/>
      <c r="AT138" s="243" t="s">
        <v>233</v>
      </c>
      <c r="AU138" s="243" t="s">
        <v>83</v>
      </c>
      <c r="AV138" s="15" t="s">
        <v>81</v>
      </c>
      <c r="AW138" s="15" t="s">
        <v>35</v>
      </c>
      <c r="AX138" s="15" t="s">
        <v>74</v>
      </c>
      <c r="AY138" s="243" t="s">
        <v>213</v>
      </c>
    </row>
    <row r="139" spans="1:65" s="13" customFormat="1">
      <c r="B139" s="212"/>
      <c r="C139" s="213"/>
      <c r="D139" s="208" t="s">
        <v>233</v>
      </c>
      <c r="E139" s="214" t="s">
        <v>19</v>
      </c>
      <c r="F139" s="215" t="s">
        <v>3537</v>
      </c>
      <c r="G139" s="213"/>
      <c r="H139" s="216">
        <v>45</v>
      </c>
      <c r="I139" s="217"/>
      <c r="J139" s="213"/>
      <c r="K139" s="213"/>
      <c r="L139" s="218"/>
      <c r="M139" s="219"/>
      <c r="N139" s="220"/>
      <c r="O139" s="220"/>
      <c r="P139" s="220"/>
      <c r="Q139" s="220"/>
      <c r="R139" s="220"/>
      <c r="S139" s="220"/>
      <c r="T139" s="221"/>
      <c r="AT139" s="222" t="s">
        <v>233</v>
      </c>
      <c r="AU139" s="222" t="s">
        <v>83</v>
      </c>
      <c r="AV139" s="13" t="s">
        <v>83</v>
      </c>
      <c r="AW139" s="13" t="s">
        <v>35</v>
      </c>
      <c r="AX139" s="13" t="s">
        <v>74</v>
      </c>
      <c r="AY139" s="222" t="s">
        <v>213</v>
      </c>
    </row>
    <row r="140" spans="1:65" s="16" customFormat="1">
      <c r="B140" s="262"/>
      <c r="C140" s="263"/>
      <c r="D140" s="208" t="s">
        <v>233</v>
      </c>
      <c r="E140" s="264" t="s">
        <v>3483</v>
      </c>
      <c r="F140" s="265" t="s">
        <v>2376</v>
      </c>
      <c r="G140" s="263"/>
      <c r="H140" s="266">
        <v>45</v>
      </c>
      <c r="I140" s="267"/>
      <c r="J140" s="263"/>
      <c r="K140" s="263"/>
      <c r="L140" s="268"/>
      <c r="M140" s="269"/>
      <c r="N140" s="270"/>
      <c r="O140" s="270"/>
      <c r="P140" s="270"/>
      <c r="Q140" s="270"/>
      <c r="R140" s="270"/>
      <c r="S140" s="270"/>
      <c r="T140" s="271"/>
      <c r="AT140" s="272" t="s">
        <v>233</v>
      </c>
      <c r="AU140" s="272" t="s">
        <v>83</v>
      </c>
      <c r="AV140" s="16" t="s">
        <v>228</v>
      </c>
      <c r="AW140" s="16" t="s">
        <v>35</v>
      </c>
      <c r="AX140" s="16" t="s">
        <v>74</v>
      </c>
      <c r="AY140" s="272" t="s">
        <v>213</v>
      </c>
    </row>
    <row r="141" spans="1:65" s="15" customFormat="1">
      <c r="B141" s="234"/>
      <c r="C141" s="235"/>
      <c r="D141" s="208" t="s">
        <v>233</v>
      </c>
      <c r="E141" s="236" t="s">
        <v>19</v>
      </c>
      <c r="F141" s="237" t="s">
        <v>2672</v>
      </c>
      <c r="G141" s="235"/>
      <c r="H141" s="236" t="s">
        <v>19</v>
      </c>
      <c r="I141" s="238"/>
      <c r="J141" s="235"/>
      <c r="K141" s="235"/>
      <c r="L141" s="239"/>
      <c r="M141" s="240"/>
      <c r="N141" s="241"/>
      <c r="O141" s="241"/>
      <c r="P141" s="241"/>
      <c r="Q141" s="241"/>
      <c r="R141" s="241"/>
      <c r="S141" s="241"/>
      <c r="T141" s="242"/>
      <c r="AT141" s="243" t="s">
        <v>233</v>
      </c>
      <c r="AU141" s="243" t="s">
        <v>83</v>
      </c>
      <c r="AV141" s="15" t="s">
        <v>81</v>
      </c>
      <c r="AW141" s="15" t="s">
        <v>35</v>
      </c>
      <c r="AX141" s="15" t="s">
        <v>74</v>
      </c>
      <c r="AY141" s="243" t="s">
        <v>213</v>
      </c>
    </row>
    <row r="142" spans="1:65" s="13" customFormat="1">
      <c r="B142" s="212"/>
      <c r="C142" s="213"/>
      <c r="D142" s="208" t="s">
        <v>233</v>
      </c>
      <c r="E142" s="214" t="s">
        <v>19</v>
      </c>
      <c r="F142" s="215" t="s">
        <v>3538</v>
      </c>
      <c r="G142" s="213"/>
      <c r="H142" s="216">
        <v>-22.5</v>
      </c>
      <c r="I142" s="217"/>
      <c r="J142" s="213"/>
      <c r="K142" s="213"/>
      <c r="L142" s="218"/>
      <c r="M142" s="219"/>
      <c r="N142" s="220"/>
      <c r="O142" s="220"/>
      <c r="P142" s="220"/>
      <c r="Q142" s="220"/>
      <c r="R142" s="220"/>
      <c r="S142" s="220"/>
      <c r="T142" s="221"/>
      <c r="AT142" s="222" t="s">
        <v>233</v>
      </c>
      <c r="AU142" s="222" t="s">
        <v>83</v>
      </c>
      <c r="AV142" s="13" t="s">
        <v>83</v>
      </c>
      <c r="AW142" s="13" t="s">
        <v>35</v>
      </c>
      <c r="AX142" s="13" t="s">
        <v>74</v>
      </c>
      <c r="AY142" s="222" t="s">
        <v>213</v>
      </c>
    </row>
    <row r="143" spans="1:65" s="16" customFormat="1">
      <c r="B143" s="262"/>
      <c r="C143" s="263"/>
      <c r="D143" s="208" t="s">
        <v>233</v>
      </c>
      <c r="E143" s="264" t="s">
        <v>19</v>
      </c>
      <c r="F143" s="265" t="s">
        <v>2376</v>
      </c>
      <c r="G143" s="263"/>
      <c r="H143" s="266">
        <v>-22.5</v>
      </c>
      <c r="I143" s="267"/>
      <c r="J143" s="263"/>
      <c r="K143" s="263"/>
      <c r="L143" s="268"/>
      <c r="M143" s="269"/>
      <c r="N143" s="270"/>
      <c r="O143" s="270"/>
      <c r="P143" s="270"/>
      <c r="Q143" s="270"/>
      <c r="R143" s="270"/>
      <c r="S143" s="270"/>
      <c r="T143" s="271"/>
      <c r="AT143" s="272" t="s">
        <v>233</v>
      </c>
      <c r="AU143" s="272" t="s">
        <v>83</v>
      </c>
      <c r="AV143" s="16" t="s">
        <v>228</v>
      </c>
      <c r="AW143" s="16" t="s">
        <v>35</v>
      </c>
      <c r="AX143" s="16" t="s">
        <v>74</v>
      </c>
      <c r="AY143" s="272" t="s">
        <v>213</v>
      </c>
    </row>
    <row r="144" spans="1:65" s="14" customFormat="1">
      <c r="B144" s="223"/>
      <c r="C144" s="224"/>
      <c r="D144" s="208" t="s">
        <v>233</v>
      </c>
      <c r="E144" s="225" t="s">
        <v>19</v>
      </c>
      <c r="F144" s="226" t="s">
        <v>234</v>
      </c>
      <c r="G144" s="224"/>
      <c r="H144" s="227">
        <v>22.5</v>
      </c>
      <c r="I144" s="228"/>
      <c r="J144" s="224"/>
      <c r="K144" s="224"/>
      <c r="L144" s="229"/>
      <c r="M144" s="230"/>
      <c r="N144" s="231"/>
      <c r="O144" s="231"/>
      <c r="P144" s="231"/>
      <c r="Q144" s="231"/>
      <c r="R144" s="231"/>
      <c r="S144" s="231"/>
      <c r="T144" s="232"/>
      <c r="AT144" s="233" t="s">
        <v>233</v>
      </c>
      <c r="AU144" s="233" t="s">
        <v>83</v>
      </c>
      <c r="AV144" s="14" t="s">
        <v>220</v>
      </c>
      <c r="AW144" s="14" t="s">
        <v>35</v>
      </c>
      <c r="AX144" s="14" t="s">
        <v>81</v>
      </c>
      <c r="AY144" s="233" t="s">
        <v>213</v>
      </c>
    </row>
    <row r="145" spans="1:65" s="2" customFormat="1" ht="21.75" customHeight="1">
      <c r="A145" s="36"/>
      <c r="B145" s="37"/>
      <c r="C145" s="195" t="s">
        <v>267</v>
      </c>
      <c r="D145" s="195" t="s">
        <v>215</v>
      </c>
      <c r="E145" s="196" t="s">
        <v>2674</v>
      </c>
      <c r="F145" s="197" t="s">
        <v>2675</v>
      </c>
      <c r="G145" s="198" t="s">
        <v>253</v>
      </c>
      <c r="H145" s="199">
        <v>22.5</v>
      </c>
      <c r="I145" s="200"/>
      <c r="J145" s="201">
        <f>ROUND(I145*H145,2)</f>
        <v>0</v>
      </c>
      <c r="K145" s="197" t="s">
        <v>2365</v>
      </c>
      <c r="L145" s="41"/>
      <c r="M145" s="202" t="s">
        <v>19</v>
      </c>
      <c r="N145" s="203" t="s">
        <v>45</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220</v>
      </c>
      <c r="AT145" s="206" t="s">
        <v>215</v>
      </c>
      <c r="AU145" s="206" t="s">
        <v>83</v>
      </c>
      <c r="AY145" s="19" t="s">
        <v>213</v>
      </c>
      <c r="BE145" s="207">
        <f>IF(N145="základní",J145,0)</f>
        <v>0</v>
      </c>
      <c r="BF145" s="207">
        <f>IF(N145="snížená",J145,0)</f>
        <v>0</v>
      </c>
      <c r="BG145" s="207">
        <f>IF(N145="zákl. přenesená",J145,0)</f>
        <v>0</v>
      </c>
      <c r="BH145" s="207">
        <f>IF(N145="sníž. přenesená",J145,0)</f>
        <v>0</v>
      </c>
      <c r="BI145" s="207">
        <f>IF(N145="nulová",J145,0)</f>
        <v>0</v>
      </c>
      <c r="BJ145" s="19" t="s">
        <v>81</v>
      </c>
      <c r="BK145" s="207">
        <f>ROUND(I145*H145,2)</f>
        <v>0</v>
      </c>
      <c r="BL145" s="19" t="s">
        <v>220</v>
      </c>
      <c r="BM145" s="206" t="s">
        <v>3539</v>
      </c>
    </row>
    <row r="146" spans="1:65" s="2" customFormat="1" ht="48.75">
      <c r="A146" s="36"/>
      <c r="B146" s="37"/>
      <c r="C146" s="38"/>
      <c r="D146" s="208" t="s">
        <v>222</v>
      </c>
      <c r="E146" s="38"/>
      <c r="F146" s="209" t="s">
        <v>2669</v>
      </c>
      <c r="G146" s="38"/>
      <c r="H146" s="38"/>
      <c r="I146" s="118"/>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222</v>
      </c>
      <c r="AU146" s="19" t="s">
        <v>83</v>
      </c>
    </row>
    <row r="147" spans="1:65" s="15" customFormat="1">
      <c r="B147" s="234"/>
      <c r="C147" s="235"/>
      <c r="D147" s="208" t="s">
        <v>233</v>
      </c>
      <c r="E147" s="236" t="s">
        <v>19</v>
      </c>
      <c r="F147" s="237" t="s">
        <v>2677</v>
      </c>
      <c r="G147" s="235"/>
      <c r="H147" s="236" t="s">
        <v>19</v>
      </c>
      <c r="I147" s="238"/>
      <c r="J147" s="235"/>
      <c r="K147" s="235"/>
      <c r="L147" s="239"/>
      <c r="M147" s="240"/>
      <c r="N147" s="241"/>
      <c r="O147" s="241"/>
      <c r="P147" s="241"/>
      <c r="Q147" s="241"/>
      <c r="R147" s="241"/>
      <c r="S147" s="241"/>
      <c r="T147" s="242"/>
      <c r="AT147" s="243" t="s">
        <v>233</v>
      </c>
      <c r="AU147" s="243" t="s">
        <v>83</v>
      </c>
      <c r="AV147" s="15" t="s">
        <v>81</v>
      </c>
      <c r="AW147" s="15" t="s">
        <v>35</v>
      </c>
      <c r="AX147" s="15" t="s">
        <v>74</v>
      </c>
      <c r="AY147" s="243" t="s">
        <v>213</v>
      </c>
    </row>
    <row r="148" spans="1:65" s="13" customFormat="1">
      <c r="B148" s="212"/>
      <c r="C148" s="213"/>
      <c r="D148" s="208" t="s">
        <v>233</v>
      </c>
      <c r="E148" s="214" t="s">
        <v>19</v>
      </c>
      <c r="F148" s="215" t="s">
        <v>3540</v>
      </c>
      <c r="G148" s="213"/>
      <c r="H148" s="216">
        <v>22.5</v>
      </c>
      <c r="I148" s="217"/>
      <c r="J148" s="213"/>
      <c r="K148" s="213"/>
      <c r="L148" s="218"/>
      <c r="M148" s="219"/>
      <c r="N148" s="220"/>
      <c r="O148" s="220"/>
      <c r="P148" s="220"/>
      <c r="Q148" s="220"/>
      <c r="R148" s="220"/>
      <c r="S148" s="220"/>
      <c r="T148" s="221"/>
      <c r="AT148" s="222" t="s">
        <v>233</v>
      </c>
      <c r="AU148" s="222" t="s">
        <v>83</v>
      </c>
      <c r="AV148" s="13" t="s">
        <v>83</v>
      </c>
      <c r="AW148" s="13" t="s">
        <v>35</v>
      </c>
      <c r="AX148" s="13" t="s">
        <v>81</v>
      </c>
      <c r="AY148" s="222" t="s">
        <v>213</v>
      </c>
    </row>
    <row r="149" spans="1:65" s="2" customFormat="1" ht="21.75" customHeight="1">
      <c r="A149" s="36"/>
      <c r="B149" s="37"/>
      <c r="C149" s="195" t="s">
        <v>272</v>
      </c>
      <c r="D149" s="195" t="s">
        <v>215</v>
      </c>
      <c r="E149" s="196" t="s">
        <v>3541</v>
      </c>
      <c r="F149" s="197" t="s">
        <v>3542</v>
      </c>
      <c r="G149" s="198" t="s">
        <v>253</v>
      </c>
      <c r="H149" s="199">
        <v>0.7</v>
      </c>
      <c r="I149" s="200"/>
      <c r="J149" s="201">
        <f>ROUND(I149*H149,2)</f>
        <v>0</v>
      </c>
      <c r="K149" s="197" t="s">
        <v>2365</v>
      </c>
      <c r="L149" s="41"/>
      <c r="M149" s="202" t="s">
        <v>19</v>
      </c>
      <c r="N149" s="203" t="s">
        <v>45</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220</v>
      </c>
      <c r="AT149" s="206" t="s">
        <v>215</v>
      </c>
      <c r="AU149" s="206" t="s">
        <v>83</v>
      </c>
      <c r="AY149" s="19" t="s">
        <v>213</v>
      </c>
      <c r="BE149" s="207">
        <f>IF(N149="základní",J149,0)</f>
        <v>0</v>
      </c>
      <c r="BF149" s="207">
        <f>IF(N149="snížená",J149,0)</f>
        <v>0</v>
      </c>
      <c r="BG149" s="207">
        <f>IF(N149="zákl. přenesená",J149,0)</f>
        <v>0</v>
      </c>
      <c r="BH149" s="207">
        <f>IF(N149="sníž. přenesená",J149,0)</f>
        <v>0</v>
      </c>
      <c r="BI149" s="207">
        <f>IF(N149="nulová",J149,0)</f>
        <v>0</v>
      </c>
      <c r="BJ149" s="19" t="s">
        <v>81</v>
      </c>
      <c r="BK149" s="207">
        <f>ROUND(I149*H149,2)</f>
        <v>0</v>
      </c>
      <c r="BL149" s="19" t="s">
        <v>220</v>
      </c>
      <c r="BM149" s="206" t="s">
        <v>3543</v>
      </c>
    </row>
    <row r="150" spans="1:65" s="2" customFormat="1" ht="48.75">
      <c r="A150" s="36"/>
      <c r="B150" s="37"/>
      <c r="C150" s="38"/>
      <c r="D150" s="208" t="s">
        <v>222</v>
      </c>
      <c r="E150" s="38"/>
      <c r="F150" s="209" t="s">
        <v>1777</v>
      </c>
      <c r="G150" s="38"/>
      <c r="H150" s="38"/>
      <c r="I150" s="118"/>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222</v>
      </c>
      <c r="AU150" s="19" t="s">
        <v>83</v>
      </c>
    </row>
    <row r="151" spans="1:65" s="13" customFormat="1">
      <c r="B151" s="212"/>
      <c r="C151" s="213"/>
      <c r="D151" s="208" t="s">
        <v>233</v>
      </c>
      <c r="E151" s="214" t="s">
        <v>19</v>
      </c>
      <c r="F151" s="215" t="s">
        <v>3544</v>
      </c>
      <c r="G151" s="213"/>
      <c r="H151" s="216">
        <v>0.9</v>
      </c>
      <c r="I151" s="217"/>
      <c r="J151" s="213"/>
      <c r="K151" s="213"/>
      <c r="L151" s="218"/>
      <c r="M151" s="219"/>
      <c r="N151" s="220"/>
      <c r="O151" s="220"/>
      <c r="P151" s="220"/>
      <c r="Q151" s="220"/>
      <c r="R151" s="220"/>
      <c r="S151" s="220"/>
      <c r="T151" s="221"/>
      <c r="AT151" s="222" t="s">
        <v>233</v>
      </c>
      <c r="AU151" s="222" t="s">
        <v>83</v>
      </c>
      <c r="AV151" s="13" t="s">
        <v>83</v>
      </c>
      <c r="AW151" s="13" t="s">
        <v>35</v>
      </c>
      <c r="AX151" s="13" t="s">
        <v>74</v>
      </c>
      <c r="AY151" s="222" t="s">
        <v>213</v>
      </c>
    </row>
    <row r="152" spans="1:65" s="15" customFormat="1">
      <c r="B152" s="234"/>
      <c r="C152" s="235"/>
      <c r="D152" s="208" t="s">
        <v>233</v>
      </c>
      <c r="E152" s="236" t="s">
        <v>19</v>
      </c>
      <c r="F152" s="237" t="s">
        <v>3545</v>
      </c>
      <c r="G152" s="235"/>
      <c r="H152" s="236" t="s">
        <v>19</v>
      </c>
      <c r="I152" s="238"/>
      <c r="J152" s="235"/>
      <c r="K152" s="235"/>
      <c r="L152" s="239"/>
      <c r="M152" s="240"/>
      <c r="N152" s="241"/>
      <c r="O152" s="241"/>
      <c r="P152" s="241"/>
      <c r="Q152" s="241"/>
      <c r="R152" s="241"/>
      <c r="S152" s="241"/>
      <c r="T152" s="242"/>
      <c r="AT152" s="243" t="s">
        <v>233</v>
      </c>
      <c r="AU152" s="243" t="s">
        <v>83</v>
      </c>
      <c r="AV152" s="15" t="s">
        <v>81</v>
      </c>
      <c r="AW152" s="15" t="s">
        <v>35</v>
      </c>
      <c r="AX152" s="15" t="s">
        <v>74</v>
      </c>
      <c r="AY152" s="243" t="s">
        <v>213</v>
      </c>
    </row>
    <row r="153" spans="1:65" s="13" customFormat="1">
      <c r="B153" s="212"/>
      <c r="C153" s="213"/>
      <c r="D153" s="208" t="s">
        <v>233</v>
      </c>
      <c r="E153" s="214" t="s">
        <v>19</v>
      </c>
      <c r="F153" s="215" t="s">
        <v>2726</v>
      </c>
      <c r="G153" s="213"/>
      <c r="H153" s="216">
        <v>0.5</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6" customFormat="1">
      <c r="B154" s="262"/>
      <c r="C154" s="263"/>
      <c r="D154" s="208" t="s">
        <v>233</v>
      </c>
      <c r="E154" s="264" t="s">
        <v>3494</v>
      </c>
      <c r="F154" s="265" t="s">
        <v>2376</v>
      </c>
      <c r="G154" s="263"/>
      <c r="H154" s="266">
        <v>1.4</v>
      </c>
      <c r="I154" s="267"/>
      <c r="J154" s="263"/>
      <c r="K154" s="263"/>
      <c r="L154" s="268"/>
      <c r="M154" s="269"/>
      <c r="N154" s="270"/>
      <c r="O154" s="270"/>
      <c r="P154" s="270"/>
      <c r="Q154" s="270"/>
      <c r="R154" s="270"/>
      <c r="S154" s="270"/>
      <c r="T154" s="271"/>
      <c r="AT154" s="272" t="s">
        <v>233</v>
      </c>
      <c r="AU154" s="272" t="s">
        <v>83</v>
      </c>
      <c r="AV154" s="16" t="s">
        <v>228</v>
      </c>
      <c r="AW154" s="16" t="s">
        <v>35</v>
      </c>
      <c r="AX154" s="16" t="s">
        <v>74</v>
      </c>
      <c r="AY154" s="272" t="s">
        <v>213</v>
      </c>
    </row>
    <row r="155" spans="1:65" s="15" customFormat="1">
      <c r="B155" s="234"/>
      <c r="C155" s="235"/>
      <c r="D155" s="208" t="s">
        <v>233</v>
      </c>
      <c r="E155" s="236" t="s">
        <v>19</v>
      </c>
      <c r="F155" s="237" t="s">
        <v>2672</v>
      </c>
      <c r="G155" s="235"/>
      <c r="H155" s="236" t="s">
        <v>19</v>
      </c>
      <c r="I155" s="238"/>
      <c r="J155" s="235"/>
      <c r="K155" s="235"/>
      <c r="L155" s="239"/>
      <c r="M155" s="240"/>
      <c r="N155" s="241"/>
      <c r="O155" s="241"/>
      <c r="P155" s="241"/>
      <c r="Q155" s="241"/>
      <c r="R155" s="241"/>
      <c r="S155" s="241"/>
      <c r="T155" s="242"/>
      <c r="AT155" s="243" t="s">
        <v>233</v>
      </c>
      <c r="AU155" s="243" t="s">
        <v>83</v>
      </c>
      <c r="AV155" s="15" t="s">
        <v>81</v>
      </c>
      <c r="AW155" s="15" t="s">
        <v>35</v>
      </c>
      <c r="AX155" s="15" t="s">
        <v>74</v>
      </c>
      <c r="AY155" s="243" t="s">
        <v>213</v>
      </c>
    </row>
    <row r="156" spans="1:65" s="13" customFormat="1">
      <c r="B156" s="212"/>
      <c r="C156" s="213"/>
      <c r="D156" s="208" t="s">
        <v>233</v>
      </c>
      <c r="E156" s="214" t="s">
        <v>19</v>
      </c>
      <c r="F156" s="215" t="s">
        <v>3546</v>
      </c>
      <c r="G156" s="213"/>
      <c r="H156" s="216">
        <v>-0.7</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6" customFormat="1">
      <c r="B157" s="262"/>
      <c r="C157" s="263"/>
      <c r="D157" s="208" t="s">
        <v>233</v>
      </c>
      <c r="E157" s="264" t="s">
        <v>19</v>
      </c>
      <c r="F157" s="265" t="s">
        <v>2376</v>
      </c>
      <c r="G157" s="263"/>
      <c r="H157" s="266">
        <v>-0.7</v>
      </c>
      <c r="I157" s="267"/>
      <c r="J157" s="263"/>
      <c r="K157" s="263"/>
      <c r="L157" s="268"/>
      <c r="M157" s="269"/>
      <c r="N157" s="270"/>
      <c r="O157" s="270"/>
      <c r="P157" s="270"/>
      <c r="Q157" s="270"/>
      <c r="R157" s="270"/>
      <c r="S157" s="270"/>
      <c r="T157" s="271"/>
      <c r="AT157" s="272" t="s">
        <v>233</v>
      </c>
      <c r="AU157" s="272" t="s">
        <v>83</v>
      </c>
      <c r="AV157" s="16" t="s">
        <v>228</v>
      </c>
      <c r="AW157" s="16" t="s">
        <v>35</v>
      </c>
      <c r="AX157" s="16" t="s">
        <v>74</v>
      </c>
      <c r="AY157" s="272" t="s">
        <v>213</v>
      </c>
    </row>
    <row r="158" spans="1:65" s="14" customFormat="1">
      <c r="B158" s="223"/>
      <c r="C158" s="224"/>
      <c r="D158" s="208" t="s">
        <v>233</v>
      </c>
      <c r="E158" s="225" t="s">
        <v>19</v>
      </c>
      <c r="F158" s="226" t="s">
        <v>234</v>
      </c>
      <c r="G158" s="224"/>
      <c r="H158" s="227">
        <v>0.7</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21.75" customHeight="1">
      <c r="A159" s="36"/>
      <c r="B159" s="37"/>
      <c r="C159" s="195" t="s">
        <v>277</v>
      </c>
      <c r="D159" s="195" t="s">
        <v>215</v>
      </c>
      <c r="E159" s="196" t="s">
        <v>3165</v>
      </c>
      <c r="F159" s="197" t="s">
        <v>3166</v>
      </c>
      <c r="G159" s="198" t="s">
        <v>253</v>
      </c>
      <c r="H159" s="199">
        <v>6.2119999999999997</v>
      </c>
      <c r="I159" s="200"/>
      <c r="J159" s="201">
        <f>ROUND(I159*H159,2)</f>
        <v>0</v>
      </c>
      <c r="K159" s="197" t="s">
        <v>2365</v>
      </c>
      <c r="L159" s="41"/>
      <c r="M159" s="202" t="s">
        <v>19</v>
      </c>
      <c r="N159" s="203" t="s">
        <v>45</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3547</v>
      </c>
    </row>
    <row r="160" spans="1:65" s="2" customFormat="1" ht="48.75">
      <c r="A160" s="36"/>
      <c r="B160" s="37"/>
      <c r="C160" s="38"/>
      <c r="D160" s="208" t="s">
        <v>222</v>
      </c>
      <c r="E160" s="38"/>
      <c r="F160" s="209" t="s">
        <v>639</v>
      </c>
      <c r="G160" s="38"/>
      <c r="H160" s="38"/>
      <c r="I160" s="118"/>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222</v>
      </c>
      <c r="AU160" s="19" t="s">
        <v>83</v>
      </c>
    </row>
    <row r="161" spans="1:65" s="15" customFormat="1">
      <c r="B161" s="234"/>
      <c r="C161" s="235"/>
      <c r="D161" s="208" t="s">
        <v>233</v>
      </c>
      <c r="E161" s="236" t="s">
        <v>19</v>
      </c>
      <c r="F161" s="237" t="s">
        <v>3168</v>
      </c>
      <c r="G161" s="235"/>
      <c r="H161" s="236" t="s">
        <v>19</v>
      </c>
      <c r="I161" s="238"/>
      <c r="J161" s="235"/>
      <c r="K161" s="235"/>
      <c r="L161" s="239"/>
      <c r="M161" s="240"/>
      <c r="N161" s="241"/>
      <c r="O161" s="241"/>
      <c r="P161" s="241"/>
      <c r="Q161" s="241"/>
      <c r="R161" s="241"/>
      <c r="S161" s="241"/>
      <c r="T161" s="242"/>
      <c r="AT161" s="243" t="s">
        <v>233</v>
      </c>
      <c r="AU161" s="243" t="s">
        <v>83</v>
      </c>
      <c r="AV161" s="15" t="s">
        <v>81</v>
      </c>
      <c r="AW161" s="15" t="s">
        <v>35</v>
      </c>
      <c r="AX161" s="15" t="s">
        <v>74</v>
      </c>
      <c r="AY161" s="243" t="s">
        <v>213</v>
      </c>
    </row>
    <row r="162" spans="1:65" s="13" customFormat="1">
      <c r="B162" s="212"/>
      <c r="C162" s="213"/>
      <c r="D162" s="208" t="s">
        <v>233</v>
      </c>
      <c r="E162" s="214" t="s">
        <v>19</v>
      </c>
      <c r="F162" s="215" t="s">
        <v>3548</v>
      </c>
      <c r="G162" s="213"/>
      <c r="H162" s="216">
        <v>5.5069999999999997</v>
      </c>
      <c r="I162" s="217"/>
      <c r="J162" s="213"/>
      <c r="K162" s="213"/>
      <c r="L162" s="218"/>
      <c r="M162" s="219"/>
      <c r="N162" s="220"/>
      <c r="O162" s="220"/>
      <c r="P162" s="220"/>
      <c r="Q162" s="220"/>
      <c r="R162" s="220"/>
      <c r="S162" s="220"/>
      <c r="T162" s="221"/>
      <c r="AT162" s="222" t="s">
        <v>233</v>
      </c>
      <c r="AU162" s="222" t="s">
        <v>83</v>
      </c>
      <c r="AV162" s="13" t="s">
        <v>83</v>
      </c>
      <c r="AW162" s="13" t="s">
        <v>35</v>
      </c>
      <c r="AX162" s="13" t="s">
        <v>74</v>
      </c>
      <c r="AY162" s="222" t="s">
        <v>213</v>
      </c>
    </row>
    <row r="163" spans="1:65" s="13" customFormat="1">
      <c r="B163" s="212"/>
      <c r="C163" s="213"/>
      <c r="D163" s="208" t="s">
        <v>233</v>
      </c>
      <c r="E163" s="214" t="s">
        <v>19</v>
      </c>
      <c r="F163" s="215" t="s">
        <v>3549</v>
      </c>
      <c r="G163" s="213"/>
      <c r="H163" s="216">
        <v>5.4180000000000001</v>
      </c>
      <c r="I163" s="217"/>
      <c r="J163" s="213"/>
      <c r="K163" s="213"/>
      <c r="L163" s="218"/>
      <c r="M163" s="219"/>
      <c r="N163" s="220"/>
      <c r="O163" s="220"/>
      <c r="P163" s="220"/>
      <c r="Q163" s="220"/>
      <c r="R163" s="220"/>
      <c r="S163" s="220"/>
      <c r="T163" s="221"/>
      <c r="AT163" s="222" t="s">
        <v>233</v>
      </c>
      <c r="AU163" s="222" t="s">
        <v>83</v>
      </c>
      <c r="AV163" s="13" t="s">
        <v>83</v>
      </c>
      <c r="AW163" s="13" t="s">
        <v>35</v>
      </c>
      <c r="AX163" s="13" t="s">
        <v>74</v>
      </c>
      <c r="AY163" s="222" t="s">
        <v>213</v>
      </c>
    </row>
    <row r="164" spans="1:65" s="15" customFormat="1">
      <c r="B164" s="234"/>
      <c r="C164" s="235"/>
      <c r="D164" s="208" t="s">
        <v>233</v>
      </c>
      <c r="E164" s="236" t="s">
        <v>19</v>
      </c>
      <c r="F164" s="237" t="s">
        <v>3175</v>
      </c>
      <c r="G164" s="235"/>
      <c r="H164" s="236" t="s">
        <v>19</v>
      </c>
      <c r="I164" s="238"/>
      <c r="J164" s="235"/>
      <c r="K164" s="235"/>
      <c r="L164" s="239"/>
      <c r="M164" s="240"/>
      <c r="N164" s="241"/>
      <c r="O164" s="241"/>
      <c r="P164" s="241"/>
      <c r="Q164" s="241"/>
      <c r="R164" s="241"/>
      <c r="S164" s="241"/>
      <c r="T164" s="242"/>
      <c r="AT164" s="243" t="s">
        <v>233</v>
      </c>
      <c r="AU164" s="243" t="s">
        <v>83</v>
      </c>
      <c r="AV164" s="15" t="s">
        <v>81</v>
      </c>
      <c r="AW164" s="15" t="s">
        <v>35</v>
      </c>
      <c r="AX164" s="15" t="s">
        <v>74</v>
      </c>
      <c r="AY164" s="243" t="s">
        <v>213</v>
      </c>
    </row>
    <row r="165" spans="1:65" s="13" customFormat="1">
      <c r="B165" s="212"/>
      <c r="C165" s="213"/>
      <c r="D165" s="208" t="s">
        <v>233</v>
      </c>
      <c r="E165" s="214" t="s">
        <v>19</v>
      </c>
      <c r="F165" s="215" t="s">
        <v>3550</v>
      </c>
      <c r="G165" s="213"/>
      <c r="H165" s="216">
        <v>1.5</v>
      </c>
      <c r="I165" s="217"/>
      <c r="J165" s="213"/>
      <c r="K165" s="213"/>
      <c r="L165" s="218"/>
      <c r="M165" s="219"/>
      <c r="N165" s="220"/>
      <c r="O165" s="220"/>
      <c r="P165" s="220"/>
      <c r="Q165" s="220"/>
      <c r="R165" s="220"/>
      <c r="S165" s="220"/>
      <c r="T165" s="221"/>
      <c r="AT165" s="222" t="s">
        <v>233</v>
      </c>
      <c r="AU165" s="222" t="s">
        <v>83</v>
      </c>
      <c r="AV165" s="13" t="s">
        <v>83</v>
      </c>
      <c r="AW165" s="13" t="s">
        <v>35</v>
      </c>
      <c r="AX165" s="13" t="s">
        <v>74</v>
      </c>
      <c r="AY165" s="222" t="s">
        <v>213</v>
      </c>
    </row>
    <row r="166" spans="1:65" s="16" customFormat="1">
      <c r="B166" s="262"/>
      <c r="C166" s="263"/>
      <c r="D166" s="208" t="s">
        <v>233</v>
      </c>
      <c r="E166" s="264" t="s">
        <v>3119</v>
      </c>
      <c r="F166" s="265" t="s">
        <v>2376</v>
      </c>
      <c r="G166" s="263"/>
      <c r="H166" s="266">
        <v>12.425000000000001</v>
      </c>
      <c r="I166" s="267"/>
      <c r="J166" s="263"/>
      <c r="K166" s="263"/>
      <c r="L166" s="268"/>
      <c r="M166" s="269"/>
      <c r="N166" s="270"/>
      <c r="O166" s="270"/>
      <c r="P166" s="270"/>
      <c r="Q166" s="270"/>
      <c r="R166" s="270"/>
      <c r="S166" s="270"/>
      <c r="T166" s="271"/>
      <c r="AT166" s="272" t="s">
        <v>233</v>
      </c>
      <c r="AU166" s="272" t="s">
        <v>83</v>
      </c>
      <c r="AV166" s="16" t="s">
        <v>228</v>
      </c>
      <c r="AW166" s="16" t="s">
        <v>35</v>
      </c>
      <c r="AX166" s="16" t="s">
        <v>74</v>
      </c>
      <c r="AY166" s="272" t="s">
        <v>213</v>
      </c>
    </row>
    <row r="167" spans="1:65" s="15" customFormat="1">
      <c r="B167" s="234"/>
      <c r="C167" s="235"/>
      <c r="D167" s="208" t="s">
        <v>233</v>
      </c>
      <c r="E167" s="236" t="s">
        <v>19</v>
      </c>
      <c r="F167" s="237" t="s">
        <v>2672</v>
      </c>
      <c r="G167" s="235"/>
      <c r="H167" s="236" t="s">
        <v>19</v>
      </c>
      <c r="I167" s="238"/>
      <c r="J167" s="235"/>
      <c r="K167" s="235"/>
      <c r="L167" s="239"/>
      <c r="M167" s="240"/>
      <c r="N167" s="241"/>
      <c r="O167" s="241"/>
      <c r="P167" s="241"/>
      <c r="Q167" s="241"/>
      <c r="R167" s="241"/>
      <c r="S167" s="241"/>
      <c r="T167" s="242"/>
      <c r="AT167" s="243" t="s">
        <v>233</v>
      </c>
      <c r="AU167" s="243" t="s">
        <v>83</v>
      </c>
      <c r="AV167" s="15" t="s">
        <v>81</v>
      </c>
      <c r="AW167" s="15" t="s">
        <v>35</v>
      </c>
      <c r="AX167" s="15" t="s">
        <v>74</v>
      </c>
      <c r="AY167" s="243" t="s">
        <v>213</v>
      </c>
    </row>
    <row r="168" spans="1:65" s="13" customFormat="1">
      <c r="B168" s="212"/>
      <c r="C168" s="213"/>
      <c r="D168" s="208" t="s">
        <v>233</v>
      </c>
      <c r="E168" s="214" t="s">
        <v>19</v>
      </c>
      <c r="F168" s="215" t="s">
        <v>3177</v>
      </c>
      <c r="G168" s="213"/>
      <c r="H168" s="216">
        <v>-6.2130000000000001</v>
      </c>
      <c r="I168" s="217"/>
      <c r="J168" s="213"/>
      <c r="K168" s="213"/>
      <c r="L168" s="218"/>
      <c r="M168" s="219"/>
      <c r="N168" s="220"/>
      <c r="O168" s="220"/>
      <c r="P168" s="220"/>
      <c r="Q168" s="220"/>
      <c r="R168" s="220"/>
      <c r="S168" s="220"/>
      <c r="T168" s="221"/>
      <c r="AT168" s="222" t="s">
        <v>233</v>
      </c>
      <c r="AU168" s="222" t="s">
        <v>83</v>
      </c>
      <c r="AV168" s="13" t="s">
        <v>83</v>
      </c>
      <c r="AW168" s="13" t="s">
        <v>35</v>
      </c>
      <c r="AX168" s="13" t="s">
        <v>74</v>
      </c>
      <c r="AY168" s="222" t="s">
        <v>213</v>
      </c>
    </row>
    <row r="169" spans="1:65" s="16" customFormat="1">
      <c r="B169" s="262"/>
      <c r="C169" s="263"/>
      <c r="D169" s="208" t="s">
        <v>233</v>
      </c>
      <c r="E169" s="264" t="s">
        <v>19</v>
      </c>
      <c r="F169" s="265" t="s">
        <v>2376</v>
      </c>
      <c r="G169" s="263"/>
      <c r="H169" s="266">
        <v>-6.2130000000000001</v>
      </c>
      <c r="I169" s="267"/>
      <c r="J169" s="263"/>
      <c r="K169" s="263"/>
      <c r="L169" s="268"/>
      <c r="M169" s="269"/>
      <c r="N169" s="270"/>
      <c r="O169" s="270"/>
      <c r="P169" s="270"/>
      <c r="Q169" s="270"/>
      <c r="R169" s="270"/>
      <c r="S169" s="270"/>
      <c r="T169" s="271"/>
      <c r="AT169" s="272" t="s">
        <v>233</v>
      </c>
      <c r="AU169" s="272" t="s">
        <v>83</v>
      </c>
      <c r="AV169" s="16" t="s">
        <v>228</v>
      </c>
      <c r="AW169" s="16" t="s">
        <v>35</v>
      </c>
      <c r="AX169" s="16" t="s">
        <v>74</v>
      </c>
      <c r="AY169" s="272" t="s">
        <v>213</v>
      </c>
    </row>
    <row r="170" spans="1:65" s="14" customFormat="1">
      <c r="B170" s="223"/>
      <c r="C170" s="224"/>
      <c r="D170" s="208" t="s">
        <v>233</v>
      </c>
      <c r="E170" s="225" t="s">
        <v>19</v>
      </c>
      <c r="F170" s="226" t="s">
        <v>234</v>
      </c>
      <c r="G170" s="224"/>
      <c r="H170" s="227">
        <v>6.2119999999999997</v>
      </c>
      <c r="I170" s="228"/>
      <c r="J170" s="224"/>
      <c r="K170" s="224"/>
      <c r="L170" s="229"/>
      <c r="M170" s="230"/>
      <c r="N170" s="231"/>
      <c r="O170" s="231"/>
      <c r="P170" s="231"/>
      <c r="Q170" s="231"/>
      <c r="R170" s="231"/>
      <c r="S170" s="231"/>
      <c r="T170" s="232"/>
      <c r="AT170" s="233" t="s">
        <v>233</v>
      </c>
      <c r="AU170" s="233" t="s">
        <v>83</v>
      </c>
      <c r="AV170" s="14" t="s">
        <v>220</v>
      </c>
      <c r="AW170" s="14" t="s">
        <v>35</v>
      </c>
      <c r="AX170" s="14" t="s">
        <v>81</v>
      </c>
      <c r="AY170" s="233" t="s">
        <v>213</v>
      </c>
    </row>
    <row r="171" spans="1:65" s="2" customFormat="1" ht="21.75" customHeight="1">
      <c r="A171" s="36"/>
      <c r="B171" s="37"/>
      <c r="C171" s="195" t="s">
        <v>281</v>
      </c>
      <c r="D171" s="195" t="s">
        <v>215</v>
      </c>
      <c r="E171" s="196" t="s">
        <v>3551</v>
      </c>
      <c r="F171" s="197" t="s">
        <v>3552</v>
      </c>
      <c r="G171" s="198" t="s">
        <v>253</v>
      </c>
      <c r="H171" s="199">
        <v>0.7</v>
      </c>
      <c r="I171" s="200"/>
      <c r="J171" s="201">
        <f>ROUND(I171*H171,2)</f>
        <v>0</v>
      </c>
      <c r="K171" s="197" t="s">
        <v>2365</v>
      </c>
      <c r="L171" s="41"/>
      <c r="M171" s="202" t="s">
        <v>19</v>
      </c>
      <c r="N171" s="203" t="s">
        <v>45</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220</v>
      </c>
      <c r="AT171" s="206" t="s">
        <v>215</v>
      </c>
      <c r="AU171" s="206" t="s">
        <v>83</v>
      </c>
      <c r="AY171" s="19" t="s">
        <v>213</v>
      </c>
      <c r="BE171" s="207">
        <f>IF(N171="základní",J171,0)</f>
        <v>0</v>
      </c>
      <c r="BF171" s="207">
        <f>IF(N171="snížená",J171,0)</f>
        <v>0</v>
      </c>
      <c r="BG171" s="207">
        <f>IF(N171="zákl. přenesená",J171,0)</f>
        <v>0</v>
      </c>
      <c r="BH171" s="207">
        <f>IF(N171="sníž. přenesená",J171,0)</f>
        <v>0</v>
      </c>
      <c r="BI171" s="207">
        <f>IF(N171="nulová",J171,0)</f>
        <v>0</v>
      </c>
      <c r="BJ171" s="19" t="s">
        <v>81</v>
      </c>
      <c r="BK171" s="207">
        <f>ROUND(I171*H171,2)</f>
        <v>0</v>
      </c>
      <c r="BL171" s="19" t="s">
        <v>220</v>
      </c>
      <c r="BM171" s="206" t="s">
        <v>3553</v>
      </c>
    </row>
    <row r="172" spans="1:65" s="2" customFormat="1" ht="48.75">
      <c r="A172" s="36"/>
      <c r="B172" s="37"/>
      <c r="C172" s="38"/>
      <c r="D172" s="208" t="s">
        <v>222</v>
      </c>
      <c r="E172" s="38"/>
      <c r="F172" s="209" t="s">
        <v>1777</v>
      </c>
      <c r="G172" s="38"/>
      <c r="H172" s="38"/>
      <c r="I172" s="118"/>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222</v>
      </c>
      <c r="AU172" s="19" t="s">
        <v>83</v>
      </c>
    </row>
    <row r="173" spans="1:65" s="15" customFormat="1">
      <c r="B173" s="234"/>
      <c r="C173" s="235"/>
      <c r="D173" s="208" t="s">
        <v>233</v>
      </c>
      <c r="E173" s="236" t="s">
        <v>19</v>
      </c>
      <c r="F173" s="237" t="s">
        <v>2677</v>
      </c>
      <c r="G173" s="235"/>
      <c r="H173" s="236" t="s">
        <v>19</v>
      </c>
      <c r="I173" s="238"/>
      <c r="J173" s="235"/>
      <c r="K173" s="235"/>
      <c r="L173" s="239"/>
      <c r="M173" s="240"/>
      <c r="N173" s="241"/>
      <c r="O173" s="241"/>
      <c r="P173" s="241"/>
      <c r="Q173" s="241"/>
      <c r="R173" s="241"/>
      <c r="S173" s="241"/>
      <c r="T173" s="242"/>
      <c r="AT173" s="243" t="s">
        <v>233</v>
      </c>
      <c r="AU173" s="243" t="s">
        <v>83</v>
      </c>
      <c r="AV173" s="15" t="s">
        <v>81</v>
      </c>
      <c r="AW173" s="15" t="s">
        <v>35</v>
      </c>
      <c r="AX173" s="15" t="s">
        <v>74</v>
      </c>
      <c r="AY173" s="243" t="s">
        <v>213</v>
      </c>
    </row>
    <row r="174" spans="1:65" s="13" customFormat="1">
      <c r="B174" s="212"/>
      <c r="C174" s="213"/>
      <c r="D174" s="208" t="s">
        <v>233</v>
      </c>
      <c r="E174" s="214" t="s">
        <v>19</v>
      </c>
      <c r="F174" s="215" t="s">
        <v>3554</v>
      </c>
      <c r="G174" s="213"/>
      <c r="H174" s="216">
        <v>0.7</v>
      </c>
      <c r="I174" s="217"/>
      <c r="J174" s="213"/>
      <c r="K174" s="213"/>
      <c r="L174" s="218"/>
      <c r="M174" s="219"/>
      <c r="N174" s="220"/>
      <c r="O174" s="220"/>
      <c r="P174" s="220"/>
      <c r="Q174" s="220"/>
      <c r="R174" s="220"/>
      <c r="S174" s="220"/>
      <c r="T174" s="221"/>
      <c r="AT174" s="222" t="s">
        <v>233</v>
      </c>
      <c r="AU174" s="222" t="s">
        <v>83</v>
      </c>
      <c r="AV174" s="13" t="s">
        <v>83</v>
      </c>
      <c r="AW174" s="13" t="s">
        <v>35</v>
      </c>
      <c r="AX174" s="13" t="s">
        <v>81</v>
      </c>
      <c r="AY174" s="222" t="s">
        <v>213</v>
      </c>
    </row>
    <row r="175" spans="1:65" s="2" customFormat="1" ht="21.75" customHeight="1">
      <c r="A175" s="36"/>
      <c r="B175" s="37"/>
      <c r="C175" s="195" t="s">
        <v>285</v>
      </c>
      <c r="D175" s="195" t="s">
        <v>215</v>
      </c>
      <c r="E175" s="196" t="s">
        <v>3178</v>
      </c>
      <c r="F175" s="197" t="s">
        <v>3179</v>
      </c>
      <c r="G175" s="198" t="s">
        <v>253</v>
      </c>
      <c r="H175" s="199">
        <v>6.2130000000000001</v>
      </c>
      <c r="I175" s="200"/>
      <c r="J175" s="201">
        <f>ROUND(I175*H175,2)</f>
        <v>0</v>
      </c>
      <c r="K175" s="197" t="s">
        <v>2365</v>
      </c>
      <c r="L175" s="41"/>
      <c r="M175" s="202" t="s">
        <v>19</v>
      </c>
      <c r="N175" s="203" t="s">
        <v>45</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220</v>
      </c>
      <c r="AT175" s="206" t="s">
        <v>215</v>
      </c>
      <c r="AU175" s="206" t="s">
        <v>83</v>
      </c>
      <c r="AY175" s="19" t="s">
        <v>213</v>
      </c>
      <c r="BE175" s="207">
        <f>IF(N175="základní",J175,0)</f>
        <v>0</v>
      </c>
      <c r="BF175" s="207">
        <f>IF(N175="snížená",J175,0)</f>
        <v>0</v>
      </c>
      <c r="BG175" s="207">
        <f>IF(N175="zákl. přenesená",J175,0)</f>
        <v>0</v>
      </c>
      <c r="BH175" s="207">
        <f>IF(N175="sníž. přenesená",J175,0)</f>
        <v>0</v>
      </c>
      <c r="BI175" s="207">
        <f>IF(N175="nulová",J175,0)</f>
        <v>0</v>
      </c>
      <c r="BJ175" s="19" t="s">
        <v>81</v>
      </c>
      <c r="BK175" s="207">
        <f>ROUND(I175*H175,2)</f>
        <v>0</v>
      </c>
      <c r="BL175" s="19" t="s">
        <v>220</v>
      </c>
      <c r="BM175" s="206" t="s">
        <v>3555</v>
      </c>
    </row>
    <row r="176" spans="1:65" s="2" customFormat="1" ht="48.75">
      <c r="A176" s="36"/>
      <c r="B176" s="37"/>
      <c r="C176" s="38"/>
      <c r="D176" s="208" t="s">
        <v>222</v>
      </c>
      <c r="E176" s="38"/>
      <c r="F176" s="209" t="s">
        <v>639</v>
      </c>
      <c r="G176" s="38"/>
      <c r="H176" s="38"/>
      <c r="I176" s="118"/>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222</v>
      </c>
      <c r="AU176" s="19" t="s">
        <v>83</v>
      </c>
    </row>
    <row r="177" spans="1:65" s="15" customFormat="1">
      <c r="B177" s="234"/>
      <c r="C177" s="235"/>
      <c r="D177" s="208" t="s">
        <v>233</v>
      </c>
      <c r="E177" s="236" t="s">
        <v>19</v>
      </c>
      <c r="F177" s="237" t="s">
        <v>2677</v>
      </c>
      <c r="G177" s="235"/>
      <c r="H177" s="236" t="s">
        <v>19</v>
      </c>
      <c r="I177" s="238"/>
      <c r="J177" s="235"/>
      <c r="K177" s="235"/>
      <c r="L177" s="239"/>
      <c r="M177" s="240"/>
      <c r="N177" s="241"/>
      <c r="O177" s="241"/>
      <c r="P177" s="241"/>
      <c r="Q177" s="241"/>
      <c r="R177" s="241"/>
      <c r="S177" s="241"/>
      <c r="T177" s="242"/>
      <c r="AT177" s="243" t="s">
        <v>233</v>
      </c>
      <c r="AU177" s="243" t="s">
        <v>83</v>
      </c>
      <c r="AV177" s="15" t="s">
        <v>81</v>
      </c>
      <c r="AW177" s="15" t="s">
        <v>35</v>
      </c>
      <c r="AX177" s="15" t="s">
        <v>74</v>
      </c>
      <c r="AY177" s="243" t="s">
        <v>213</v>
      </c>
    </row>
    <row r="178" spans="1:65" s="13" customFormat="1">
      <c r="B178" s="212"/>
      <c r="C178" s="213"/>
      <c r="D178" s="208" t="s">
        <v>233</v>
      </c>
      <c r="E178" s="214" t="s">
        <v>19</v>
      </c>
      <c r="F178" s="215" t="s">
        <v>3181</v>
      </c>
      <c r="G178" s="213"/>
      <c r="H178" s="216">
        <v>6.2130000000000001</v>
      </c>
      <c r="I178" s="217"/>
      <c r="J178" s="213"/>
      <c r="K178" s="213"/>
      <c r="L178" s="218"/>
      <c r="M178" s="219"/>
      <c r="N178" s="220"/>
      <c r="O178" s="220"/>
      <c r="P178" s="220"/>
      <c r="Q178" s="220"/>
      <c r="R178" s="220"/>
      <c r="S178" s="220"/>
      <c r="T178" s="221"/>
      <c r="AT178" s="222" t="s">
        <v>233</v>
      </c>
      <c r="AU178" s="222" t="s">
        <v>83</v>
      </c>
      <c r="AV178" s="13" t="s">
        <v>83</v>
      </c>
      <c r="AW178" s="13" t="s">
        <v>35</v>
      </c>
      <c r="AX178" s="13" t="s">
        <v>81</v>
      </c>
      <c r="AY178" s="222" t="s">
        <v>213</v>
      </c>
    </row>
    <row r="179" spans="1:65" s="2" customFormat="1" ht="21.75" customHeight="1">
      <c r="A179" s="36"/>
      <c r="B179" s="37"/>
      <c r="C179" s="195" t="s">
        <v>8</v>
      </c>
      <c r="D179" s="195" t="s">
        <v>215</v>
      </c>
      <c r="E179" s="196" t="s">
        <v>298</v>
      </c>
      <c r="F179" s="197" t="s">
        <v>299</v>
      </c>
      <c r="G179" s="198" t="s">
        <v>253</v>
      </c>
      <c r="H179" s="199">
        <v>22.95</v>
      </c>
      <c r="I179" s="200"/>
      <c r="J179" s="201">
        <f>ROUND(I179*H179,2)</f>
        <v>0</v>
      </c>
      <c r="K179" s="197" t="s">
        <v>2365</v>
      </c>
      <c r="L179" s="41"/>
      <c r="M179" s="202" t="s">
        <v>19</v>
      </c>
      <c r="N179" s="203" t="s">
        <v>45</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220</v>
      </c>
      <c r="AT179" s="206" t="s">
        <v>215</v>
      </c>
      <c r="AU179" s="206" t="s">
        <v>83</v>
      </c>
      <c r="AY179" s="19" t="s">
        <v>213</v>
      </c>
      <c r="BE179" s="207">
        <f>IF(N179="základní",J179,0)</f>
        <v>0</v>
      </c>
      <c r="BF179" s="207">
        <f>IF(N179="snížená",J179,0)</f>
        <v>0</v>
      </c>
      <c r="BG179" s="207">
        <f>IF(N179="zákl. přenesená",J179,0)</f>
        <v>0</v>
      </c>
      <c r="BH179" s="207">
        <f>IF(N179="sníž. přenesená",J179,0)</f>
        <v>0</v>
      </c>
      <c r="BI179" s="207">
        <f>IF(N179="nulová",J179,0)</f>
        <v>0</v>
      </c>
      <c r="BJ179" s="19" t="s">
        <v>81</v>
      </c>
      <c r="BK179" s="207">
        <f>ROUND(I179*H179,2)</f>
        <v>0</v>
      </c>
      <c r="BL179" s="19" t="s">
        <v>220</v>
      </c>
      <c r="BM179" s="206" t="s">
        <v>3556</v>
      </c>
    </row>
    <row r="180" spans="1:65" s="2" customFormat="1" ht="136.5">
      <c r="A180" s="36"/>
      <c r="B180" s="37"/>
      <c r="C180" s="38"/>
      <c r="D180" s="208" t="s">
        <v>222</v>
      </c>
      <c r="E180" s="38"/>
      <c r="F180" s="209" t="s">
        <v>271</v>
      </c>
      <c r="G180" s="38"/>
      <c r="H180" s="38"/>
      <c r="I180" s="118"/>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222</v>
      </c>
      <c r="AU180" s="19" t="s">
        <v>83</v>
      </c>
    </row>
    <row r="181" spans="1:65" s="13" customFormat="1">
      <c r="B181" s="212"/>
      <c r="C181" s="213"/>
      <c r="D181" s="208" t="s">
        <v>233</v>
      </c>
      <c r="E181" s="214" t="s">
        <v>19</v>
      </c>
      <c r="F181" s="215" t="s">
        <v>3557</v>
      </c>
      <c r="G181" s="213"/>
      <c r="H181" s="216">
        <v>71.8</v>
      </c>
      <c r="I181" s="217"/>
      <c r="J181" s="213"/>
      <c r="K181" s="213"/>
      <c r="L181" s="218"/>
      <c r="M181" s="219"/>
      <c r="N181" s="220"/>
      <c r="O181" s="220"/>
      <c r="P181" s="220"/>
      <c r="Q181" s="220"/>
      <c r="R181" s="220"/>
      <c r="S181" s="220"/>
      <c r="T181" s="221"/>
      <c r="AT181" s="222" t="s">
        <v>233</v>
      </c>
      <c r="AU181" s="222" t="s">
        <v>83</v>
      </c>
      <c r="AV181" s="13" t="s">
        <v>83</v>
      </c>
      <c r="AW181" s="13" t="s">
        <v>35</v>
      </c>
      <c r="AX181" s="13" t="s">
        <v>74</v>
      </c>
      <c r="AY181" s="222" t="s">
        <v>213</v>
      </c>
    </row>
    <row r="182" spans="1:65" s="13" customFormat="1">
      <c r="B182" s="212"/>
      <c r="C182" s="213"/>
      <c r="D182" s="208" t="s">
        <v>233</v>
      </c>
      <c r="E182" s="214" t="s">
        <v>19</v>
      </c>
      <c r="F182" s="215" t="s">
        <v>3558</v>
      </c>
      <c r="G182" s="213"/>
      <c r="H182" s="216">
        <v>-48.85</v>
      </c>
      <c r="I182" s="217"/>
      <c r="J182" s="213"/>
      <c r="K182" s="213"/>
      <c r="L182" s="218"/>
      <c r="M182" s="219"/>
      <c r="N182" s="220"/>
      <c r="O182" s="220"/>
      <c r="P182" s="220"/>
      <c r="Q182" s="220"/>
      <c r="R182" s="220"/>
      <c r="S182" s="220"/>
      <c r="T182" s="221"/>
      <c r="AT182" s="222" t="s">
        <v>233</v>
      </c>
      <c r="AU182" s="222" t="s">
        <v>83</v>
      </c>
      <c r="AV182" s="13" t="s">
        <v>83</v>
      </c>
      <c r="AW182" s="13" t="s">
        <v>35</v>
      </c>
      <c r="AX182" s="13" t="s">
        <v>74</v>
      </c>
      <c r="AY182" s="222" t="s">
        <v>213</v>
      </c>
    </row>
    <row r="183" spans="1:65" s="14" customFormat="1">
      <c r="B183" s="223"/>
      <c r="C183" s="224"/>
      <c r="D183" s="208" t="s">
        <v>233</v>
      </c>
      <c r="E183" s="225" t="s">
        <v>2352</v>
      </c>
      <c r="F183" s="226" t="s">
        <v>234</v>
      </c>
      <c r="G183" s="224"/>
      <c r="H183" s="227">
        <v>22.95</v>
      </c>
      <c r="I183" s="228"/>
      <c r="J183" s="224"/>
      <c r="K183" s="224"/>
      <c r="L183" s="229"/>
      <c r="M183" s="230"/>
      <c r="N183" s="231"/>
      <c r="O183" s="231"/>
      <c r="P183" s="231"/>
      <c r="Q183" s="231"/>
      <c r="R183" s="231"/>
      <c r="S183" s="231"/>
      <c r="T183" s="232"/>
      <c r="AT183" s="233" t="s">
        <v>233</v>
      </c>
      <c r="AU183" s="233" t="s">
        <v>83</v>
      </c>
      <c r="AV183" s="14" t="s">
        <v>220</v>
      </c>
      <c r="AW183" s="14" t="s">
        <v>35</v>
      </c>
      <c r="AX183" s="14" t="s">
        <v>81</v>
      </c>
      <c r="AY183" s="233" t="s">
        <v>213</v>
      </c>
    </row>
    <row r="184" spans="1:65" s="2" customFormat="1" ht="33" customHeight="1">
      <c r="A184" s="36"/>
      <c r="B184" s="37"/>
      <c r="C184" s="195" t="s">
        <v>293</v>
      </c>
      <c r="D184" s="195" t="s">
        <v>215</v>
      </c>
      <c r="E184" s="196" t="s">
        <v>303</v>
      </c>
      <c r="F184" s="197" t="s">
        <v>304</v>
      </c>
      <c r="G184" s="198" t="s">
        <v>253</v>
      </c>
      <c r="H184" s="199">
        <v>229.5</v>
      </c>
      <c r="I184" s="200"/>
      <c r="J184" s="201">
        <f>ROUND(I184*H184,2)</f>
        <v>0</v>
      </c>
      <c r="K184" s="197" t="s">
        <v>2365</v>
      </c>
      <c r="L184" s="41"/>
      <c r="M184" s="202" t="s">
        <v>19</v>
      </c>
      <c r="N184" s="203" t="s">
        <v>45</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220</v>
      </c>
      <c r="AT184" s="206" t="s">
        <v>215</v>
      </c>
      <c r="AU184" s="206" t="s">
        <v>83</v>
      </c>
      <c r="AY184" s="19" t="s">
        <v>213</v>
      </c>
      <c r="BE184" s="207">
        <f>IF(N184="základní",J184,0)</f>
        <v>0</v>
      </c>
      <c r="BF184" s="207">
        <f>IF(N184="snížená",J184,0)</f>
        <v>0</v>
      </c>
      <c r="BG184" s="207">
        <f>IF(N184="zákl. přenesená",J184,0)</f>
        <v>0</v>
      </c>
      <c r="BH184" s="207">
        <f>IF(N184="sníž. přenesená",J184,0)</f>
        <v>0</v>
      </c>
      <c r="BI184" s="207">
        <f>IF(N184="nulová",J184,0)</f>
        <v>0</v>
      </c>
      <c r="BJ184" s="19" t="s">
        <v>81</v>
      </c>
      <c r="BK184" s="207">
        <f>ROUND(I184*H184,2)</f>
        <v>0</v>
      </c>
      <c r="BL184" s="19" t="s">
        <v>220</v>
      </c>
      <c r="BM184" s="206" t="s">
        <v>3559</v>
      </c>
    </row>
    <row r="185" spans="1:65" s="2" customFormat="1" ht="136.5">
      <c r="A185" s="36"/>
      <c r="B185" s="37"/>
      <c r="C185" s="38"/>
      <c r="D185" s="208" t="s">
        <v>222</v>
      </c>
      <c r="E185" s="38"/>
      <c r="F185" s="209" t="s">
        <v>271</v>
      </c>
      <c r="G185" s="38"/>
      <c r="H185" s="38"/>
      <c r="I185" s="118"/>
      <c r="J185" s="38"/>
      <c r="K185" s="38"/>
      <c r="L185" s="41"/>
      <c r="M185" s="210"/>
      <c r="N185" s="211"/>
      <c r="O185" s="66"/>
      <c r="P185" s="66"/>
      <c r="Q185" s="66"/>
      <c r="R185" s="66"/>
      <c r="S185" s="66"/>
      <c r="T185" s="67"/>
      <c r="U185" s="36"/>
      <c r="V185" s="36"/>
      <c r="W185" s="36"/>
      <c r="X185" s="36"/>
      <c r="Y185" s="36"/>
      <c r="Z185" s="36"/>
      <c r="AA185" s="36"/>
      <c r="AB185" s="36"/>
      <c r="AC185" s="36"/>
      <c r="AD185" s="36"/>
      <c r="AE185" s="36"/>
      <c r="AT185" s="19" t="s">
        <v>222</v>
      </c>
      <c r="AU185" s="19" t="s">
        <v>83</v>
      </c>
    </row>
    <row r="186" spans="1:65" s="13" customFormat="1">
      <c r="B186" s="212"/>
      <c r="C186" s="213"/>
      <c r="D186" s="208" t="s">
        <v>233</v>
      </c>
      <c r="E186" s="214" t="s">
        <v>19</v>
      </c>
      <c r="F186" s="215" t="s">
        <v>2399</v>
      </c>
      <c r="G186" s="213"/>
      <c r="H186" s="216">
        <v>229.5</v>
      </c>
      <c r="I186" s="217"/>
      <c r="J186" s="213"/>
      <c r="K186" s="213"/>
      <c r="L186" s="218"/>
      <c r="M186" s="219"/>
      <c r="N186" s="220"/>
      <c r="O186" s="220"/>
      <c r="P186" s="220"/>
      <c r="Q186" s="220"/>
      <c r="R186" s="220"/>
      <c r="S186" s="220"/>
      <c r="T186" s="221"/>
      <c r="AT186" s="222" t="s">
        <v>233</v>
      </c>
      <c r="AU186" s="222" t="s">
        <v>83</v>
      </c>
      <c r="AV186" s="13" t="s">
        <v>83</v>
      </c>
      <c r="AW186" s="13" t="s">
        <v>35</v>
      </c>
      <c r="AX186" s="13" t="s">
        <v>81</v>
      </c>
      <c r="AY186" s="222" t="s">
        <v>213</v>
      </c>
    </row>
    <row r="187" spans="1:65" s="2" customFormat="1" ht="33" customHeight="1">
      <c r="A187" s="36"/>
      <c r="B187" s="37"/>
      <c r="C187" s="195" t="s">
        <v>297</v>
      </c>
      <c r="D187" s="195" t="s">
        <v>215</v>
      </c>
      <c r="E187" s="196" t="s">
        <v>3185</v>
      </c>
      <c r="F187" s="197" t="s">
        <v>3186</v>
      </c>
      <c r="G187" s="198" t="s">
        <v>253</v>
      </c>
      <c r="H187" s="199">
        <v>2.52</v>
      </c>
      <c r="I187" s="200"/>
      <c r="J187" s="201">
        <f>ROUND(I187*H187,2)</f>
        <v>0</v>
      </c>
      <c r="K187" s="197" t="s">
        <v>2365</v>
      </c>
      <c r="L187" s="41"/>
      <c r="M187" s="202" t="s">
        <v>19</v>
      </c>
      <c r="N187" s="203" t="s">
        <v>45</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220</v>
      </c>
      <c r="AT187" s="206" t="s">
        <v>215</v>
      </c>
      <c r="AU187" s="206" t="s">
        <v>83</v>
      </c>
      <c r="AY187" s="19" t="s">
        <v>213</v>
      </c>
      <c r="BE187" s="207">
        <f>IF(N187="základní",J187,0)</f>
        <v>0</v>
      </c>
      <c r="BF187" s="207">
        <f>IF(N187="snížená",J187,0)</f>
        <v>0</v>
      </c>
      <c r="BG187" s="207">
        <f>IF(N187="zákl. přenesená",J187,0)</f>
        <v>0</v>
      </c>
      <c r="BH187" s="207">
        <f>IF(N187="sníž. přenesená",J187,0)</f>
        <v>0</v>
      </c>
      <c r="BI187" s="207">
        <f>IF(N187="nulová",J187,0)</f>
        <v>0</v>
      </c>
      <c r="BJ187" s="19" t="s">
        <v>81</v>
      </c>
      <c r="BK187" s="207">
        <f>ROUND(I187*H187,2)</f>
        <v>0</v>
      </c>
      <c r="BL187" s="19" t="s">
        <v>220</v>
      </c>
      <c r="BM187" s="206" t="s">
        <v>3560</v>
      </c>
    </row>
    <row r="188" spans="1:65" s="2" customFormat="1" ht="351">
      <c r="A188" s="36"/>
      <c r="B188" s="37"/>
      <c r="C188" s="38"/>
      <c r="D188" s="208" t="s">
        <v>222</v>
      </c>
      <c r="E188" s="38"/>
      <c r="F188" s="209" t="s">
        <v>3188</v>
      </c>
      <c r="G188" s="38"/>
      <c r="H188" s="38"/>
      <c r="I188" s="118"/>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222</v>
      </c>
      <c r="AU188" s="19" t="s">
        <v>83</v>
      </c>
    </row>
    <row r="189" spans="1:65" s="13" customFormat="1">
      <c r="B189" s="212"/>
      <c r="C189" s="213"/>
      <c r="D189" s="208" t="s">
        <v>233</v>
      </c>
      <c r="E189" s="214" t="s">
        <v>19</v>
      </c>
      <c r="F189" s="215" t="s">
        <v>3561</v>
      </c>
      <c r="G189" s="213"/>
      <c r="H189" s="216">
        <v>2.52</v>
      </c>
      <c r="I189" s="217"/>
      <c r="J189" s="213"/>
      <c r="K189" s="213"/>
      <c r="L189" s="218"/>
      <c r="M189" s="219"/>
      <c r="N189" s="220"/>
      <c r="O189" s="220"/>
      <c r="P189" s="220"/>
      <c r="Q189" s="220"/>
      <c r="R189" s="220"/>
      <c r="S189" s="220"/>
      <c r="T189" s="221"/>
      <c r="AT189" s="222" t="s">
        <v>233</v>
      </c>
      <c r="AU189" s="222" t="s">
        <v>83</v>
      </c>
      <c r="AV189" s="13" t="s">
        <v>83</v>
      </c>
      <c r="AW189" s="13" t="s">
        <v>35</v>
      </c>
      <c r="AX189" s="13" t="s">
        <v>74</v>
      </c>
      <c r="AY189" s="222" t="s">
        <v>213</v>
      </c>
    </row>
    <row r="190" spans="1:65" s="16" customFormat="1">
      <c r="B190" s="262"/>
      <c r="C190" s="263"/>
      <c r="D190" s="208" t="s">
        <v>233</v>
      </c>
      <c r="E190" s="264" t="s">
        <v>3110</v>
      </c>
      <c r="F190" s="265" t="s">
        <v>2376</v>
      </c>
      <c r="G190" s="263"/>
      <c r="H190" s="266">
        <v>2.52</v>
      </c>
      <c r="I190" s="267"/>
      <c r="J190" s="263"/>
      <c r="K190" s="263"/>
      <c r="L190" s="268"/>
      <c r="M190" s="269"/>
      <c r="N190" s="270"/>
      <c r="O190" s="270"/>
      <c r="P190" s="270"/>
      <c r="Q190" s="270"/>
      <c r="R190" s="270"/>
      <c r="S190" s="270"/>
      <c r="T190" s="271"/>
      <c r="AT190" s="272" t="s">
        <v>233</v>
      </c>
      <c r="AU190" s="272" t="s">
        <v>83</v>
      </c>
      <c r="AV190" s="16" t="s">
        <v>228</v>
      </c>
      <c r="AW190" s="16" t="s">
        <v>35</v>
      </c>
      <c r="AX190" s="16" t="s">
        <v>74</v>
      </c>
      <c r="AY190" s="272" t="s">
        <v>213</v>
      </c>
    </row>
    <row r="191" spans="1:65" s="14" customFormat="1">
      <c r="B191" s="223"/>
      <c r="C191" s="224"/>
      <c r="D191" s="208" t="s">
        <v>233</v>
      </c>
      <c r="E191" s="225" t="s">
        <v>19</v>
      </c>
      <c r="F191" s="226" t="s">
        <v>234</v>
      </c>
      <c r="G191" s="224"/>
      <c r="H191" s="227">
        <v>2.52</v>
      </c>
      <c r="I191" s="228"/>
      <c r="J191" s="224"/>
      <c r="K191" s="224"/>
      <c r="L191" s="229"/>
      <c r="M191" s="230"/>
      <c r="N191" s="231"/>
      <c r="O191" s="231"/>
      <c r="P191" s="231"/>
      <c r="Q191" s="231"/>
      <c r="R191" s="231"/>
      <c r="S191" s="231"/>
      <c r="T191" s="232"/>
      <c r="AT191" s="233" t="s">
        <v>233</v>
      </c>
      <c r="AU191" s="233" t="s">
        <v>83</v>
      </c>
      <c r="AV191" s="14" t="s">
        <v>220</v>
      </c>
      <c r="AW191" s="14" t="s">
        <v>35</v>
      </c>
      <c r="AX191" s="14" t="s">
        <v>81</v>
      </c>
      <c r="AY191" s="233" t="s">
        <v>213</v>
      </c>
    </row>
    <row r="192" spans="1:65" s="2" customFormat="1" ht="16.5" customHeight="1">
      <c r="A192" s="36"/>
      <c r="B192" s="37"/>
      <c r="C192" s="195" t="s">
        <v>302</v>
      </c>
      <c r="D192" s="195" t="s">
        <v>215</v>
      </c>
      <c r="E192" s="196" t="s">
        <v>3562</v>
      </c>
      <c r="F192" s="197" t="s">
        <v>3563</v>
      </c>
      <c r="G192" s="198" t="s">
        <v>156</v>
      </c>
      <c r="H192" s="199">
        <v>17.5</v>
      </c>
      <c r="I192" s="200"/>
      <c r="J192" s="201">
        <f>ROUND(I192*H192,2)</f>
        <v>0</v>
      </c>
      <c r="K192" s="197" t="s">
        <v>2365</v>
      </c>
      <c r="L192" s="41"/>
      <c r="M192" s="202" t="s">
        <v>19</v>
      </c>
      <c r="N192" s="203" t="s">
        <v>45</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220</v>
      </c>
      <c r="AT192" s="206" t="s">
        <v>215</v>
      </c>
      <c r="AU192" s="206" t="s">
        <v>83</v>
      </c>
      <c r="AY192" s="19" t="s">
        <v>213</v>
      </c>
      <c r="BE192" s="207">
        <f>IF(N192="základní",J192,0)</f>
        <v>0</v>
      </c>
      <c r="BF192" s="207">
        <f>IF(N192="snížená",J192,0)</f>
        <v>0</v>
      </c>
      <c r="BG192" s="207">
        <f>IF(N192="zákl. přenesená",J192,0)</f>
        <v>0</v>
      </c>
      <c r="BH192" s="207">
        <f>IF(N192="sníž. přenesená",J192,0)</f>
        <v>0</v>
      </c>
      <c r="BI192" s="207">
        <f>IF(N192="nulová",J192,0)</f>
        <v>0</v>
      </c>
      <c r="BJ192" s="19" t="s">
        <v>81</v>
      </c>
      <c r="BK192" s="207">
        <f>ROUND(I192*H192,2)</f>
        <v>0</v>
      </c>
      <c r="BL192" s="19" t="s">
        <v>220</v>
      </c>
      <c r="BM192" s="206" t="s">
        <v>3564</v>
      </c>
    </row>
    <row r="193" spans="1:65" s="13" customFormat="1">
      <c r="B193" s="212"/>
      <c r="C193" s="213"/>
      <c r="D193" s="208" t="s">
        <v>233</v>
      </c>
      <c r="E193" s="214" t="s">
        <v>19</v>
      </c>
      <c r="F193" s="215" t="s">
        <v>3565</v>
      </c>
      <c r="G193" s="213"/>
      <c r="H193" s="216">
        <v>17.5</v>
      </c>
      <c r="I193" s="217"/>
      <c r="J193" s="213"/>
      <c r="K193" s="213"/>
      <c r="L193" s="218"/>
      <c r="M193" s="219"/>
      <c r="N193" s="220"/>
      <c r="O193" s="220"/>
      <c r="P193" s="220"/>
      <c r="Q193" s="220"/>
      <c r="R193" s="220"/>
      <c r="S193" s="220"/>
      <c r="T193" s="221"/>
      <c r="AT193" s="222" t="s">
        <v>233</v>
      </c>
      <c r="AU193" s="222" t="s">
        <v>83</v>
      </c>
      <c r="AV193" s="13" t="s">
        <v>83</v>
      </c>
      <c r="AW193" s="13" t="s">
        <v>35</v>
      </c>
      <c r="AX193" s="13" t="s">
        <v>81</v>
      </c>
      <c r="AY193" s="222" t="s">
        <v>213</v>
      </c>
    </row>
    <row r="194" spans="1:65" s="2" customFormat="1" ht="21.75" customHeight="1">
      <c r="A194" s="36"/>
      <c r="B194" s="37"/>
      <c r="C194" s="195" t="s">
        <v>307</v>
      </c>
      <c r="D194" s="195" t="s">
        <v>215</v>
      </c>
      <c r="E194" s="196" t="s">
        <v>317</v>
      </c>
      <c r="F194" s="197" t="s">
        <v>3191</v>
      </c>
      <c r="G194" s="198" t="s">
        <v>166</v>
      </c>
      <c r="H194" s="199">
        <v>38.326999999999998</v>
      </c>
      <c r="I194" s="200"/>
      <c r="J194" s="201">
        <f>ROUND(I194*H194,2)</f>
        <v>0</v>
      </c>
      <c r="K194" s="197" t="s">
        <v>2365</v>
      </c>
      <c r="L194" s="41"/>
      <c r="M194" s="202" t="s">
        <v>19</v>
      </c>
      <c r="N194" s="203" t="s">
        <v>45</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220</v>
      </c>
      <c r="AT194" s="206" t="s">
        <v>215</v>
      </c>
      <c r="AU194" s="206" t="s">
        <v>83</v>
      </c>
      <c r="AY194" s="19" t="s">
        <v>213</v>
      </c>
      <c r="BE194" s="207">
        <f>IF(N194="základní",J194,0)</f>
        <v>0</v>
      </c>
      <c r="BF194" s="207">
        <f>IF(N194="snížená",J194,0)</f>
        <v>0</v>
      </c>
      <c r="BG194" s="207">
        <f>IF(N194="zákl. přenesená",J194,0)</f>
        <v>0</v>
      </c>
      <c r="BH194" s="207">
        <f>IF(N194="sníž. přenesená",J194,0)</f>
        <v>0</v>
      </c>
      <c r="BI194" s="207">
        <f>IF(N194="nulová",J194,0)</f>
        <v>0</v>
      </c>
      <c r="BJ194" s="19" t="s">
        <v>81</v>
      </c>
      <c r="BK194" s="207">
        <f>ROUND(I194*H194,2)</f>
        <v>0</v>
      </c>
      <c r="BL194" s="19" t="s">
        <v>220</v>
      </c>
      <c r="BM194" s="206" t="s">
        <v>3566</v>
      </c>
    </row>
    <row r="195" spans="1:65" s="2" customFormat="1" ht="29.25">
      <c r="A195" s="36"/>
      <c r="B195" s="37"/>
      <c r="C195" s="38"/>
      <c r="D195" s="208" t="s">
        <v>222</v>
      </c>
      <c r="E195" s="38"/>
      <c r="F195" s="209" t="s">
        <v>3193</v>
      </c>
      <c r="G195" s="38"/>
      <c r="H195" s="38"/>
      <c r="I195" s="118"/>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222</v>
      </c>
      <c r="AU195" s="19" t="s">
        <v>83</v>
      </c>
    </row>
    <row r="196" spans="1:65" s="13" customFormat="1">
      <c r="B196" s="212"/>
      <c r="C196" s="213"/>
      <c r="D196" s="208" t="s">
        <v>233</v>
      </c>
      <c r="E196" s="214" t="s">
        <v>19</v>
      </c>
      <c r="F196" s="215" t="s">
        <v>2403</v>
      </c>
      <c r="G196" s="213"/>
      <c r="H196" s="216">
        <v>38.326999999999998</v>
      </c>
      <c r="I196" s="217"/>
      <c r="J196" s="213"/>
      <c r="K196" s="213"/>
      <c r="L196" s="218"/>
      <c r="M196" s="219"/>
      <c r="N196" s="220"/>
      <c r="O196" s="220"/>
      <c r="P196" s="220"/>
      <c r="Q196" s="220"/>
      <c r="R196" s="220"/>
      <c r="S196" s="220"/>
      <c r="T196" s="221"/>
      <c r="AT196" s="222" t="s">
        <v>233</v>
      </c>
      <c r="AU196" s="222" t="s">
        <v>83</v>
      </c>
      <c r="AV196" s="13" t="s">
        <v>83</v>
      </c>
      <c r="AW196" s="13" t="s">
        <v>35</v>
      </c>
      <c r="AX196" s="13" t="s">
        <v>81</v>
      </c>
      <c r="AY196" s="222" t="s">
        <v>213</v>
      </c>
    </row>
    <row r="197" spans="1:65" s="2" customFormat="1" ht="21.75" customHeight="1">
      <c r="A197" s="36"/>
      <c r="B197" s="37"/>
      <c r="C197" s="195" t="s">
        <v>312</v>
      </c>
      <c r="D197" s="195" t="s">
        <v>215</v>
      </c>
      <c r="E197" s="196" t="s">
        <v>324</v>
      </c>
      <c r="F197" s="197" t="s">
        <v>325</v>
      </c>
      <c r="G197" s="198" t="s">
        <v>253</v>
      </c>
      <c r="H197" s="199">
        <v>46.33</v>
      </c>
      <c r="I197" s="200"/>
      <c r="J197" s="201">
        <f>ROUND(I197*H197,2)</f>
        <v>0</v>
      </c>
      <c r="K197" s="197" t="s">
        <v>2365</v>
      </c>
      <c r="L197" s="41"/>
      <c r="M197" s="202" t="s">
        <v>19</v>
      </c>
      <c r="N197" s="203" t="s">
        <v>45</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220</v>
      </c>
      <c r="AT197" s="206" t="s">
        <v>215</v>
      </c>
      <c r="AU197" s="206" t="s">
        <v>83</v>
      </c>
      <c r="AY197" s="19" t="s">
        <v>213</v>
      </c>
      <c r="BE197" s="207">
        <f>IF(N197="základní",J197,0)</f>
        <v>0</v>
      </c>
      <c r="BF197" s="207">
        <f>IF(N197="snížená",J197,0)</f>
        <v>0</v>
      </c>
      <c r="BG197" s="207">
        <f>IF(N197="zákl. přenesená",J197,0)</f>
        <v>0</v>
      </c>
      <c r="BH197" s="207">
        <f>IF(N197="sníž. přenesená",J197,0)</f>
        <v>0</v>
      </c>
      <c r="BI197" s="207">
        <f>IF(N197="nulová",J197,0)</f>
        <v>0</v>
      </c>
      <c r="BJ197" s="19" t="s">
        <v>81</v>
      </c>
      <c r="BK197" s="207">
        <f>ROUND(I197*H197,2)</f>
        <v>0</v>
      </c>
      <c r="BL197" s="19" t="s">
        <v>220</v>
      </c>
      <c r="BM197" s="206" t="s">
        <v>3567</v>
      </c>
    </row>
    <row r="198" spans="1:65" s="2" customFormat="1" ht="321.75">
      <c r="A198" s="36"/>
      <c r="B198" s="37"/>
      <c r="C198" s="38"/>
      <c r="D198" s="208" t="s">
        <v>222</v>
      </c>
      <c r="E198" s="38"/>
      <c r="F198" s="209" t="s">
        <v>3195</v>
      </c>
      <c r="G198" s="38"/>
      <c r="H198" s="38"/>
      <c r="I198" s="118"/>
      <c r="J198" s="38"/>
      <c r="K198" s="38"/>
      <c r="L198" s="41"/>
      <c r="M198" s="210"/>
      <c r="N198" s="211"/>
      <c r="O198" s="66"/>
      <c r="P198" s="66"/>
      <c r="Q198" s="66"/>
      <c r="R198" s="66"/>
      <c r="S198" s="66"/>
      <c r="T198" s="67"/>
      <c r="U198" s="36"/>
      <c r="V198" s="36"/>
      <c r="W198" s="36"/>
      <c r="X198" s="36"/>
      <c r="Y198" s="36"/>
      <c r="Z198" s="36"/>
      <c r="AA198" s="36"/>
      <c r="AB198" s="36"/>
      <c r="AC198" s="36"/>
      <c r="AD198" s="36"/>
      <c r="AE198" s="36"/>
      <c r="AT198" s="19" t="s">
        <v>222</v>
      </c>
      <c r="AU198" s="19" t="s">
        <v>83</v>
      </c>
    </row>
    <row r="199" spans="1:65" s="15" customFormat="1">
      <c r="B199" s="234"/>
      <c r="C199" s="235"/>
      <c r="D199" s="208" t="s">
        <v>233</v>
      </c>
      <c r="E199" s="236" t="s">
        <v>19</v>
      </c>
      <c r="F199" s="237" t="s">
        <v>3568</v>
      </c>
      <c r="G199" s="235"/>
      <c r="H199" s="236" t="s">
        <v>19</v>
      </c>
      <c r="I199" s="238"/>
      <c r="J199" s="235"/>
      <c r="K199" s="235"/>
      <c r="L199" s="239"/>
      <c r="M199" s="240"/>
      <c r="N199" s="241"/>
      <c r="O199" s="241"/>
      <c r="P199" s="241"/>
      <c r="Q199" s="241"/>
      <c r="R199" s="241"/>
      <c r="S199" s="241"/>
      <c r="T199" s="242"/>
      <c r="AT199" s="243" t="s">
        <v>233</v>
      </c>
      <c r="AU199" s="243" t="s">
        <v>83</v>
      </c>
      <c r="AV199" s="15" t="s">
        <v>81</v>
      </c>
      <c r="AW199" s="15" t="s">
        <v>35</v>
      </c>
      <c r="AX199" s="15" t="s">
        <v>74</v>
      </c>
      <c r="AY199" s="243" t="s">
        <v>213</v>
      </c>
    </row>
    <row r="200" spans="1:65" s="13" customFormat="1">
      <c r="B200" s="212"/>
      <c r="C200" s="213"/>
      <c r="D200" s="208" t="s">
        <v>233</v>
      </c>
      <c r="E200" s="214" t="s">
        <v>19</v>
      </c>
      <c r="F200" s="215" t="s">
        <v>3569</v>
      </c>
      <c r="G200" s="213"/>
      <c r="H200" s="216">
        <v>19.263000000000002</v>
      </c>
      <c r="I200" s="217"/>
      <c r="J200" s="213"/>
      <c r="K200" s="213"/>
      <c r="L200" s="218"/>
      <c r="M200" s="219"/>
      <c r="N200" s="220"/>
      <c r="O200" s="220"/>
      <c r="P200" s="220"/>
      <c r="Q200" s="220"/>
      <c r="R200" s="220"/>
      <c r="S200" s="220"/>
      <c r="T200" s="221"/>
      <c r="AT200" s="222" t="s">
        <v>233</v>
      </c>
      <c r="AU200" s="222" t="s">
        <v>83</v>
      </c>
      <c r="AV200" s="13" t="s">
        <v>83</v>
      </c>
      <c r="AW200" s="13" t="s">
        <v>35</v>
      </c>
      <c r="AX200" s="13" t="s">
        <v>74</v>
      </c>
      <c r="AY200" s="222" t="s">
        <v>213</v>
      </c>
    </row>
    <row r="201" spans="1:65" s="15" customFormat="1">
      <c r="B201" s="234"/>
      <c r="C201" s="235"/>
      <c r="D201" s="208" t="s">
        <v>233</v>
      </c>
      <c r="E201" s="236" t="s">
        <v>19</v>
      </c>
      <c r="F201" s="237" t="s">
        <v>3570</v>
      </c>
      <c r="G201" s="235"/>
      <c r="H201" s="236" t="s">
        <v>19</v>
      </c>
      <c r="I201" s="238"/>
      <c r="J201" s="235"/>
      <c r="K201" s="235"/>
      <c r="L201" s="239"/>
      <c r="M201" s="240"/>
      <c r="N201" s="241"/>
      <c r="O201" s="241"/>
      <c r="P201" s="241"/>
      <c r="Q201" s="241"/>
      <c r="R201" s="241"/>
      <c r="S201" s="241"/>
      <c r="T201" s="242"/>
      <c r="AT201" s="243" t="s">
        <v>233</v>
      </c>
      <c r="AU201" s="243" t="s">
        <v>83</v>
      </c>
      <c r="AV201" s="15" t="s">
        <v>81</v>
      </c>
      <c r="AW201" s="15" t="s">
        <v>35</v>
      </c>
      <c r="AX201" s="15" t="s">
        <v>74</v>
      </c>
      <c r="AY201" s="243" t="s">
        <v>213</v>
      </c>
    </row>
    <row r="202" spans="1:65" s="13" customFormat="1">
      <c r="B202" s="212"/>
      <c r="C202" s="213"/>
      <c r="D202" s="208" t="s">
        <v>233</v>
      </c>
      <c r="E202" s="214" t="s">
        <v>19</v>
      </c>
      <c r="F202" s="215" t="s">
        <v>3571</v>
      </c>
      <c r="G202" s="213"/>
      <c r="H202" s="216">
        <v>21.411999999999999</v>
      </c>
      <c r="I202" s="217"/>
      <c r="J202" s="213"/>
      <c r="K202" s="213"/>
      <c r="L202" s="218"/>
      <c r="M202" s="219"/>
      <c r="N202" s="220"/>
      <c r="O202" s="220"/>
      <c r="P202" s="220"/>
      <c r="Q202" s="220"/>
      <c r="R202" s="220"/>
      <c r="S202" s="220"/>
      <c r="T202" s="221"/>
      <c r="AT202" s="222" t="s">
        <v>233</v>
      </c>
      <c r="AU202" s="222" t="s">
        <v>83</v>
      </c>
      <c r="AV202" s="13" t="s">
        <v>83</v>
      </c>
      <c r="AW202" s="13" t="s">
        <v>35</v>
      </c>
      <c r="AX202" s="13" t="s">
        <v>74</v>
      </c>
      <c r="AY202" s="222" t="s">
        <v>213</v>
      </c>
    </row>
    <row r="203" spans="1:65" s="15" customFormat="1">
      <c r="B203" s="234"/>
      <c r="C203" s="235"/>
      <c r="D203" s="208" t="s">
        <v>233</v>
      </c>
      <c r="E203" s="236" t="s">
        <v>19</v>
      </c>
      <c r="F203" s="237" t="s">
        <v>3572</v>
      </c>
      <c r="G203" s="235"/>
      <c r="H203" s="236" t="s">
        <v>19</v>
      </c>
      <c r="I203" s="238"/>
      <c r="J203" s="235"/>
      <c r="K203" s="235"/>
      <c r="L203" s="239"/>
      <c r="M203" s="240"/>
      <c r="N203" s="241"/>
      <c r="O203" s="241"/>
      <c r="P203" s="241"/>
      <c r="Q203" s="241"/>
      <c r="R203" s="241"/>
      <c r="S203" s="241"/>
      <c r="T203" s="242"/>
      <c r="AT203" s="243" t="s">
        <v>233</v>
      </c>
      <c r="AU203" s="243" t="s">
        <v>83</v>
      </c>
      <c r="AV203" s="15" t="s">
        <v>81</v>
      </c>
      <c r="AW203" s="15" t="s">
        <v>35</v>
      </c>
      <c r="AX203" s="15" t="s">
        <v>74</v>
      </c>
      <c r="AY203" s="243" t="s">
        <v>213</v>
      </c>
    </row>
    <row r="204" spans="1:65" s="13" customFormat="1">
      <c r="B204" s="212"/>
      <c r="C204" s="213"/>
      <c r="D204" s="208" t="s">
        <v>233</v>
      </c>
      <c r="E204" s="214" t="s">
        <v>19</v>
      </c>
      <c r="F204" s="215" t="s">
        <v>3573</v>
      </c>
      <c r="G204" s="213"/>
      <c r="H204" s="216">
        <v>1.165</v>
      </c>
      <c r="I204" s="217"/>
      <c r="J204" s="213"/>
      <c r="K204" s="213"/>
      <c r="L204" s="218"/>
      <c r="M204" s="219"/>
      <c r="N204" s="220"/>
      <c r="O204" s="220"/>
      <c r="P204" s="220"/>
      <c r="Q204" s="220"/>
      <c r="R204" s="220"/>
      <c r="S204" s="220"/>
      <c r="T204" s="221"/>
      <c r="AT204" s="222" t="s">
        <v>233</v>
      </c>
      <c r="AU204" s="222" t="s">
        <v>83</v>
      </c>
      <c r="AV204" s="13" t="s">
        <v>83</v>
      </c>
      <c r="AW204" s="13" t="s">
        <v>35</v>
      </c>
      <c r="AX204" s="13" t="s">
        <v>74</v>
      </c>
      <c r="AY204" s="222" t="s">
        <v>213</v>
      </c>
    </row>
    <row r="205" spans="1:65" s="13" customFormat="1">
      <c r="B205" s="212"/>
      <c r="C205" s="213"/>
      <c r="D205" s="208" t="s">
        <v>233</v>
      </c>
      <c r="E205" s="214" t="s">
        <v>19</v>
      </c>
      <c r="F205" s="215" t="s">
        <v>3574</v>
      </c>
      <c r="G205" s="213"/>
      <c r="H205" s="216">
        <v>1.49</v>
      </c>
      <c r="I205" s="217"/>
      <c r="J205" s="213"/>
      <c r="K205" s="213"/>
      <c r="L205" s="218"/>
      <c r="M205" s="219"/>
      <c r="N205" s="220"/>
      <c r="O205" s="220"/>
      <c r="P205" s="220"/>
      <c r="Q205" s="220"/>
      <c r="R205" s="220"/>
      <c r="S205" s="220"/>
      <c r="T205" s="221"/>
      <c r="AT205" s="222" t="s">
        <v>233</v>
      </c>
      <c r="AU205" s="222" t="s">
        <v>83</v>
      </c>
      <c r="AV205" s="13" t="s">
        <v>83</v>
      </c>
      <c r="AW205" s="13" t="s">
        <v>35</v>
      </c>
      <c r="AX205" s="13" t="s">
        <v>74</v>
      </c>
      <c r="AY205" s="222" t="s">
        <v>213</v>
      </c>
    </row>
    <row r="206" spans="1:65" s="15" customFormat="1">
      <c r="B206" s="234"/>
      <c r="C206" s="235"/>
      <c r="D206" s="208" t="s">
        <v>233</v>
      </c>
      <c r="E206" s="236" t="s">
        <v>19</v>
      </c>
      <c r="F206" s="237" t="s">
        <v>3175</v>
      </c>
      <c r="G206" s="235"/>
      <c r="H206" s="236" t="s">
        <v>19</v>
      </c>
      <c r="I206" s="238"/>
      <c r="J206" s="235"/>
      <c r="K206" s="235"/>
      <c r="L206" s="239"/>
      <c r="M206" s="240"/>
      <c r="N206" s="241"/>
      <c r="O206" s="241"/>
      <c r="P206" s="241"/>
      <c r="Q206" s="241"/>
      <c r="R206" s="241"/>
      <c r="S206" s="241"/>
      <c r="T206" s="242"/>
      <c r="AT206" s="243" t="s">
        <v>233</v>
      </c>
      <c r="AU206" s="243" t="s">
        <v>83</v>
      </c>
      <c r="AV206" s="15" t="s">
        <v>81</v>
      </c>
      <c r="AW206" s="15" t="s">
        <v>35</v>
      </c>
      <c r="AX206" s="15" t="s">
        <v>74</v>
      </c>
      <c r="AY206" s="243" t="s">
        <v>213</v>
      </c>
    </row>
    <row r="207" spans="1:65" s="13" customFormat="1">
      <c r="B207" s="212"/>
      <c r="C207" s="213"/>
      <c r="D207" s="208" t="s">
        <v>233</v>
      </c>
      <c r="E207" s="214" t="s">
        <v>19</v>
      </c>
      <c r="F207" s="215" t="s">
        <v>3202</v>
      </c>
      <c r="G207" s="213"/>
      <c r="H207" s="216">
        <v>3</v>
      </c>
      <c r="I207" s="217"/>
      <c r="J207" s="213"/>
      <c r="K207" s="213"/>
      <c r="L207" s="218"/>
      <c r="M207" s="219"/>
      <c r="N207" s="220"/>
      <c r="O207" s="220"/>
      <c r="P207" s="220"/>
      <c r="Q207" s="220"/>
      <c r="R207" s="220"/>
      <c r="S207" s="220"/>
      <c r="T207" s="221"/>
      <c r="AT207" s="222" t="s">
        <v>233</v>
      </c>
      <c r="AU207" s="222" t="s">
        <v>83</v>
      </c>
      <c r="AV207" s="13" t="s">
        <v>83</v>
      </c>
      <c r="AW207" s="13" t="s">
        <v>35</v>
      </c>
      <c r="AX207" s="13" t="s">
        <v>74</v>
      </c>
      <c r="AY207" s="222" t="s">
        <v>213</v>
      </c>
    </row>
    <row r="208" spans="1:65" s="16" customFormat="1">
      <c r="B208" s="262"/>
      <c r="C208" s="263"/>
      <c r="D208" s="208" t="s">
        <v>233</v>
      </c>
      <c r="E208" s="264" t="s">
        <v>3136</v>
      </c>
      <c r="F208" s="265" t="s">
        <v>2376</v>
      </c>
      <c r="G208" s="263"/>
      <c r="H208" s="266">
        <v>46.33</v>
      </c>
      <c r="I208" s="267"/>
      <c r="J208" s="263"/>
      <c r="K208" s="263"/>
      <c r="L208" s="268"/>
      <c r="M208" s="269"/>
      <c r="N208" s="270"/>
      <c r="O208" s="270"/>
      <c r="P208" s="270"/>
      <c r="Q208" s="270"/>
      <c r="R208" s="270"/>
      <c r="S208" s="270"/>
      <c r="T208" s="271"/>
      <c r="AT208" s="272" t="s">
        <v>233</v>
      </c>
      <c r="AU208" s="272" t="s">
        <v>83</v>
      </c>
      <c r="AV208" s="16" t="s">
        <v>228</v>
      </c>
      <c r="AW208" s="16" t="s">
        <v>35</v>
      </c>
      <c r="AX208" s="16" t="s">
        <v>74</v>
      </c>
      <c r="AY208" s="272" t="s">
        <v>213</v>
      </c>
    </row>
    <row r="209" spans="1:65" s="14" customFormat="1">
      <c r="B209" s="223"/>
      <c r="C209" s="224"/>
      <c r="D209" s="208" t="s">
        <v>233</v>
      </c>
      <c r="E209" s="225" t="s">
        <v>19</v>
      </c>
      <c r="F209" s="226" t="s">
        <v>234</v>
      </c>
      <c r="G209" s="224"/>
      <c r="H209" s="227">
        <v>46.33</v>
      </c>
      <c r="I209" s="228"/>
      <c r="J209" s="224"/>
      <c r="K209" s="224"/>
      <c r="L209" s="229"/>
      <c r="M209" s="230"/>
      <c r="N209" s="231"/>
      <c r="O209" s="231"/>
      <c r="P209" s="231"/>
      <c r="Q209" s="231"/>
      <c r="R209" s="231"/>
      <c r="S209" s="231"/>
      <c r="T209" s="232"/>
      <c r="AT209" s="233" t="s">
        <v>233</v>
      </c>
      <c r="AU209" s="233" t="s">
        <v>83</v>
      </c>
      <c r="AV209" s="14" t="s">
        <v>220</v>
      </c>
      <c r="AW209" s="14" t="s">
        <v>35</v>
      </c>
      <c r="AX209" s="14" t="s">
        <v>81</v>
      </c>
      <c r="AY209" s="233" t="s">
        <v>213</v>
      </c>
    </row>
    <row r="210" spans="1:65" s="2" customFormat="1" ht="21.75" customHeight="1">
      <c r="A210" s="36"/>
      <c r="B210" s="37"/>
      <c r="C210" s="195" t="s">
        <v>7</v>
      </c>
      <c r="D210" s="195" t="s">
        <v>215</v>
      </c>
      <c r="E210" s="196" t="s">
        <v>334</v>
      </c>
      <c r="F210" s="197" t="s">
        <v>335</v>
      </c>
      <c r="G210" s="198" t="s">
        <v>156</v>
      </c>
      <c r="H210" s="199">
        <v>272.60000000000002</v>
      </c>
      <c r="I210" s="200"/>
      <c r="J210" s="201">
        <f>ROUND(I210*H210,2)</f>
        <v>0</v>
      </c>
      <c r="K210" s="197" t="s">
        <v>2365</v>
      </c>
      <c r="L210" s="41"/>
      <c r="M210" s="202" t="s">
        <v>19</v>
      </c>
      <c r="N210" s="203" t="s">
        <v>45</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220</v>
      </c>
      <c r="AT210" s="206" t="s">
        <v>215</v>
      </c>
      <c r="AU210" s="206" t="s">
        <v>83</v>
      </c>
      <c r="AY210" s="19" t="s">
        <v>213</v>
      </c>
      <c r="BE210" s="207">
        <f>IF(N210="základní",J210,0)</f>
        <v>0</v>
      </c>
      <c r="BF210" s="207">
        <f>IF(N210="snížená",J210,0)</f>
        <v>0</v>
      </c>
      <c r="BG210" s="207">
        <f>IF(N210="zákl. přenesená",J210,0)</f>
        <v>0</v>
      </c>
      <c r="BH210" s="207">
        <f>IF(N210="sníž. přenesená",J210,0)</f>
        <v>0</v>
      </c>
      <c r="BI210" s="207">
        <f>IF(N210="nulová",J210,0)</f>
        <v>0</v>
      </c>
      <c r="BJ210" s="19" t="s">
        <v>81</v>
      </c>
      <c r="BK210" s="207">
        <f>ROUND(I210*H210,2)</f>
        <v>0</v>
      </c>
      <c r="BL210" s="19" t="s">
        <v>220</v>
      </c>
      <c r="BM210" s="206" t="s">
        <v>3575</v>
      </c>
    </row>
    <row r="211" spans="1:65" s="2" customFormat="1" ht="107.25">
      <c r="A211" s="36"/>
      <c r="B211" s="37"/>
      <c r="C211" s="38"/>
      <c r="D211" s="208" t="s">
        <v>222</v>
      </c>
      <c r="E211" s="38"/>
      <c r="F211" s="209" t="s">
        <v>3216</v>
      </c>
      <c r="G211" s="38"/>
      <c r="H211" s="38"/>
      <c r="I211" s="118"/>
      <c r="J211" s="38"/>
      <c r="K211" s="38"/>
      <c r="L211" s="41"/>
      <c r="M211" s="210"/>
      <c r="N211" s="211"/>
      <c r="O211" s="66"/>
      <c r="P211" s="66"/>
      <c r="Q211" s="66"/>
      <c r="R211" s="66"/>
      <c r="S211" s="66"/>
      <c r="T211" s="67"/>
      <c r="U211" s="36"/>
      <c r="V211" s="36"/>
      <c r="W211" s="36"/>
      <c r="X211" s="36"/>
      <c r="Y211" s="36"/>
      <c r="Z211" s="36"/>
      <c r="AA211" s="36"/>
      <c r="AB211" s="36"/>
      <c r="AC211" s="36"/>
      <c r="AD211" s="36"/>
      <c r="AE211" s="36"/>
      <c r="AT211" s="19" t="s">
        <v>222</v>
      </c>
      <c r="AU211" s="19" t="s">
        <v>83</v>
      </c>
    </row>
    <row r="212" spans="1:65" s="13" customFormat="1">
      <c r="B212" s="212"/>
      <c r="C212" s="213"/>
      <c r="D212" s="208" t="s">
        <v>233</v>
      </c>
      <c r="E212" s="214" t="s">
        <v>19</v>
      </c>
      <c r="F212" s="215" t="s">
        <v>3217</v>
      </c>
      <c r="G212" s="213"/>
      <c r="H212" s="216">
        <v>272.60000000000002</v>
      </c>
      <c r="I212" s="217"/>
      <c r="J212" s="213"/>
      <c r="K212" s="213"/>
      <c r="L212" s="218"/>
      <c r="M212" s="219"/>
      <c r="N212" s="220"/>
      <c r="O212" s="220"/>
      <c r="P212" s="220"/>
      <c r="Q212" s="220"/>
      <c r="R212" s="220"/>
      <c r="S212" s="220"/>
      <c r="T212" s="221"/>
      <c r="AT212" s="222" t="s">
        <v>233</v>
      </c>
      <c r="AU212" s="222" t="s">
        <v>83</v>
      </c>
      <c r="AV212" s="13" t="s">
        <v>83</v>
      </c>
      <c r="AW212" s="13" t="s">
        <v>35</v>
      </c>
      <c r="AX212" s="13" t="s">
        <v>81</v>
      </c>
      <c r="AY212" s="222" t="s">
        <v>213</v>
      </c>
    </row>
    <row r="213" spans="1:65" s="2" customFormat="1" ht="16.5" customHeight="1">
      <c r="A213" s="36"/>
      <c r="B213" s="37"/>
      <c r="C213" s="244" t="s">
        <v>323</v>
      </c>
      <c r="D213" s="244" t="s">
        <v>329</v>
      </c>
      <c r="E213" s="245" t="s">
        <v>3218</v>
      </c>
      <c r="F213" s="246" t="s">
        <v>3219</v>
      </c>
      <c r="G213" s="247" t="s">
        <v>343</v>
      </c>
      <c r="H213" s="248">
        <v>6.8150000000000004</v>
      </c>
      <c r="I213" s="249"/>
      <c r="J213" s="250">
        <f>ROUND(I213*H213,2)</f>
        <v>0</v>
      </c>
      <c r="K213" s="246" t="s">
        <v>19</v>
      </c>
      <c r="L213" s="251"/>
      <c r="M213" s="252" t="s">
        <v>19</v>
      </c>
      <c r="N213" s="253" t="s">
        <v>45</v>
      </c>
      <c r="O213" s="66"/>
      <c r="P213" s="204">
        <f>O213*H213</f>
        <v>0</v>
      </c>
      <c r="Q213" s="204">
        <v>1E-3</v>
      </c>
      <c r="R213" s="204">
        <f>Q213*H213</f>
        <v>6.8150000000000007E-3</v>
      </c>
      <c r="S213" s="204">
        <v>0</v>
      </c>
      <c r="T213" s="205">
        <f>S213*H213</f>
        <v>0</v>
      </c>
      <c r="U213" s="36"/>
      <c r="V213" s="36"/>
      <c r="W213" s="36"/>
      <c r="X213" s="36"/>
      <c r="Y213" s="36"/>
      <c r="Z213" s="36"/>
      <c r="AA213" s="36"/>
      <c r="AB213" s="36"/>
      <c r="AC213" s="36"/>
      <c r="AD213" s="36"/>
      <c r="AE213" s="36"/>
      <c r="AR213" s="206" t="s">
        <v>257</v>
      </c>
      <c r="AT213" s="206" t="s">
        <v>329</v>
      </c>
      <c r="AU213" s="206" t="s">
        <v>83</v>
      </c>
      <c r="AY213" s="19" t="s">
        <v>213</v>
      </c>
      <c r="BE213" s="207">
        <f>IF(N213="základní",J213,0)</f>
        <v>0</v>
      </c>
      <c r="BF213" s="207">
        <f>IF(N213="snížená",J213,0)</f>
        <v>0</v>
      </c>
      <c r="BG213" s="207">
        <f>IF(N213="zákl. přenesená",J213,0)</f>
        <v>0</v>
      </c>
      <c r="BH213" s="207">
        <f>IF(N213="sníž. přenesená",J213,0)</f>
        <v>0</v>
      </c>
      <c r="BI213" s="207">
        <f>IF(N213="nulová",J213,0)</f>
        <v>0</v>
      </c>
      <c r="BJ213" s="19" t="s">
        <v>81</v>
      </c>
      <c r="BK213" s="207">
        <f>ROUND(I213*H213,2)</f>
        <v>0</v>
      </c>
      <c r="BL213" s="19" t="s">
        <v>220</v>
      </c>
      <c r="BM213" s="206" t="s">
        <v>3576</v>
      </c>
    </row>
    <row r="214" spans="1:65" s="13" customFormat="1">
      <c r="B214" s="212"/>
      <c r="C214" s="213"/>
      <c r="D214" s="208" t="s">
        <v>233</v>
      </c>
      <c r="E214" s="214" t="s">
        <v>19</v>
      </c>
      <c r="F214" s="215" t="s">
        <v>3221</v>
      </c>
      <c r="G214" s="213"/>
      <c r="H214" s="216">
        <v>6.8150000000000004</v>
      </c>
      <c r="I214" s="217"/>
      <c r="J214" s="213"/>
      <c r="K214" s="213"/>
      <c r="L214" s="218"/>
      <c r="M214" s="219"/>
      <c r="N214" s="220"/>
      <c r="O214" s="220"/>
      <c r="P214" s="220"/>
      <c r="Q214" s="220"/>
      <c r="R214" s="220"/>
      <c r="S214" s="220"/>
      <c r="T214" s="221"/>
      <c r="AT214" s="222" t="s">
        <v>233</v>
      </c>
      <c r="AU214" s="222" t="s">
        <v>83</v>
      </c>
      <c r="AV214" s="13" t="s">
        <v>83</v>
      </c>
      <c r="AW214" s="13" t="s">
        <v>35</v>
      </c>
      <c r="AX214" s="13" t="s">
        <v>81</v>
      </c>
      <c r="AY214" s="222" t="s">
        <v>213</v>
      </c>
    </row>
    <row r="215" spans="1:65" s="2" customFormat="1" ht="16.5" customHeight="1">
      <c r="A215" s="36"/>
      <c r="B215" s="37"/>
      <c r="C215" s="195" t="s">
        <v>328</v>
      </c>
      <c r="D215" s="195" t="s">
        <v>215</v>
      </c>
      <c r="E215" s="196" t="s">
        <v>3222</v>
      </c>
      <c r="F215" s="197" t="s">
        <v>3223</v>
      </c>
      <c r="G215" s="198" t="s">
        <v>156</v>
      </c>
      <c r="H215" s="199">
        <v>406.2</v>
      </c>
      <c r="I215" s="200"/>
      <c r="J215" s="201">
        <f>ROUND(I215*H215,2)</f>
        <v>0</v>
      </c>
      <c r="K215" s="197" t="s">
        <v>3224</v>
      </c>
      <c r="L215" s="41"/>
      <c r="M215" s="202" t="s">
        <v>19</v>
      </c>
      <c r="N215" s="203" t="s">
        <v>45</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220</v>
      </c>
      <c r="AT215" s="206" t="s">
        <v>215</v>
      </c>
      <c r="AU215" s="206" t="s">
        <v>83</v>
      </c>
      <c r="AY215" s="19" t="s">
        <v>213</v>
      </c>
      <c r="BE215" s="207">
        <f>IF(N215="základní",J215,0)</f>
        <v>0</v>
      </c>
      <c r="BF215" s="207">
        <f>IF(N215="snížená",J215,0)</f>
        <v>0</v>
      </c>
      <c r="BG215" s="207">
        <f>IF(N215="zákl. přenesená",J215,0)</f>
        <v>0</v>
      </c>
      <c r="BH215" s="207">
        <f>IF(N215="sníž. přenesená",J215,0)</f>
        <v>0</v>
      </c>
      <c r="BI215" s="207">
        <f>IF(N215="nulová",J215,0)</f>
        <v>0</v>
      </c>
      <c r="BJ215" s="19" t="s">
        <v>81</v>
      </c>
      <c r="BK215" s="207">
        <f>ROUND(I215*H215,2)</f>
        <v>0</v>
      </c>
      <c r="BL215" s="19" t="s">
        <v>220</v>
      </c>
      <c r="BM215" s="206" t="s">
        <v>3577</v>
      </c>
    </row>
    <row r="216" spans="1:65" s="2" customFormat="1" ht="39">
      <c r="A216" s="36"/>
      <c r="B216" s="37"/>
      <c r="C216" s="38"/>
      <c r="D216" s="208" t="s">
        <v>222</v>
      </c>
      <c r="E216" s="38"/>
      <c r="F216" s="209" t="s">
        <v>3226</v>
      </c>
      <c r="G216" s="38"/>
      <c r="H216" s="38"/>
      <c r="I216" s="118"/>
      <c r="J216" s="38"/>
      <c r="K216" s="38"/>
      <c r="L216" s="41"/>
      <c r="M216" s="210"/>
      <c r="N216" s="211"/>
      <c r="O216" s="66"/>
      <c r="P216" s="66"/>
      <c r="Q216" s="66"/>
      <c r="R216" s="66"/>
      <c r="S216" s="66"/>
      <c r="T216" s="67"/>
      <c r="U216" s="36"/>
      <c r="V216" s="36"/>
      <c r="W216" s="36"/>
      <c r="X216" s="36"/>
      <c r="Y216" s="36"/>
      <c r="Z216" s="36"/>
      <c r="AA216" s="36"/>
      <c r="AB216" s="36"/>
      <c r="AC216" s="36"/>
      <c r="AD216" s="36"/>
      <c r="AE216" s="36"/>
      <c r="AT216" s="19" t="s">
        <v>222</v>
      </c>
      <c r="AU216" s="19" t="s">
        <v>83</v>
      </c>
    </row>
    <row r="217" spans="1:65" s="15" customFormat="1">
      <c r="B217" s="234"/>
      <c r="C217" s="235"/>
      <c r="D217" s="208" t="s">
        <v>233</v>
      </c>
      <c r="E217" s="236" t="s">
        <v>19</v>
      </c>
      <c r="F217" s="237" t="s">
        <v>3578</v>
      </c>
      <c r="G217" s="235"/>
      <c r="H217" s="236" t="s">
        <v>19</v>
      </c>
      <c r="I217" s="238"/>
      <c r="J217" s="235"/>
      <c r="K217" s="235"/>
      <c r="L217" s="239"/>
      <c r="M217" s="240"/>
      <c r="N217" s="241"/>
      <c r="O217" s="241"/>
      <c r="P217" s="241"/>
      <c r="Q217" s="241"/>
      <c r="R217" s="241"/>
      <c r="S217" s="241"/>
      <c r="T217" s="242"/>
      <c r="AT217" s="243" t="s">
        <v>233</v>
      </c>
      <c r="AU217" s="243" t="s">
        <v>83</v>
      </c>
      <c r="AV217" s="15" t="s">
        <v>81</v>
      </c>
      <c r="AW217" s="15" t="s">
        <v>35</v>
      </c>
      <c r="AX217" s="15" t="s">
        <v>74</v>
      </c>
      <c r="AY217" s="243" t="s">
        <v>213</v>
      </c>
    </row>
    <row r="218" spans="1:65" s="15" customFormat="1">
      <c r="B218" s="234"/>
      <c r="C218" s="235"/>
      <c r="D218" s="208" t="s">
        <v>233</v>
      </c>
      <c r="E218" s="236" t="s">
        <v>19</v>
      </c>
      <c r="F218" s="237" t="s">
        <v>3228</v>
      </c>
      <c r="G218" s="235"/>
      <c r="H218" s="236" t="s">
        <v>19</v>
      </c>
      <c r="I218" s="238"/>
      <c r="J218" s="235"/>
      <c r="K218" s="235"/>
      <c r="L218" s="239"/>
      <c r="M218" s="240"/>
      <c r="N218" s="241"/>
      <c r="O218" s="241"/>
      <c r="P218" s="241"/>
      <c r="Q218" s="241"/>
      <c r="R218" s="241"/>
      <c r="S218" s="241"/>
      <c r="T218" s="242"/>
      <c r="AT218" s="243" t="s">
        <v>233</v>
      </c>
      <c r="AU218" s="243" t="s">
        <v>83</v>
      </c>
      <c r="AV218" s="15" t="s">
        <v>81</v>
      </c>
      <c r="AW218" s="15" t="s">
        <v>35</v>
      </c>
      <c r="AX218" s="15" t="s">
        <v>74</v>
      </c>
      <c r="AY218" s="243" t="s">
        <v>213</v>
      </c>
    </row>
    <row r="219" spans="1:65" s="13" customFormat="1">
      <c r="B219" s="212"/>
      <c r="C219" s="213"/>
      <c r="D219" s="208" t="s">
        <v>233</v>
      </c>
      <c r="E219" s="214" t="s">
        <v>19</v>
      </c>
      <c r="F219" s="215" t="s">
        <v>3579</v>
      </c>
      <c r="G219" s="213"/>
      <c r="H219" s="216">
        <v>203.1</v>
      </c>
      <c r="I219" s="217"/>
      <c r="J219" s="213"/>
      <c r="K219" s="213"/>
      <c r="L219" s="218"/>
      <c r="M219" s="219"/>
      <c r="N219" s="220"/>
      <c r="O219" s="220"/>
      <c r="P219" s="220"/>
      <c r="Q219" s="220"/>
      <c r="R219" s="220"/>
      <c r="S219" s="220"/>
      <c r="T219" s="221"/>
      <c r="AT219" s="222" t="s">
        <v>233</v>
      </c>
      <c r="AU219" s="222" t="s">
        <v>83</v>
      </c>
      <c r="AV219" s="13" t="s">
        <v>83</v>
      </c>
      <c r="AW219" s="13" t="s">
        <v>35</v>
      </c>
      <c r="AX219" s="13" t="s">
        <v>74</v>
      </c>
      <c r="AY219" s="222" t="s">
        <v>213</v>
      </c>
    </row>
    <row r="220" spans="1:65" s="16" customFormat="1">
      <c r="B220" s="262"/>
      <c r="C220" s="263"/>
      <c r="D220" s="208" t="s">
        <v>233</v>
      </c>
      <c r="E220" s="264" t="s">
        <v>3121</v>
      </c>
      <c r="F220" s="265" t="s">
        <v>2376</v>
      </c>
      <c r="G220" s="263"/>
      <c r="H220" s="266">
        <v>203.1</v>
      </c>
      <c r="I220" s="267"/>
      <c r="J220" s="263"/>
      <c r="K220" s="263"/>
      <c r="L220" s="268"/>
      <c r="M220" s="269"/>
      <c r="N220" s="270"/>
      <c r="O220" s="270"/>
      <c r="P220" s="270"/>
      <c r="Q220" s="270"/>
      <c r="R220" s="270"/>
      <c r="S220" s="270"/>
      <c r="T220" s="271"/>
      <c r="AT220" s="272" t="s">
        <v>233</v>
      </c>
      <c r="AU220" s="272" t="s">
        <v>83</v>
      </c>
      <c r="AV220" s="16" t="s">
        <v>228</v>
      </c>
      <c r="AW220" s="16" t="s">
        <v>35</v>
      </c>
      <c r="AX220" s="16" t="s">
        <v>74</v>
      </c>
      <c r="AY220" s="272" t="s">
        <v>213</v>
      </c>
    </row>
    <row r="221" spans="1:65" s="15" customFormat="1">
      <c r="B221" s="234"/>
      <c r="C221" s="235"/>
      <c r="D221" s="208" t="s">
        <v>233</v>
      </c>
      <c r="E221" s="236" t="s">
        <v>19</v>
      </c>
      <c r="F221" s="237" t="s">
        <v>3230</v>
      </c>
      <c r="G221" s="235"/>
      <c r="H221" s="236" t="s">
        <v>19</v>
      </c>
      <c r="I221" s="238"/>
      <c r="J221" s="235"/>
      <c r="K221" s="235"/>
      <c r="L221" s="239"/>
      <c r="M221" s="240"/>
      <c r="N221" s="241"/>
      <c r="O221" s="241"/>
      <c r="P221" s="241"/>
      <c r="Q221" s="241"/>
      <c r="R221" s="241"/>
      <c r="S221" s="241"/>
      <c r="T221" s="242"/>
      <c r="AT221" s="243" t="s">
        <v>233</v>
      </c>
      <c r="AU221" s="243" t="s">
        <v>83</v>
      </c>
      <c r="AV221" s="15" t="s">
        <v>81</v>
      </c>
      <c r="AW221" s="15" t="s">
        <v>35</v>
      </c>
      <c r="AX221" s="15" t="s">
        <v>74</v>
      </c>
      <c r="AY221" s="243" t="s">
        <v>213</v>
      </c>
    </row>
    <row r="222" spans="1:65" s="13" customFormat="1">
      <c r="B222" s="212"/>
      <c r="C222" s="213"/>
      <c r="D222" s="208" t="s">
        <v>233</v>
      </c>
      <c r="E222" s="214" t="s">
        <v>19</v>
      </c>
      <c r="F222" s="215" t="s">
        <v>3121</v>
      </c>
      <c r="G222" s="213"/>
      <c r="H222" s="216">
        <v>203.1</v>
      </c>
      <c r="I222" s="217"/>
      <c r="J222" s="213"/>
      <c r="K222" s="213"/>
      <c r="L222" s="218"/>
      <c r="M222" s="219"/>
      <c r="N222" s="220"/>
      <c r="O222" s="220"/>
      <c r="P222" s="220"/>
      <c r="Q222" s="220"/>
      <c r="R222" s="220"/>
      <c r="S222" s="220"/>
      <c r="T222" s="221"/>
      <c r="AT222" s="222" t="s">
        <v>233</v>
      </c>
      <c r="AU222" s="222" t="s">
        <v>83</v>
      </c>
      <c r="AV222" s="13" t="s">
        <v>83</v>
      </c>
      <c r="AW222" s="13" t="s">
        <v>35</v>
      </c>
      <c r="AX222" s="13" t="s">
        <v>74</v>
      </c>
      <c r="AY222" s="222" t="s">
        <v>213</v>
      </c>
    </row>
    <row r="223" spans="1:65" s="16" customFormat="1">
      <c r="B223" s="262"/>
      <c r="C223" s="263"/>
      <c r="D223" s="208" t="s">
        <v>233</v>
      </c>
      <c r="E223" s="264" t="s">
        <v>19</v>
      </c>
      <c r="F223" s="265" t="s">
        <v>2376</v>
      </c>
      <c r="G223" s="263"/>
      <c r="H223" s="266">
        <v>203.1</v>
      </c>
      <c r="I223" s="267"/>
      <c r="J223" s="263"/>
      <c r="K223" s="263"/>
      <c r="L223" s="268"/>
      <c r="M223" s="269"/>
      <c r="N223" s="270"/>
      <c r="O223" s="270"/>
      <c r="P223" s="270"/>
      <c r="Q223" s="270"/>
      <c r="R223" s="270"/>
      <c r="S223" s="270"/>
      <c r="T223" s="271"/>
      <c r="AT223" s="272" t="s">
        <v>233</v>
      </c>
      <c r="AU223" s="272" t="s">
        <v>83</v>
      </c>
      <c r="AV223" s="16" t="s">
        <v>228</v>
      </c>
      <c r="AW223" s="16" t="s">
        <v>35</v>
      </c>
      <c r="AX223" s="16" t="s">
        <v>74</v>
      </c>
      <c r="AY223" s="272" t="s">
        <v>213</v>
      </c>
    </row>
    <row r="224" spans="1:65" s="14" customFormat="1">
      <c r="B224" s="223"/>
      <c r="C224" s="224"/>
      <c r="D224" s="208" t="s">
        <v>233</v>
      </c>
      <c r="E224" s="225" t="s">
        <v>19</v>
      </c>
      <c r="F224" s="226" t="s">
        <v>234</v>
      </c>
      <c r="G224" s="224"/>
      <c r="H224" s="227">
        <v>406.2</v>
      </c>
      <c r="I224" s="228"/>
      <c r="J224" s="224"/>
      <c r="K224" s="224"/>
      <c r="L224" s="229"/>
      <c r="M224" s="230"/>
      <c r="N224" s="231"/>
      <c r="O224" s="231"/>
      <c r="P224" s="231"/>
      <c r="Q224" s="231"/>
      <c r="R224" s="231"/>
      <c r="S224" s="231"/>
      <c r="T224" s="232"/>
      <c r="AT224" s="233" t="s">
        <v>233</v>
      </c>
      <c r="AU224" s="233" t="s">
        <v>83</v>
      </c>
      <c r="AV224" s="14" t="s">
        <v>220</v>
      </c>
      <c r="AW224" s="14" t="s">
        <v>35</v>
      </c>
      <c r="AX224" s="14" t="s">
        <v>81</v>
      </c>
      <c r="AY224" s="233" t="s">
        <v>213</v>
      </c>
    </row>
    <row r="225" spans="1:65" s="2" customFormat="1" ht="16.5" customHeight="1">
      <c r="A225" s="36"/>
      <c r="B225" s="37"/>
      <c r="C225" s="244" t="s">
        <v>333</v>
      </c>
      <c r="D225" s="244" t="s">
        <v>329</v>
      </c>
      <c r="E225" s="245" t="s">
        <v>3231</v>
      </c>
      <c r="F225" s="246" t="s">
        <v>3232</v>
      </c>
      <c r="G225" s="247" t="s">
        <v>253</v>
      </c>
      <c r="H225" s="248">
        <v>4.1319999999999997</v>
      </c>
      <c r="I225" s="249"/>
      <c r="J225" s="250">
        <f>ROUND(I225*H225,2)</f>
        <v>0</v>
      </c>
      <c r="K225" s="246" t="s">
        <v>3224</v>
      </c>
      <c r="L225" s="251"/>
      <c r="M225" s="252" t="s">
        <v>19</v>
      </c>
      <c r="N225" s="253" t="s">
        <v>45</v>
      </c>
      <c r="O225" s="66"/>
      <c r="P225" s="204">
        <f>O225*H225</f>
        <v>0</v>
      </c>
      <c r="Q225" s="204">
        <v>0.21</v>
      </c>
      <c r="R225" s="204">
        <f>Q225*H225</f>
        <v>0.86771999999999994</v>
      </c>
      <c r="S225" s="204">
        <v>0</v>
      </c>
      <c r="T225" s="205">
        <f>S225*H225</f>
        <v>0</v>
      </c>
      <c r="U225" s="36"/>
      <c r="V225" s="36"/>
      <c r="W225" s="36"/>
      <c r="X225" s="36"/>
      <c r="Y225" s="36"/>
      <c r="Z225" s="36"/>
      <c r="AA225" s="36"/>
      <c r="AB225" s="36"/>
      <c r="AC225" s="36"/>
      <c r="AD225" s="36"/>
      <c r="AE225" s="36"/>
      <c r="AR225" s="206" t="s">
        <v>257</v>
      </c>
      <c r="AT225" s="206" t="s">
        <v>329</v>
      </c>
      <c r="AU225" s="206" t="s">
        <v>83</v>
      </c>
      <c r="AY225" s="19" t="s">
        <v>213</v>
      </c>
      <c r="BE225" s="207">
        <f>IF(N225="základní",J225,0)</f>
        <v>0</v>
      </c>
      <c r="BF225" s="207">
        <f>IF(N225="snížená",J225,0)</f>
        <v>0</v>
      </c>
      <c r="BG225" s="207">
        <f>IF(N225="zákl. přenesená",J225,0)</f>
        <v>0</v>
      </c>
      <c r="BH225" s="207">
        <f>IF(N225="sníž. přenesená",J225,0)</f>
        <v>0</v>
      </c>
      <c r="BI225" s="207">
        <f>IF(N225="nulová",J225,0)</f>
        <v>0</v>
      </c>
      <c r="BJ225" s="19" t="s">
        <v>81</v>
      </c>
      <c r="BK225" s="207">
        <f>ROUND(I225*H225,2)</f>
        <v>0</v>
      </c>
      <c r="BL225" s="19" t="s">
        <v>220</v>
      </c>
      <c r="BM225" s="206" t="s">
        <v>3580</v>
      </c>
    </row>
    <row r="226" spans="1:65" s="13" customFormat="1">
      <c r="B226" s="212"/>
      <c r="C226" s="213"/>
      <c r="D226" s="208" t="s">
        <v>233</v>
      </c>
      <c r="E226" s="214" t="s">
        <v>19</v>
      </c>
      <c r="F226" s="215" t="s">
        <v>3234</v>
      </c>
      <c r="G226" s="213"/>
      <c r="H226" s="216">
        <v>4.1319999999999997</v>
      </c>
      <c r="I226" s="217"/>
      <c r="J226" s="213"/>
      <c r="K226" s="213"/>
      <c r="L226" s="218"/>
      <c r="M226" s="219"/>
      <c r="N226" s="220"/>
      <c r="O226" s="220"/>
      <c r="P226" s="220"/>
      <c r="Q226" s="220"/>
      <c r="R226" s="220"/>
      <c r="S226" s="220"/>
      <c r="T226" s="221"/>
      <c r="AT226" s="222" t="s">
        <v>233</v>
      </c>
      <c r="AU226" s="222" t="s">
        <v>83</v>
      </c>
      <c r="AV226" s="13" t="s">
        <v>83</v>
      </c>
      <c r="AW226" s="13" t="s">
        <v>35</v>
      </c>
      <c r="AX226" s="13" t="s">
        <v>81</v>
      </c>
      <c r="AY226" s="222" t="s">
        <v>213</v>
      </c>
    </row>
    <row r="227" spans="1:65" s="2" customFormat="1" ht="16.5" customHeight="1">
      <c r="A227" s="36"/>
      <c r="B227" s="37"/>
      <c r="C227" s="244" t="s">
        <v>340</v>
      </c>
      <c r="D227" s="244" t="s">
        <v>329</v>
      </c>
      <c r="E227" s="245" t="s">
        <v>3235</v>
      </c>
      <c r="F227" s="246" t="s">
        <v>3236</v>
      </c>
      <c r="G227" s="247" t="s">
        <v>253</v>
      </c>
      <c r="H227" s="248">
        <v>4.0620000000000003</v>
      </c>
      <c r="I227" s="249"/>
      <c r="J227" s="250">
        <f>ROUND(I227*H227,2)</f>
        <v>0</v>
      </c>
      <c r="K227" s="246" t="s">
        <v>19</v>
      </c>
      <c r="L227" s="251"/>
      <c r="M227" s="252" t="s">
        <v>19</v>
      </c>
      <c r="N227" s="253" t="s">
        <v>45</v>
      </c>
      <c r="O227" s="66"/>
      <c r="P227" s="204">
        <f>O227*H227</f>
        <v>0</v>
      </c>
      <c r="Q227" s="204">
        <v>0.45</v>
      </c>
      <c r="R227" s="204">
        <f>Q227*H227</f>
        <v>1.8279000000000001</v>
      </c>
      <c r="S227" s="204">
        <v>0</v>
      </c>
      <c r="T227" s="205">
        <f>S227*H227</f>
        <v>0</v>
      </c>
      <c r="U227" s="36"/>
      <c r="V227" s="36"/>
      <c r="W227" s="36"/>
      <c r="X227" s="36"/>
      <c r="Y227" s="36"/>
      <c r="Z227" s="36"/>
      <c r="AA227" s="36"/>
      <c r="AB227" s="36"/>
      <c r="AC227" s="36"/>
      <c r="AD227" s="36"/>
      <c r="AE227" s="36"/>
      <c r="AR227" s="206" t="s">
        <v>257</v>
      </c>
      <c r="AT227" s="206" t="s">
        <v>329</v>
      </c>
      <c r="AU227" s="206" t="s">
        <v>83</v>
      </c>
      <c r="AY227" s="19" t="s">
        <v>213</v>
      </c>
      <c r="BE227" s="207">
        <f>IF(N227="základní",J227,0)</f>
        <v>0</v>
      </c>
      <c r="BF227" s="207">
        <f>IF(N227="snížená",J227,0)</f>
        <v>0</v>
      </c>
      <c r="BG227" s="207">
        <f>IF(N227="zákl. přenesená",J227,0)</f>
        <v>0</v>
      </c>
      <c r="BH227" s="207">
        <f>IF(N227="sníž. přenesená",J227,0)</f>
        <v>0</v>
      </c>
      <c r="BI227" s="207">
        <f>IF(N227="nulová",J227,0)</f>
        <v>0</v>
      </c>
      <c r="BJ227" s="19" t="s">
        <v>81</v>
      </c>
      <c r="BK227" s="207">
        <f>ROUND(I227*H227,2)</f>
        <v>0</v>
      </c>
      <c r="BL227" s="19" t="s">
        <v>220</v>
      </c>
      <c r="BM227" s="206" t="s">
        <v>3581</v>
      </c>
    </row>
    <row r="228" spans="1:65" s="13" customFormat="1">
      <c r="B228" s="212"/>
      <c r="C228" s="213"/>
      <c r="D228" s="208" t="s">
        <v>233</v>
      </c>
      <c r="E228" s="214" t="s">
        <v>19</v>
      </c>
      <c r="F228" s="215" t="s">
        <v>3238</v>
      </c>
      <c r="G228" s="213"/>
      <c r="H228" s="216">
        <v>4.0620000000000003</v>
      </c>
      <c r="I228" s="217"/>
      <c r="J228" s="213"/>
      <c r="K228" s="213"/>
      <c r="L228" s="218"/>
      <c r="M228" s="219"/>
      <c r="N228" s="220"/>
      <c r="O228" s="220"/>
      <c r="P228" s="220"/>
      <c r="Q228" s="220"/>
      <c r="R228" s="220"/>
      <c r="S228" s="220"/>
      <c r="T228" s="221"/>
      <c r="AT228" s="222" t="s">
        <v>233</v>
      </c>
      <c r="AU228" s="222" t="s">
        <v>83</v>
      </c>
      <c r="AV228" s="13" t="s">
        <v>83</v>
      </c>
      <c r="AW228" s="13" t="s">
        <v>35</v>
      </c>
      <c r="AX228" s="13" t="s">
        <v>81</v>
      </c>
      <c r="AY228" s="222" t="s">
        <v>213</v>
      </c>
    </row>
    <row r="229" spans="1:65" s="12" customFormat="1" ht="22.9" customHeight="1">
      <c r="B229" s="179"/>
      <c r="C229" s="180"/>
      <c r="D229" s="181" t="s">
        <v>73</v>
      </c>
      <c r="E229" s="193" t="s">
        <v>83</v>
      </c>
      <c r="F229" s="193" t="s">
        <v>826</v>
      </c>
      <c r="G229" s="180"/>
      <c r="H229" s="180"/>
      <c r="I229" s="183"/>
      <c r="J229" s="194">
        <f>BK229</f>
        <v>0</v>
      </c>
      <c r="K229" s="180"/>
      <c r="L229" s="185"/>
      <c r="M229" s="186"/>
      <c r="N229" s="187"/>
      <c r="O229" s="187"/>
      <c r="P229" s="188">
        <f>SUM(P230:P243)</f>
        <v>0</v>
      </c>
      <c r="Q229" s="187"/>
      <c r="R229" s="188">
        <f>SUM(R230:R243)</f>
        <v>34.250685570000002</v>
      </c>
      <c r="S229" s="187"/>
      <c r="T229" s="189">
        <f>SUM(T230:T243)</f>
        <v>0</v>
      </c>
      <c r="AR229" s="190" t="s">
        <v>81</v>
      </c>
      <c r="AT229" s="191" t="s">
        <v>73</v>
      </c>
      <c r="AU229" s="191" t="s">
        <v>81</v>
      </c>
      <c r="AY229" s="190" t="s">
        <v>213</v>
      </c>
      <c r="BK229" s="192">
        <f>SUM(BK230:BK243)</f>
        <v>0</v>
      </c>
    </row>
    <row r="230" spans="1:65" s="2" customFormat="1" ht="21.75" customHeight="1">
      <c r="A230" s="36"/>
      <c r="B230" s="37"/>
      <c r="C230" s="195" t="s">
        <v>346</v>
      </c>
      <c r="D230" s="195" t="s">
        <v>215</v>
      </c>
      <c r="E230" s="196" t="s">
        <v>3250</v>
      </c>
      <c r="F230" s="197" t="s">
        <v>3251</v>
      </c>
      <c r="G230" s="198" t="s">
        <v>152</v>
      </c>
      <c r="H230" s="199">
        <v>89.96</v>
      </c>
      <c r="I230" s="200"/>
      <c r="J230" s="201">
        <f>ROUND(I230*H230,2)</f>
        <v>0</v>
      </c>
      <c r="K230" s="197" t="s">
        <v>2365</v>
      </c>
      <c r="L230" s="41"/>
      <c r="M230" s="202" t="s">
        <v>19</v>
      </c>
      <c r="N230" s="203" t="s">
        <v>45</v>
      </c>
      <c r="O230" s="66"/>
      <c r="P230" s="204">
        <f>O230*H230</f>
        <v>0</v>
      </c>
      <c r="Q230" s="204">
        <v>0.22656999999999999</v>
      </c>
      <c r="R230" s="204">
        <f>Q230*H230</f>
        <v>20.382237199999999</v>
      </c>
      <c r="S230" s="204">
        <v>0</v>
      </c>
      <c r="T230" s="205">
        <f>S230*H230</f>
        <v>0</v>
      </c>
      <c r="U230" s="36"/>
      <c r="V230" s="36"/>
      <c r="W230" s="36"/>
      <c r="X230" s="36"/>
      <c r="Y230" s="36"/>
      <c r="Z230" s="36"/>
      <c r="AA230" s="36"/>
      <c r="AB230" s="36"/>
      <c r="AC230" s="36"/>
      <c r="AD230" s="36"/>
      <c r="AE230" s="36"/>
      <c r="AR230" s="206" t="s">
        <v>220</v>
      </c>
      <c r="AT230" s="206" t="s">
        <v>215</v>
      </c>
      <c r="AU230" s="206" t="s">
        <v>83</v>
      </c>
      <c r="AY230" s="19" t="s">
        <v>213</v>
      </c>
      <c r="BE230" s="207">
        <f>IF(N230="základní",J230,0)</f>
        <v>0</v>
      </c>
      <c r="BF230" s="207">
        <f>IF(N230="snížená",J230,0)</f>
        <v>0</v>
      </c>
      <c r="BG230" s="207">
        <f>IF(N230="zákl. přenesená",J230,0)</f>
        <v>0</v>
      </c>
      <c r="BH230" s="207">
        <f>IF(N230="sníž. přenesená",J230,0)</f>
        <v>0</v>
      </c>
      <c r="BI230" s="207">
        <f>IF(N230="nulová",J230,0)</f>
        <v>0</v>
      </c>
      <c r="BJ230" s="19" t="s">
        <v>81</v>
      </c>
      <c r="BK230" s="207">
        <f>ROUND(I230*H230,2)</f>
        <v>0</v>
      </c>
      <c r="BL230" s="19" t="s">
        <v>220</v>
      </c>
      <c r="BM230" s="206" t="s">
        <v>3582</v>
      </c>
    </row>
    <row r="231" spans="1:65" s="13" customFormat="1">
      <c r="B231" s="212"/>
      <c r="C231" s="213"/>
      <c r="D231" s="208" t="s">
        <v>233</v>
      </c>
      <c r="E231" s="214" t="s">
        <v>19</v>
      </c>
      <c r="F231" s="215" t="s">
        <v>3583</v>
      </c>
      <c r="G231" s="213"/>
      <c r="H231" s="216">
        <v>17.260000000000002</v>
      </c>
      <c r="I231" s="217"/>
      <c r="J231" s="213"/>
      <c r="K231" s="213"/>
      <c r="L231" s="218"/>
      <c r="M231" s="219"/>
      <c r="N231" s="220"/>
      <c r="O231" s="220"/>
      <c r="P231" s="220"/>
      <c r="Q231" s="220"/>
      <c r="R231" s="220"/>
      <c r="S231" s="220"/>
      <c r="T231" s="221"/>
      <c r="AT231" s="222" t="s">
        <v>233</v>
      </c>
      <c r="AU231" s="222" t="s">
        <v>83</v>
      </c>
      <c r="AV231" s="13" t="s">
        <v>83</v>
      </c>
      <c r="AW231" s="13" t="s">
        <v>35</v>
      </c>
      <c r="AX231" s="13" t="s">
        <v>74</v>
      </c>
      <c r="AY231" s="222" t="s">
        <v>213</v>
      </c>
    </row>
    <row r="232" spans="1:65" s="13" customFormat="1">
      <c r="B232" s="212"/>
      <c r="C232" s="213"/>
      <c r="D232" s="208" t="s">
        <v>233</v>
      </c>
      <c r="E232" s="214" t="s">
        <v>19</v>
      </c>
      <c r="F232" s="215" t="s">
        <v>3584</v>
      </c>
      <c r="G232" s="213"/>
      <c r="H232" s="216">
        <v>60.2</v>
      </c>
      <c r="I232" s="217"/>
      <c r="J232" s="213"/>
      <c r="K232" s="213"/>
      <c r="L232" s="218"/>
      <c r="M232" s="219"/>
      <c r="N232" s="220"/>
      <c r="O232" s="220"/>
      <c r="P232" s="220"/>
      <c r="Q232" s="220"/>
      <c r="R232" s="220"/>
      <c r="S232" s="220"/>
      <c r="T232" s="221"/>
      <c r="AT232" s="222" t="s">
        <v>233</v>
      </c>
      <c r="AU232" s="222" t="s">
        <v>83</v>
      </c>
      <c r="AV232" s="13" t="s">
        <v>83</v>
      </c>
      <c r="AW232" s="13" t="s">
        <v>35</v>
      </c>
      <c r="AX232" s="13" t="s">
        <v>74</v>
      </c>
      <c r="AY232" s="222" t="s">
        <v>213</v>
      </c>
    </row>
    <row r="233" spans="1:65" s="13" customFormat="1">
      <c r="B233" s="212"/>
      <c r="C233" s="213"/>
      <c r="D233" s="208" t="s">
        <v>233</v>
      </c>
      <c r="E233" s="214" t="s">
        <v>19</v>
      </c>
      <c r="F233" s="215" t="s">
        <v>3585</v>
      </c>
      <c r="G233" s="213"/>
      <c r="H233" s="216">
        <v>12.5</v>
      </c>
      <c r="I233" s="217"/>
      <c r="J233" s="213"/>
      <c r="K233" s="213"/>
      <c r="L233" s="218"/>
      <c r="M233" s="219"/>
      <c r="N233" s="220"/>
      <c r="O233" s="220"/>
      <c r="P233" s="220"/>
      <c r="Q233" s="220"/>
      <c r="R233" s="220"/>
      <c r="S233" s="220"/>
      <c r="T233" s="221"/>
      <c r="AT233" s="222" t="s">
        <v>233</v>
      </c>
      <c r="AU233" s="222" t="s">
        <v>83</v>
      </c>
      <c r="AV233" s="13" t="s">
        <v>83</v>
      </c>
      <c r="AW233" s="13" t="s">
        <v>35</v>
      </c>
      <c r="AX233" s="13" t="s">
        <v>74</v>
      </c>
      <c r="AY233" s="222" t="s">
        <v>213</v>
      </c>
    </row>
    <row r="234" spans="1:65" s="14" customFormat="1">
      <c r="B234" s="223"/>
      <c r="C234" s="224"/>
      <c r="D234" s="208" t="s">
        <v>233</v>
      </c>
      <c r="E234" s="225" t="s">
        <v>19</v>
      </c>
      <c r="F234" s="226" t="s">
        <v>234</v>
      </c>
      <c r="G234" s="224"/>
      <c r="H234" s="227">
        <v>89.96</v>
      </c>
      <c r="I234" s="228"/>
      <c r="J234" s="224"/>
      <c r="K234" s="224"/>
      <c r="L234" s="229"/>
      <c r="M234" s="230"/>
      <c r="N234" s="231"/>
      <c r="O234" s="231"/>
      <c r="P234" s="231"/>
      <c r="Q234" s="231"/>
      <c r="R234" s="231"/>
      <c r="S234" s="231"/>
      <c r="T234" s="232"/>
      <c r="AT234" s="233" t="s">
        <v>233</v>
      </c>
      <c r="AU234" s="233" t="s">
        <v>83</v>
      </c>
      <c r="AV234" s="14" t="s">
        <v>220</v>
      </c>
      <c r="AW234" s="14" t="s">
        <v>35</v>
      </c>
      <c r="AX234" s="14" t="s">
        <v>81</v>
      </c>
      <c r="AY234" s="233" t="s">
        <v>213</v>
      </c>
    </row>
    <row r="235" spans="1:65" s="2" customFormat="1" ht="16.5" customHeight="1">
      <c r="A235" s="36"/>
      <c r="B235" s="37"/>
      <c r="C235" s="195" t="s">
        <v>351</v>
      </c>
      <c r="D235" s="195" t="s">
        <v>215</v>
      </c>
      <c r="E235" s="196" t="s">
        <v>3586</v>
      </c>
      <c r="F235" s="197" t="s">
        <v>3587</v>
      </c>
      <c r="G235" s="198" t="s">
        <v>253</v>
      </c>
      <c r="H235" s="199">
        <v>5.6529999999999996</v>
      </c>
      <c r="I235" s="200"/>
      <c r="J235" s="201">
        <f>ROUND(I235*H235,2)</f>
        <v>0</v>
      </c>
      <c r="K235" s="197" t="s">
        <v>2365</v>
      </c>
      <c r="L235" s="41"/>
      <c r="M235" s="202" t="s">
        <v>19</v>
      </c>
      <c r="N235" s="203" t="s">
        <v>45</v>
      </c>
      <c r="O235" s="66"/>
      <c r="P235" s="204">
        <f>O235*H235</f>
        <v>0</v>
      </c>
      <c r="Q235" s="204">
        <v>2.45329</v>
      </c>
      <c r="R235" s="204">
        <f>Q235*H235</f>
        <v>13.868448369999999</v>
      </c>
      <c r="S235" s="204">
        <v>0</v>
      </c>
      <c r="T235" s="205">
        <f>S235*H235</f>
        <v>0</v>
      </c>
      <c r="U235" s="36"/>
      <c r="V235" s="36"/>
      <c r="W235" s="36"/>
      <c r="X235" s="36"/>
      <c r="Y235" s="36"/>
      <c r="Z235" s="36"/>
      <c r="AA235" s="36"/>
      <c r="AB235" s="36"/>
      <c r="AC235" s="36"/>
      <c r="AD235" s="36"/>
      <c r="AE235" s="36"/>
      <c r="AR235" s="206" t="s">
        <v>220</v>
      </c>
      <c r="AT235" s="206" t="s">
        <v>215</v>
      </c>
      <c r="AU235" s="206" t="s">
        <v>83</v>
      </c>
      <c r="AY235" s="19" t="s">
        <v>213</v>
      </c>
      <c r="BE235" s="207">
        <f>IF(N235="základní",J235,0)</f>
        <v>0</v>
      </c>
      <c r="BF235" s="207">
        <f>IF(N235="snížená",J235,0)</f>
        <v>0</v>
      </c>
      <c r="BG235" s="207">
        <f>IF(N235="zákl. přenesená",J235,0)</f>
        <v>0</v>
      </c>
      <c r="BH235" s="207">
        <f>IF(N235="sníž. přenesená",J235,0)</f>
        <v>0</v>
      </c>
      <c r="BI235" s="207">
        <f>IF(N235="nulová",J235,0)</f>
        <v>0</v>
      </c>
      <c r="BJ235" s="19" t="s">
        <v>81</v>
      </c>
      <c r="BK235" s="207">
        <f>ROUND(I235*H235,2)</f>
        <v>0</v>
      </c>
      <c r="BL235" s="19" t="s">
        <v>220</v>
      </c>
      <c r="BM235" s="206" t="s">
        <v>3588</v>
      </c>
    </row>
    <row r="236" spans="1:65" s="2" customFormat="1" ht="58.5">
      <c r="A236" s="36"/>
      <c r="B236" s="37"/>
      <c r="C236" s="38"/>
      <c r="D236" s="208" t="s">
        <v>222</v>
      </c>
      <c r="E236" s="38"/>
      <c r="F236" s="209" t="s">
        <v>2686</v>
      </c>
      <c r="G236" s="38"/>
      <c r="H236" s="38"/>
      <c r="I236" s="118"/>
      <c r="J236" s="38"/>
      <c r="K236" s="38"/>
      <c r="L236" s="41"/>
      <c r="M236" s="210"/>
      <c r="N236" s="211"/>
      <c r="O236" s="66"/>
      <c r="P236" s="66"/>
      <c r="Q236" s="66"/>
      <c r="R236" s="66"/>
      <c r="S236" s="66"/>
      <c r="T236" s="67"/>
      <c r="U236" s="36"/>
      <c r="V236" s="36"/>
      <c r="W236" s="36"/>
      <c r="X236" s="36"/>
      <c r="Y236" s="36"/>
      <c r="Z236" s="36"/>
      <c r="AA236" s="36"/>
      <c r="AB236" s="36"/>
      <c r="AC236" s="36"/>
      <c r="AD236" s="36"/>
      <c r="AE236" s="36"/>
      <c r="AT236" s="19" t="s">
        <v>222</v>
      </c>
      <c r="AU236" s="19" t="s">
        <v>83</v>
      </c>
    </row>
    <row r="237" spans="1:65" s="13" customFormat="1">
      <c r="B237" s="212"/>
      <c r="C237" s="213"/>
      <c r="D237" s="208" t="s">
        <v>233</v>
      </c>
      <c r="E237" s="214" t="s">
        <v>19</v>
      </c>
      <c r="F237" s="215" t="s">
        <v>3589</v>
      </c>
      <c r="G237" s="213"/>
      <c r="H237" s="216">
        <v>2.7530000000000001</v>
      </c>
      <c r="I237" s="217"/>
      <c r="J237" s="213"/>
      <c r="K237" s="213"/>
      <c r="L237" s="218"/>
      <c r="M237" s="219"/>
      <c r="N237" s="220"/>
      <c r="O237" s="220"/>
      <c r="P237" s="220"/>
      <c r="Q237" s="220"/>
      <c r="R237" s="220"/>
      <c r="S237" s="220"/>
      <c r="T237" s="221"/>
      <c r="AT237" s="222" t="s">
        <v>233</v>
      </c>
      <c r="AU237" s="222" t="s">
        <v>83</v>
      </c>
      <c r="AV237" s="13" t="s">
        <v>83</v>
      </c>
      <c r="AW237" s="13" t="s">
        <v>35</v>
      </c>
      <c r="AX237" s="13" t="s">
        <v>74</v>
      </c>
      <c r="AY237" s="222" t="s">
        <v>213</v>
      </c>
    </row>
    <row r="238" spans="1:65" s="13" customFormat="1">
      <c r="B238" s="212"/>
      <c r="C238" s="213"/>
      <c r="D238" s="208" t="s">
        <v>233</v>
      </c>
      <c r="E238" s="214" t="s">
        <v>19</v>
      </c>
      <c r="F238" s="215" t="s">
        <v>3590</v>
      </c>
      <c r="G238" s="213"/>
      <c r="H238" s="216">
        <v>2.7090000000000001</v>
      </c>
      <c r="I238" s="217"/>
      <c r="J238" s="213"/>
      <c r="K238" s="213"/>
      <c r="L238" s="218"/>
      <c r="M238" s="219"/>
      <c r="N238" s="220"/>
      <c r="O238" s="220"/>
      <c r="P238" s="220"/>
      <c r="Q238" s="220"/>
      <c r="R238" s="220"/>
      <c r="S238" s="220"/>
      <c r="T238" s="221"/>
      <c r="AT238" s="222" t="s">
        <v>233</v>
      </c>
      <c r="AU238" s="222" t="s">
        <v>83</v>
      </c>
      <c r="AV238" s="13" t="s">
        <v>83</v>
      </c>
      <c r="AW238" s="13" t="s">
        <v>35</v>
      </c>
      <c r="AX238" s="13" t="s">
        <v>74</v>
      </c>
      <c r="AY238" s="222" t="s">
        <v>213</v>
      </c>
    </row>
    <row r="239" spans="1:65" s="16" customFormat="1">
      <c r="B239" s="262"/>
      <c r="C239" s="263"/>
      <c r="D239" s="208" t="s">
        <v>233</v>
      </c>
      <c r="E239" s="264" t="s">
        <v>19</v>
      </c>
      <c r="F239" s="265" t="s">
        <v>2376</v>
      </c>
      <c r="G239" s="263"/>
      <c r="H239" s="266">
        <v>5.4619999999999997</v>
      </c>
      <c r="I239" s="267"/>
      <c r="J239" s="263"/>
      <c r="K239" s="263"/>
      <c r="L239" s="268"/>
      <c r="M239" s="269"/>
      <c r="N239" s="270"/>
      <c r="O239" s="270"/>
      <c r="P239" s="270"/>
      <c r="Q239" s="270"/>
      <c r="R239" s="270"/>
      <c r="S239" s="270"/>
      <c r="T239" s="271"/>
      <c r="AT239" s="272" t="s">
        <v>233</v>
      </c>
      <c r="AU239" s="272" t="s">
        <v>83</v>
      </c>
      <c r="AV239" s="16" t="s">
        <v>228</v>
      </c>
      <c r="AW239" s="16" t="s">
        <v>35</v>
      </c>
      <c r="AX239" s="16" t="s">
        <v>74</v>
      </c>
      <c r="AY239" s="272" t="s">
        <v>213</v>
      </c>
    </row>
    <row r="240" spans="1:65" s="15" customFormat="1">
      <c r="B240" s="234"/>
      <c r="C240" s="235"/>
      <c r="D240" s="208" t="s">
        <v>233</v>
      </c>
      <c r="E240" s="236" t="s">
        <v>19</v>
      </c>
      <c r="F240" s="237" t="s">
        <v>3262</v>
      </c>
      <c r="G240" s="235"/>
      <c r="H240" s="236" t="s">
        <v>19</v>
      </c>
      <c r="I240" s="238"/>
      <c r="J240" s="235"/>
      <c r="K240" s="235"/>
      <c r="L240" s="239"/>
      <c r="M240" s="240"/>
      <c r="N240" s="241"/>
      <c r="O240" s="241"/>
      <c r="P240" s="241"/>
      <c r="Q240" s="241"/>
      <c r="R240" s="241"/>
      <c r="S240" s="241"/>
      <c r="T240" s="242"/>
      <c r="AT240" s="243" t="s">
        <v>233</v>
      </c>
      <c r="AU240" s="243" t="s">
        <v>83</v>
      </c>
      <c r="AV240" s="15" t="s">
        <v>81</v>
      </c>
      <c r="AW240" s="15" t="s">
        <v>35</v>
      </c>
      <c r="AX240" s="15" t="s">
        <v>74</v>
      </c>
      <c r="AY240" s="243" t="s">
        <v>213</v>
      </c>
    </row>
    <row r="241" spans="1:65" s="13" customFormat="1">
      <c r="B241" s="212"/>
      <c r="C241" s="213"/>
      <c r="D241" s="208" t="s">
        <v>233</v>
      </c>
      <c r="E241" s="214" t="s">
        <v>19</v>
      </c>
      <c r="F241" s="215" t="s">
        <v>3591</v>
      </c>
      <c r="G241" s="213"/>
      <c r="H241" s="216">
        <v>0.191</v>
      </c>
      <c r="I241" s="217"/>
      <c r="J241" s="213"/>
      <c r="K241" s="213"/>
      <c r="L241" s="218"/>
      <c r="M241" s="219"/>
      <c r="N241" s="220"/>
      <c r="O241" s="220"/>
      <c r="P241" s="220"/>
      <c r="Q241" s="220"/>
      <c r="R241" s="220"/>
      <c r="S241" s="220"/>
      <c r="T241" s="221"/>
      <c r="AT241" s="222" t="s">
        <v>233</v>
      </c>
      <c r="AU241" s="222" t="s">
        <v>83</v>
      </c>
      <c r="AV241" s="13" t="s">
        <v>83</v>
      </c>
      <c r="AW241" s="13" t="s">
        <v>35</v>
      </c>
      <c r="AX241" s="13" t="s">
        <v>74</v>
      </c>
      <c r="AY241" s="222" t="s">
        <v>213</v>
      </c>
    </row>
    <row r="242" spans="1:65" s="16" customFormat="1">
      <c r="B242" s="262"/>
      <c r="C242" s="263"/>
      <c r="D242" s="208" t="s">
        <v>233</v>
      </c>
      <c r="E242" s="264" t="s">
        <v>19</v>
      </c>
      <c r="F242" s="265" t="s">
        <v>2376</v>
      </c>
      <c r="G242" s="263"/>
      <c r="H242" s="266">
        <v>0.191</v>
      </c>
      <c r="I242" s="267"/>
      <c r="J242" s="263"/>
      <c r="K242" s="263"/>
      <c r="L242" s="268"/>
      <c r="M242" s="269"/>
      <c r="N242" s="270"/>
      <c r="O242" s="270"/>
      <c r="P242" s="270"/>
      <c r="Q242" s="270"/>
      <c r="R242" s="270"/>
      <c r="S242" s="270"/>
      <c r="T242" s="271"/>
      <c r="AT242" s="272" t="s">
        <v>233</v>
      </c>
      <c r="AU242" s="272" t="s">
        <v>83</v>
      </c>
      <c r="AV242" s="16" t="s">
        <v>228</v>
      </c>
      <c r="AW242" s="16" t="s">
        <v>35</v>
      </c>
      <c r="AX242" s="16" t="s">
        <v>74</v>
      </c>
      <c r="AY242" s="272" t="s">
        <v>213</v>
      </c>
    </row>
    <row r="243" spans="1:65" s="14" customFormat="1">
      <c r="B243" s="223"/>
      <c r="C243" s="224"/>
      <c r="D243" s="208" t="s">
        <v>233</v>
      </c>
      <c r="E243" s="225" t="s">
        <v>19</v>
      </c>
      <c r="F243" s="226" t="s">
        <v>234</v>
      </c>
      <c r="G243" s="224"/>
      <c r="H243" s="227">
        <v>5.6529999999999996</v>
      </c>
      <c r="I243" s="228"/>
      <c r="J243" s="224"/>
      <c r="K243" s="224"/>
      <c r="L243" s="229"/>
      <c r="M243" s="230"/>
      <c r="N243" s="231"/>
      <c r="O243" s="231"/>
      <c r="P243" s="231"/>
      <c r="Q243" s="231"/>
      <c r="R243" s="231"/>
      <c r="S243" s="231"/>
      <c r="T243" s="232"/>
      <c r="AT243" s="233" t="s">
        <v>233</v>
      </c>
      <c r="AU243" s="233" t="s">
        <v>83</v>
      </c>
      <c r="AV243" s="14" t="s">
        <v>220</v>
      </c>
      <c r="AW243" s="14" t="s">
        <v>35</v>
      </c>
      <c r="AX243" s="14" t="s">
        <v>81</v>
      </c>
      <c r="AY243" s="233" t="s">
        <v>213</v>
      </c>
    </row>
    <row r="244" spans="1:65" s="12" customFormat="1" ht="22.9" customHeight="1">
      <c r="B244" s="179"/>
      <c r="C244" s="180"/>
      <c r="D244" s="181" t="s">
        <v>73</v>
      </c>
      <c r="E244" s="193" t="s">
        <v>228</v>
      </c>
      <c r="F244" s="193" t="s">
        <v>2404</v>
      </c>
      <c r="G244" s="180"/>
      <c r="H244" s="180"/>
      <c r="I244" s="183"/>
      <c r="J244" s="194">
        <f>BK244</f>
        <v>0</v>
      </c>
      <c r="K244" s="180"/>
      <c r="L244" s="185"/>
      <c r="M244" s="186"/>
      <c r="N244" s="187"/>
      <c r="O244" s="187"/>
      <c r="P244" s="188">
        <f>SUM(P245:P300)</f>
        <v>0</v>
      </c>
      <c r="Q244" s="187"/>
      <c r="R244" s="188">
        <f>SUM(R245:R300)</f>
        <v>110.74106165000001</v>
      </c>
      <c r="S244" s="187"/>
      <c r="T244" s="189">
        <f>SUM(T245:T300)</f>
        <v>0</v>
      </c>
      <c r="AR244" s="190" t="s">
        <v>81</v>
      </c>
      <c r="AT244" s="191" t="s">
        <v>73</v>
      </c>
      <c r="AU244" s="191" t="s">
        <v>81</v>
      </c>
      <c r="AY244" s="190" t="s">
        <v>213</v>
      </c>
      <c r="BK244" s="192">
        <f>SUM(BK245:BK300)</f>
        <v>0</v>
      </c>
    </row>
    <row r="245" spans="1:65" s="2" customFormat="1" ht="21.75" customHeight="1">
      <c r="A245" s="36"/>
      <c r="B245" s="37"/>
      <c r="C245" s="195" t="s">
        <v>356</v>
      </c>
      <c r="D245" s="195" t="s">
        <v>215</v>
      </c>
      <c r="E245" s="196" t="s">
        <v>2689</v>
      </c>
      <c r="F245" s="197" t="s">
        <v>2690</v>
      </c>
      <c r="G245" s="198" t="s">
        <v>156</v>
      </c>
      <c r="H245" s="199">
        <v>132.886</v>
      </c>
      <c r="I245" s="200"/>
      <c r="J245" s="201">
        <f>ROUND(I245*H245,2)</f>
        <v>0</v>
      </c>
      <c r="K245" s="197" t="s">
        <v>2365</v>
      </c>
      <c r="L245" s="41"/>
      <c r="M245" s="202" t="s">
        <v>19</v>
      </c>
      <c r="N245" s="203" t="s">
        <v>45</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220</v>
      </c>
      <c r="AT245" s="206" t="s">
        <v>215</v>
      </c>
      <c r="AU245" s="206" t="s">
        <v>83</v>
      </c>
      <c r="AY245" s="19" t="s">
        <v>213</v>
      </c>
      <c r="BE245" s="207">
        <f>IF(N245="základní",J245,0)</f>
        <v>0</v>
      </c>
      <c r="BF245" s="207">
        <f>IF(N245="snížená",J245,0)</f>
        <v>0</v>
      </c>
      <c r="BG245" s="207">
        <f>IF(N245="zákl. přenesená",J245,0)</f>
        <v>0</v>
      </c>
      <c r="BH245" s="207">
        <f>IF(N245="sníž. přenesená",J245,0)</f>
        <v>0</v>
      </c>
      <c r="BI245" s="207">
        <f>IF(N245="nulová",J245,0)</f>
        <v>0</v>
      </c>
      <c r="BJ245" s="19" t="s">
        <v>81</v>
      </c>
      <c r="BK245" s="207">
        <f>ROUND(I245*H245,2)</f>
        <v>0</v>
      </c>
      <c r="BL245" s="19" t="s">
        <v>220</v>
      </c>
      <c r="BM245" s="206" t="s">
        <v>3592</v>
      </c>
    </row>
    <row r="246" spans="1:65" s="2" customFormat="1" ht="29.25">
      <c r="A246" s="36"/>
      <c r="B246" s="37"/>
      <c r="C246" s="38"/>
      <c r="D246" s="208" t="s">
        <v>222</v>
      </c>
      <c r="E246" s="38"/>
      <c r="F246" s="209" t="s">
        <v>2692</v>
      </c>
      <c r="G246" s="38"/>
      <c r="H246" s="38"/>
      <c r="I246" s="118"/>
      <c r="J246" s="38"/>
      <c r="K246" s="38"/>
      <c r="L246" s="41"/>
      <c r="M246" s="210"/>
      <c r="N246" s="211"/>
      <c r="O246" s="66"/>
      <c r="P246" s="66"/>
      <c r="Q246" s="66"/>
      <c r="R246" s="66"/>
      <c r="S246" s="66"/>
      <c r="T246" s="67"/>
      <c r="U246" s="36"/>
      <c r="V246" s="36"/>
      <c r="W246" s="36"/>
      <c r="X246" s="36"/>
      <c r="Y246" s="36"/>
      <c r="Z246" s="36"/>
      <c r="AA246" s="36"/>
      <c r="AB246" s="36"/>
      <c r="AC246" s="36"/>
      <c r="AD246" s="36"/>
      <c r="AE246" s="36"/>
      <c r="AT246" s="19" t="s">
        <v>222</v>
      </c>
      <c r="AU246" s="19" t="s">
        <v>83</v>
      </c>
    </row>
    <row r="247" spans="1:65" s="13" customFormat="1">
      <c r="B247" s="212"/>
      <c r="C247" s="213"/>
      <c r="D247" s="208" t="s">
        <v>233</v>
      </c>
      <c r="E247" s="214" t="s">
        <v>19</v>
      </c>
      <c r="F247" s="215" t="s">
        <v>3593</v>
      </c>
      <c r="G247" s="213"/>
      <c r="H247" s="216">
        <v>52.125999999999998</v>
      </c>
      <c r="I247" s="217"/>
      <c r="J247" s="213"/>
      <c r="K247" s="213"/>
      <c r="L247" s="218"/>
      <c r="M247" s="219"/>
      <c r="N247" s="220"/>
      <c r="O247" s="220"/>
      <c r="P247" s="220"/>
      <c r="Q247" s="220"/>
      <c r="R247" s="220"/>
      <c r="S247" s="220"/>
      <c r="T247" s="221"/>
      <c r="AT247" s="222" t="s">
        <v>233</v>
      </c>
      <c r="AU247" s="222" t="s">
        <v>83</v>
      </c>
      <c r="AV247" s="13" t="s">
        <v>83</v>
      </c>
      <c r="AW247" s="13" t="s">
        <v>35</v>
      </c>
      <c r="AX247" s="13" t="s">
        <v>74</v>
      </c>
      <c r="AY247" s="222" t="s">
        <v>213</v>
      </c>
    </row>
    <row r="248" spans="1:65" s="13" customFormat="1">
      <c r="B248" s="212"/>
      <c r="C248" s="213"/>
      <c r="D248" s="208" t="s">
        <v>233</v>
      </c>
      <c r="E248" s="214" t="s">
        <v>19</v>
      </c>
      <c r="F248" s="215" t="s">
        <v>3594</v>
      </c>
      <c r="G248" s="213"/>
      <c r="H248" s="216">
        <v>12.054</v>
      </c>
      <c r="I248" s="217"/>
      <c r="J248" s="213"/>
      <c r="K248" s="213"/>
      <c r="L248" s="218"/>
      <c r="M248" s="219"/>
      <c r="N248" s="220"/>
      <c r="O248" s="220"/>
      <c r="P248" s="220"/>
      <c r="Q248" s="220"/>
      <c r="R248" s="220"/>
      <c r="S248" s="220"/>
      <c r="T248" s="221"/>
      <c r="AT248" s="222" t="s">
        <v>233</v>
      </c>
      <c r="AU248" s="222" t="s">
        <v>83</v>
      </c>
      <c r="AV248" s="13" t="s">
        <v>83</v>
      </c>
      <c r="AW248" s="13" t="s">
        <v>35</v>
      </c>
      <c r="AX248" s="13" t="s">
        <v>74</v>
      </c>
      <c r="AY248" s="222" t="s">
        <v>213</v>
      </c>
    </row>
    <row r="249" spans="1:65" s="13" customFormat="1">
      <c r="B249" s="212"/>
      <c r="C249" s="213"/>
      <c r="D249" s="208" t="s">
        <v>233</v>
      </c>
      <c r="E249" s="214" t="s">
        <v>19</v>
      </c>
      <c r="F249" s="215" t="s">
        <v>3595</v>
      </c>
      <c r="G249" s="213"/>
      <c r="H249" s="216">
        <v>58.155999999999999</v>
      </c>
      <c r="I249" s="217"/>
      <c r="J249" s="213"/>
      <c r="K249" s="213"/>
      <c r="L249" s="218"/>
      <c r="M249" s="219"/>
      <c r="N249" s="220"/>
      <c r="O249" s="220"/>
      <c r="P249" s="220"/>
      <c r="Q249" s="220"/>
      <c r="R249" s="220"/>
      <c r="S249" s="220"/>
      <c r="T249" s="221"/>
      <c r="AT249" s="222" t="s">
        <v>233</v>
      </c>
      <c r="AU249" s="222" t="s">
        <v>83</v>
      </c>
      <c r="AV249" s="13" t="s">
        <v>83</v>
      </c>
      <c r="AW249" s="13" t="s">
        <v>35</v>
      </c>
      <c r="AX249" s="13" t="s">
        <v>74</v>
      </c>
      <c r="AY249" s="222" t="s">
        <v>213</v>
      </c>
    </row>
    <row r="250" spans="1:65" s="13" customFormat="1">
      <c r="B250" s="212"/>
      <c r="C250" s="213"/>
      <c r="D250" s="208" t="s">
        <v>233</v>
      </c>
      <c r="E250" s="214" t="s">
        <v>19</v>
      </c>
      <c r="F250" s="215" t="s">
        <v>3596</v>
      </c>
      <c r="G250" s="213"/>
      <c r="H250" s="216">
        <v>10.55</v>
      </c>
      <c r="I250" s="217"/>
      <c r="J250" s="213"/>
      <c r="K250" s="213"/>
      <c r="L250" s="218"/>
      <c r="M250" s="219"/>
      <c r="N250" s="220"/>
      <c r="O250" s="220"/>
      <c r="P250" s="220"/>
      <c r="Q250" s="220"/>
      <c r="R250" s="220"/>
      <c r="S250" s="220"/>
      <c r="T250" s="221"/>
      <c r="AT250" s="222" t="s">
        <v>233</v>
      </c>
      <c r="AU250" s="222" t="s">
        <v>83</v>
      </c>
      <c r="AV250" s="13" t="s">
        <v>83</v>
      </c>
      <c r="AW250" s="13" t="s">
        <v>35</v>
      </c>
      <c r="AX250" s="13" t="s">
        <v>74</v>
      </c>
      <c r="AY250" s="222" t="s">
        <v>213</v>
      </c>
    </row>
    <row r="251" spans="1:65" s="14" customFormat="1">
      <c r="B251" s="223"/>
      <c r="C251" s="224"/>
      <c r="D251" s="208" t="s">
        <v>233</v>
      </c>
      <c r="E251" s="225" t="s">
        <v>19</v>
      </c>
      <c r="F251" s="226" t="s">
        <v>234</v>
      </c>
      <c r="G251" s="224"/>
      <c r="H251" s="227">
        <v>132.886</v>
      </c>
      <c r="I251" s="228"/>
      <c r="J251" s="224"/>
      <c r="K251" s="224"/>
      <c r="L251" s="229"/>
      <c r="M251" s="230"/>
      <c r="N251" s="231"/>
      <c r="O251" s="231"/>
      <c r="P251" s="231"/>
      <c r="Q251" s="231"/>
      <c r="R251" s="231"/>
      <c r="S251" s="231"/>
      <c r="T251" s="232"/>
      <c r="AT251" s="233" t="s">
        <v>233</v>
      </c>
      <c r="AU251" s="233" t="s">
        <v>83</v>
      </c>
      <c r="AV251" s="14" t="s">
        <v>220</v>
      </c>
      <c r="AW251" s="14" t="s">
        <v>35</v>
      </c>
      <c r="AX251" s="14" t="s">
        <v>81</v>
      </c>
      <c r="AY251" s="233" t="s">
        <v>213</v>
      </c>
    </row>
    <row r="252" spans="1:65" s="2" customFormat="1" ht="16.5" customHeight="1">
      <c r="A252" s="36"/>
      <c r="B252" s="37"/>
      <c r="C252" s="195" t="s">
        <v>361</v>
      </c>
      <c r="D252" s="195" t="s">
        <v>215</v>
      </c>
      <c r="E252" s="196" t="s">
        <v>3282</v>
      </c>
      <c r="F252" s="197" t="s">
        <v>3283</v>
      </c>
      <c r="G252" s="198" t="s">
        <v>253</v>
      </c>
      <c r="H252" s="199">
        <v>0.57099999999999995</v>
      </c>
      <c r="I252" s="200"/>
      <c r="J252" s="201">
        <f>ROUND(I252*H252,2)</f>
        <v>0</v>
      </c>
      <c r="K252" s="197" t="s">
        <v>19</v>
      </c>
      <c r="L252" s="41"/>
      <c r="M252" s="202" t="s">
        <v>19</v>
      </c>
      <c r="N252" s="203" t="s">
        <v>45</v>
      </c>
      <c r="O252" s="66"/>
      <c r="P252" s="204">
        <f>O252*H252</f>
        <v>0</v>
      </c>
      <c r="Q252" s="204">
        <v>0.06</v>
      </c>
      <c r="R252" s="204">
        <f>Q252*H252</f>
        <v>3.4259999999999999E-2</v>
      </c>
      <c r="S252" s="204">
        <v>0</v>
      </c>
      <c r="T252" s="205">
        <f>S252*H252</f>
        <v>0</v>
      </c>
      <c r="U252" s="36"/>
      <c r="V252" s="36"/>
      <c r="W252" s="36"/>
      <c r="X252" s="36"/>
      <c r="Y252" s="36"/>
      <c r="Z252" s="36"/>
      <c r="AA252" s="36"/>
      <c r="AB252" s="36"/>
      <c r="AC252" s="36"/>
      <c r="AD252" s="36"/>
      <c r="AE252" s="36"/>
      <c r="AR252" s="206" t="s">
        <v>220</v>
      </c>
      <c r="AT252" s="206" t="s">
        <v>215</v>
      </c>
      <c r="AU252" s="206" t="s">
        <v>83</v>
      </c>
      <c r="AY252" s="19" t="s">
        <v>213</v>
      </c>
      <c r="BE252" s="207">
        <f>IF(N252="základní",J252,0)</f>
        <v>0</v>
      </c>
      <c r="BF252" s="207">
        <f>IF(N252="snížená",J252,0)</f>
        <v>0</v>
      </c>
      <c r="BG252" s="207">
        <f>IF(N252="zákl. přenesená",J252,0)</f>
        <v>0</v>
      </c>
      <c r="BH252" s="207">
        <f>IF(N252="sníž. přenesená",J252,0)</f>
        <v>0</v>
      </c>
      <c r="BI252" s="207">
        <f>IF(N252="nulová",J252,0)</f>
        <v>0</v>
      </c>
      <c r="BJ252" s="19" t="s">
        <v>81</v>
      </c>
      <c r="BK252" s="207">
        <f>ROUND(I252*H252,2)</f>
        <v>0</v>
      </c>
      <c r="BL252" s="19" t="s">
        <v>220</v>
      </c>
      <c r="BM252" s="206" t="s">
        <v>3597</v>
      </c>
    </row>
    <row r="253" spans="1:65" s="2" customFormat="1" ht="68.25">
      <c r="A253" s="36"/>
      <c r="B253" s="37"/>
      <c r="C253" s="38"/>
      <c r="D253" s="208" t="s">
        <v>222</v>
      </c>
      <c r="E253" s="38"/>
      <c r="F253" s="209" t="s">
        <v>2706</v>
      </c>
      <c r="G253" s="38"/>
      <c r="H253" s="38"/>
      <c r="I253" s="118"/>
      <c r="J253" s="38"/>
      <c r="K253" s="38"/>
      <c r="L253" s="41"/>
      <c r="M253" s="210"/>
      <c r="N253" s="211"/>
      <c r="O253" s="66"/>
      <c r="P253" s="66"/>
      <c r="Q253" s="66"/>
      <c r="R253" s="66"/>
      <c r="S253" s="66"/>
      <c r="T253" s="67"/>
      <c r="U253" s="36"/>
      <c r="V253" s="36"/>
      <c r="W253" s="36"/>
      <c r="X253" s="36"/>
      <c r="Y253" s="36"/>
      <c r="Z253" s="36"/>
      <c r="AA253" s="36"/>
      <c r="AB253" s="36"/>
      <c r="AC253" s="36"/>
      <c r="AD253" s="36"/>
      <c r="AE253" s="36"/>
      <c r="AT253" s="19" t="s">
        <v>222</v>
      </c>
      <c r="AU253" s="19" t="s">
        <v>83</v>
      </c>
    </row>
    <row r="254" spans="1:65" s="15" customFormat="1">
      <c r="B254" s="234"/>
      <c r="C254" s="235"/>
      <c r="D254" s="208" t="s">
        <v>233</v>
      </c>
      <c r="E254" s="236" t="s">
        <v>19</v>
      </c>
      <c r="F254" s="237" t="s">
        <v>3274</v>
      </c>
      <c r="G254" s="235"/>
      <c r="H254" s="236" t="s">
        <v>19</v>
      </c>
      <c r="I254" s="238"/>
      <c r="J254" s="235"/>
      <c r="K254" s="235"/>
      <c r="L254" s="239"/>
      <c r="M254" s="240"/>
      <c r="N254" s="241"/>
      <c r="O254" s="241"/>
      <c r="P254" s="241"/>
      <c r="Q254" s="241"/>
      <c r="R254" s="241"/>
      <c r="S254" s="241"/>
      <c r="T254" s="242"/>
      <c r="AT254" s="243" t="s">
        <v>233</v>
      </c>
      <c r="AU254" s="243" t="s">
        <v>83</v>
      </c>
      <c r="AV254" s="15" t="s">
        <v>81</v>
      </c>
      <c r="AW254" s="15" t="s">
        <v>35</v>
      </c>
      <c r="AX254" s="15" t="s">
        <v>74</v>
      </c>
      <c r="AY254" s="243" t="s">
        <v>213</v>
      </c>
    </row>
    <row r="255" spans="1:65" s="13" customFormat="1">
      <c r="B255" s="212"/>
      <c r="C255" s="213"/>
      <c r="D255" s="208" t="s">
        <v>233</v>
      </c>
      <c r="E255" s="214" t="s">
        <v>19</v>
      </c>
      <c r="F255" s="215" t="s">
        <v>3598</v>
      </c>
      <c r="G255" s="213"/>
      <c r="H255" s="216">
        <v>0.57099999999999995</v>
      </c>
      <c r="I255" s="217"/>
      <c r="J255" s="213"/>
      <c r="K255" s="213"/>
      <c r="L255" s="218"/>
      <c r="M255" s="219"/>
      <c r="N255" s="220"/>
      <c r="O255" s="220"/>
      <c r="P255" s="220"/>
      <c r="Q255" s="220"/>
      <c r="R255" s="220"/>
      <c r="S255" s="220"/>
      <c r="T255" s="221"/>
      <c r="AT255" s="222" t="s">
        <v>233</v>
      </c>
      <c r="AU255" s="222" t="s">
        <v>83</v>
      </c>
      <c r="AV255" s="13" t="s">
        <v>83</v>
      </c>
      <c r="AW255" s="13" t="s">
        <v>35</v>
      </c>
      <c r="AX255" s="13" t="s">
        <v>74</v>
      </c>
      <c r="AY255" s="222" t="s">
        <v>213</v>
      </c>
    </row>
    <row r="256" spans="1:65" s="14" customFormat="1">
      <c r="B256" s="223"/>
      <c r="C256" s="224"/>
      <c r="D256" s="208" t="s">
        <v>233</v>
      </c>
      <c r="E256" s="225" t="s">
        <v>3486</v>
      </c>
      <c r="F256" s="226" t="s">
        <v>234</v>
      </c>
      <c r="G256" s="224"/>
      <c r="H256" s="227">
        <v>0.57099999999999995</v>
      </c>
      <c r="I256" s="228"/>
      <c r="J256" s="224"/>
      <c r="K256" s="224"/>
      <c r="L256" s="229"/>
      <c r="M256" s="230"/>
      <c r="N256" s="231"/>
      <c r="O256" s="231"/>
      <c r="P256" s="231"/>
      <c r="Q256" s="231"/>
      <c r="R256" s="231"/>
      <c r="S256" s="231"/>
      <c r="T256" s="232"/>
      <c r="AT256" s="233" t="s">
        <v>233</v>
      </c>
      <c r="AU256" s="233" t="s">
        <v>83</v>
      </c>
      <c r="AV256" s="14" t="s">
        <v>220</v>
      </c>
      <c r="AW256" s="14" t="s">
        <v>35</v>
      </c>
      <c r="AX256" s="14" t="s">
        <v>81</v>
      </c>
      <c r="AY256" s="233" t="s">
        <v>213</v>
      </c>
    </row>
    <row r="257" spans="1:65" s="2" customFormat="1" ht="16.5" customHeight="1">
      <c r="A257" s="36"/>
      <c r="B257" s="37"/>
      <c r="C257" s="195" t="s">
        <v>366</v>
      </c>
      <c r="D257" s="195" t="s">
        <v>215</v>
      </c>
      <c r="E257" s="196" t="s">
        <v>2703</v>
      </c>
      <c r="F257" s="197" t="s">
        <v>2704</v>
      </c>
      <c r="G257" s="198" t="s">
        <v>253</v>
      </c>
      <c r="H257" s="199">
        <v>0.91800000000000004</v>
      </c>
      <c r="I257" s="200"/>
      <c r="J257" s="201">
        <f>ROUND(I257*H257,2)</f>
        <v>0</v>
      </c>
      <c r="K257" s="197" t="s">
        <v>19</v>
      </c>
      <c r="L257" s="41"/>
      <c r="M257" s="202" t="s">
        <v>19</v>
      </c>
      <c r="N257" s="203" t="s">
        <v>45</v>
      </c>
      <c r="O257" s="66"/>
      <c r="P257" s="204">
        <f>O257*H257</f>
        <v>0</v>
      </c>
      <c r="Q257" s="204">
        <v>0.06</v>
      </c>
      <c r="R257" s="204">
        <f>Q257*H257</f>
        <v>5.5079999999999997E-2</v>
      </c>
      <c r="S257" s="204">
        <v>0</v>
      </c>
      <c r="T257" s="205">
        <f>S257*H257</f>
        <v>0</v>
      </c>
      <c r="U257" s="36"/>
      <c r="V257" s="36"/>
      <c r="W257" s="36"/>
      <c r="X257" s="36"/>
      <c r="Y257" s="36"/>
      <c r="Z257" s="36"/>
      <c r="AA257" s="36"/>
      <c r="AB257" s="36"/>
      <c r="AC257" s="36"/>
      <c r="AD257" s="36"/>
      <c r="AE257" s="36"/>
      <c r="AR257" s="206" t="s">
        <v>220</v>
      </c>
      <c r="AT257" s="206" t="s">
        <v>215</v>
      </c>
      <c r="AU257" s="206" t="s">
        <v>83</v>
      </c>
      <c r="AY257" s="19" t="s">
        <v>213</v>
      </c>
      <c r="BE257" s="207">
        <f>IF(N257="základní",J257,0)</f>
        <v>0</v>
      </c>
      <c r="BF257" s="207">
        <f>IF(N257="snížená",J257,0)</f>
        <v>0</v>
      </c>
      <c r="BG257" s="207">
        <f>IF(N257="zákl. přenesená",J257,0)</f>
        <v>0</v>
      </c>
      <c r="BH257" s="207">
        <f>IF(N257="sníž. přenesená",J257,0)</f>
        <v>0</v>
      </c>
      <c r="BI257" s="207">
        <f>IF(N257="nulová",J257,0)</f>
        <v>0</v>
      </c>
      <c r="BJ257" s="19" t="s">
        <v>81</v>
      </c>
      <c r="BK257" s="207">
        <f>ROUND(I257*H257,2)</f>
        <v>0</v>
      </c>
      <c r="BL257" s="19" t="s">
        <v>220</v>
      </c>
      <c r="BM257" s="206" t="s">
        <v>3599</v>
      </c>
    </row>
    <row r="258" spans="1:65" s="2" customFormat="1" ht="68.25">
      <c r="A258" s="36"/>
      <c r="B258" s="37"/>
      <c r="C258" s="38"/>
      <c r="D258" s="208" t="s">
        <v>222</v>
      </c>
      <c r="E258" s="38"/>
      <c r="F258" s="209" t="s">
        <v>2706</v>
      </c>
      <c r="G258" s="38"/>
      <c r="H258" s="38"/>
      <c r="I258" s="118"/>
      <c r="J258" s="38"/>
      <c r="K258" s="38"/>
      <c r="L258" s="41"/>
      <c r="M258" s="210"/>
      <c r="N258" s="211"/>
      <c r="O258" s="66"/>
      <c r="P258" s="66"/>
      <c r="Q258" s="66"/>
      <c r="R258" s="66"/>
      <c r="S258" s="66"/>
      <c r="T258" s="67"/>
      <c r="U258" s="36"/>
      <c r="V258" s="36"/>
      <c r="W258" s="36"/>
      <c r="X258" s="36"/>
      <c r="Y258" s="36"/>
      <c r="Z258" s="36"/>
      <c r="AA258" s="36"/>
      <c r="AB258" s="36"/>
      <c r="AC258" s="36"/>
      <c r="AD258" s="36"/>
      <c r="AE258" s="36"/>
      <c r="AT258" s="19" t="s">
        <v>222</v>
      </c>
      <c r="AU258" s="19" t="s">
        <v>83</v>
      </c>
    </row>
    <row r="259" spans="1:65" s="15" customFormat="1">
      <c r="B259" s="234"/>
      <c r="C259" s="235"/>
      <c r="D259" s="208" t="s">
        <v>233</v>
      </c>
      <c r="E259" s="236" t="s">
        <v>19</v>
      </c>
      <c r="F259" s="237" t="s">
        <v>2693</v>
      </c>
      <c r="G259" s="235"/>
      <c r="H259" s="236" t="s">
        <v>19</v>
      </c>
      <c r="I259" s="238"/>
      <c r="J259" s="235"/>
      <c r="K259" s="235"/>
      <c r="L259" s="239"/>
      <c r="M259" s="240"/>
      <c r="N259" s="241"/>
      <c r="O259" s="241"/>
      <c r="P259" s="241"/>
      <c r="Q259" s="241"/>
      <c r="R259" s="241"/>
      <c r="S259" s="241"/>
      <c r="T259" s="242"/>
      <c r="AT259" s="243" t="s">
        <v>233</v>
      </c>
      <c r="AU259" s="243" t="s">
        <v>83</v>
      </c>
      <c r="AV259" s="15" t="s">
        <v>81</v>
      </c>
      <c r="AW259" s="15" t="s">
        <v>35</v>
      </c>
      <c r="AX259" s="15" t="s">
        <v>74</v>
      </c>
      <c r="AY259" s="243" t="s">
        <v>213</v>
      </c>
    </row>
    <row r="260" spans="1:65" s="13" customFormat="1">
      <c r="B260" s="212"/>
      <c r="C260" s="213"/>
      <c r="D260" s="208" t="s">
        <v>233</v>
      </c>
      <c r="E260" s="214" t="s">
        <v>19</v>
      </c>
      <c r="F260" s="215" t="s">
        <v>3600</v>
      </c>
      <c r="G260" s="213"/>
      <c r="H260" s="216">
        <v>0.91800000000000004</v>
      </c>
      <c r="I260" s="217"/>
      <c r="J260" s="213"/>
      <c r="K260" s="213"/>
      <c r="L260" s="218"/>
      <c r="M260" s="219"/>
      <c r="N260" s="220"/>
      <c r="O260" s="220"/>
      <c r="P260" s="220"/>
      <c r="Q260" s="220"/>
      <c r="R260" s="220"/>
      <c r="S260" s="220"/>
      <c r="T260" s="221"/>
      <c r="AT260" s="222" t="s">
        <v>233</v>
      </c>
      <c r="AU260" s="222" t="s">
        <v>83</v>
      </c>
      <c r="AV260" s="13" t="s">
        <v>83</v>
      </c>
      <c r="AW260" s="13" t="s">
        <v>35</v>
      </c>
      <c r="AX260" s="13" t="s">
        <v>74</v>
      </c>
      <c r="AY260" s="222" t="s">
        <v>213</v>
      </c>
    </row>
    <row r="261" spans="1:65" s="14" customFormat="1">
      <c r="B261" s="223"/>
      <c r="C261" s="224"/>
      <c r="D261" s="208" t="s">
        <v>233</v>
      </c>
      <c r="E261" s="225" t="s">
        <v>3484</v>
      </c>
      <c r="F261" s="226" t="s">
        <v>234</v>
      </c>
      <c r="G261" s="224"/>
      <c r="H261" s="227">
        <v>0.91800000000000004</v>
      </c>
      <c r="I261" s="228"/>
      <c r="J261" s="224"/>
      <c r="K261" s="224"/>
      <c r="L261" s="229"/>
      <c r="M261" s="230"/>
      <c r="N261" s="231"/>
      <c r="O261" s="231"/>
      <c r="P261" s="231"/>
      <c r="Q261" s="231"/>
      <c r="R261" s="231"/>
      <c r="S261" s="231"/>
      <c r="T261" s="232"/>
      <c r="AT261" s="233" t="s">
        <v>233</v>
      </c>
      <c r="AU261" s="233" t="s">
        <v>83</v>
      </c>
      <c r="AV261" s="14" t="s">
        <v>220</v>
      </c>
      <c r="AW261" s="14" t="s">
        <v>35</v>
      </c>
      <c r="AX261" s="14" t="s">
        <v>81</v>
      </c>
      <c r="AY261" s="233" t="s">
        <v>213</v>
      </c>
    </row>
    <row r="262" spans="1:65" s="2" customFormat="1" ht="16.5" customHeight="1">
      <c r="A262" s="36"/>
      <c r="B262" s="37"/>
      <c r="C262" s="195" t="s">
        <v>370</v>
      </c>
      <c r="D262" s="195" t="s">
        <v>215</v>
      </c>
      <c r="E262" s="196" t="s">
        <v>2719</v>
      </c>
      <c r="F262" s="197" t="s">
        <v>2720</v>
      </c>
      <c r="G262" s="198" t="s">
        <v>253</v>
      </c>
      <c r="H262" s="199">
        <v>22.085999999999999</v>
      </c>
      <c r="I262" s="200"/>
      <c r="J262" s="201">
        <f>ROUND(I262*H262,2)</f>
        <v>0</v>
      </c>
      <c r="K262" s="197" t="s">
        <v>19</v>
      </c>
      <c r="L262" s="41"/>
      <c r="M262" s="202" t="s">
        <v>19</v>
      </c>
      <c r="N262" s="203" t="s">
        <v>45</v>
      </c>
      <c r="O262" s="66"/>
      <c r="P262" s="204">
        <f>O262*H262</f>
        <v>0</v>
      </c>
      <c r="Q262" s="204">
        <v>1.9144000000000001</v>
      </c>
      <c r="R262" s="204">
        <f>Q262*H262</f>
        <v>42.281438399999999</v>
      </c>
      <c r="S262" s="204">
        <v>0</v>
      </c>
      <c r="T262" s="205">
        <f>S262*H262</f>
        <v>0</v>
      </c>
      <c r="U262" s="36"/>
      <c r="V262" s="36"/>
      <c r="W262" s="36"/>
      <c r="X262" s="36"/>
      <c r="Y262" s="36"/>
      <c r="Z262" s="36"/>
      <c r="AA262" s="36"/>
      <c r="AB262" s="36"/>
      <c r="AC262" s="36"/>
      <c r="AD262" s="36"/>
      <c r="AE262" s="36"/>
      <c r="AR262" s="206" t="s">
        <v>220</v>
      </c>
      <c r="AT262" s="206" t="s">
        <v>215</v>
      </c>
      <c r="AU262" s="206" t="s">
        <v>83</v>
      </c>
      <c r="AY262" s="19" t="s">
        <v>213</v>
      </c>
      <c r="BE262" s="207">
        <f>IF(N262="základní",J262,0)</f>
        <v>0</v>
      </c>
      <c r="BF262" s="207">
        <f>IF(N262="snížená",J262,0)</f>
        <v>0</v>
      </c>
      <c r="BG262" s="207">
        <f>IF(N262="zákl. přenesená",J262,0)</f>
        <v>0</v>
      </c>
      <c r="BH262" s="207">
        <f>IF(N262="sníž. přenesená",J262,0)</f>
        <v>0</v>
      </c>
      <c r="BI262" s="207">
        <f>IF(N262="nulová",J262,0)</f>
        <v>0</v>
      </c>
      <c r="BJ262" s="19" t="s">
        <v>81</v>
      </c>
      <c r="BK262" s="207">
        <f>ROUND(I262*H262,2)</f>
        <v>0</v>
      </c>
      <c r="BL262" s="19" t="s">
        <v>220</v>
      </c>
      <c r="BM262" s="206" t="s">
        <v>3601</v>
      </c>
    </row>
    <row r="263" spans="1:65" s="2" customFormat="1" ht="29.25">
      <c r="A263" s="36"/>
      <c r="B263" s="37"/>
      <c r="C263" s="38"/>
      <c r="D263" s="208" t="s">
        <v>222</v>
      </c>
      <c r="E263" s="38"/>
      <c r="F263" s="209" t="s">
        <v>2722</v>
      </c>
      <c r="G263" s="38"/>
      <c r="H263" s="38"/>
      <c r="I263" s="118"/>
      <c r="J263" s="38"/>
      <c r="K263" s="38"/>
      <c r="L263" s="41"/>
      <c r="M263" s="210"/>
      <c r="N263" s="211"/>
      <c r="O263" s="66"/>
      <c r="P263" s="66"/>
      <c r="Q263" s="66"/>
      <c r="R263" s="66"/>
      <c r="S263" s="66"/>
      <c r="T263" s="67"/>
      <c r="U263" s="36"/>
      <c r="V263" s="36"/>
      <c r="W263" s="36"/>
      <c r="X263" s="36"/>
      <c r="Y263" s="36"/>
      <c r="Z263" s="36"/>
      <c r="AA263" s="36"/>
      <c r="AB263" s="36"/>
      <c r="AC263" s="36"/>
      <c r="AD263" s="36"/>
      <c r="AE263" s="36"/>
      <c r="AT263" s="19" t="s">
        <v>222</v>
      </c>
      <c r="AU263" s="19" t="s">
        <v>83</v>
      </c>
    </row>
    <row r="264" spans="1:65" s="15" customFormat="1">
      <c r="B264" s="234"/>
      <c r="C264" s="235"/>
      <c r="D264" s="208" t="s">
        <v>233</v>
      </c>
      <c r="E264" s="236" t="s">
        <v>19</v>
      </c>
      <c r="F264" s="237" t="s">
        <v>3602</v>
      </c>
      <c r="G264" s="235"/>
      <c r="H264" s="236" t="s">
        <v>19</v>
      </c>
      <c r="I264" s="238"/>
      <c r="J264" s="235"/>
      <c r="K264" s="235"/>
      <c r="L264" s="239"/>
      <c r="M264" s="240"/>
      <c r="N264" s="241"/>
      <c r="O264" s="241"/>
      <c r="P264" s="241"/>
      <c r="Q264" s="241"/>
      <c r="R264" s="241"/>
      <c r="S264" s="241"/>
      <c r="T264" s="242"/>
      <c r="AT264" s="243" t="s">
        <v>233</v>
      </c>
      <c r="AU264" s="243" t="s">
        <v>83</v>
      </c>
      <c r="AV264" s="15" t="s">
        <v>81</v>
      </c>
      <c r="AW264" s="15" t="s">
        <v>35</v>
      </c>
      <c r="AX264" s="15" t="s">
        <v>74</v>
      </c>
      <c r="AY264" s="243" t="s">
        <v>213</v>
      </c>
    </row>
    <row r="265" spans="1:65" s="13" customFormat="1">
      <c r="B265" s="212"/>
      <c r="C265" s="213"/>
      <c r="D265" s="208" t="s">
        <v>233</v>
      </c>
      <c r="E265" s="214" t="s">
        <v>19</v>
      </c>
      <c r="F265" s="215" t="s">
        <v>3603</v>
      </c>
      <c r="G265" s="213"/>
      <c r="H265" s="216">
        <v>3.9689999999999999</v>
      </c>
      <c r="I265" s="217"/>
      <c r="J265" s="213"/>
      <c r="K265" s="213"/>
      <c r="L265" s="218"/>
      <c r="M265" s="219"/>
      <c r="N265" s="220"/>
      <c r="O265" s="220"/>
      <c r="P265" s="220"/>
      <c r="Q265" s="220"/>
      <c r="R265" s="220"/>
      <c r="S265" s="220"/>
      <c r="T265" s="221"/>
      <c r="AT265" s="222" t="s">
        <v>233</v>
      </c>
      <c r="AU265" s="222" t="s">
        <v>83</v>
      </c>
      <c r="AV265" s="13" t="s">
        <v>83</v>
      </c>
      <c r="AW265" s="13" t="s">
        <v>35</v>
      </c>
      <c r="AX265" s="13" t="s">
        <v>74</v>
      </c>
      <c r="AY265" s="222" t="s">
        <v>213</v>
      </c>
    </row>
    <row r="266" spans="1:65" s="13" customFormat="1">
      <c r="B266" s="212"/>
      <c r="C266" s="213"/>
      <c r="D266" s="208" t="s">
        <v>233</v>
      </c>
      <c r="E266" s="214" t="s">
        <v>19</v>
      </c>
      <c r="F266" s="215" t="s">
        <v>3604</v>
      </c>
      <c r="G266" s="213"/>
      <c r="H266" s="216">
        <v>0.66800000000000004</v>
      </c>
      <c r="I266" s="217"/>
      <c r="J266" s="213"/>
      <c r="K266" s="213"/>
      <c r="L266" s="218"/>
      <c r="M266" s="219"/>
      <c r="N266" s="220"/>
      <c r="O266" s="220"/>
      <c r="P266" s="220"/>
      <c r="Q266" s="220"/>
      <c r="R266" s="220"/>
      <c r="S266" s="220"/>
      <c r="T266" s="221"/>
      <c r="AT266" s="222" t="s">
        <v>233</v>
      </c>
      <c r="AU266" s="222" t="s">
        <v>83</v>
      </c>
      <c r="AV266" s="13" t="s">
        <v>83</v>
      </c>
      <c r="AW266" s="13" t="s">
        <v>35</v>
      </c>
      <c r="AX266" s="13" t="s">
        <v>74</v>
      </c>
      <c r="AY266" s="222" t="s">
        <v>213</v>
      </c>
    </row>
    <row r="267" spans="1:65" s="13" customFormat="1">
      <c r="B267" s="212"/>
      <c r="C267" s="213"/>
      <c r="D267" s="208" t="s">
        <v>233</v>
      </c>
      <c r="E267" s="214" t="s">
        <v>19</v>
      </c>
      <c r="F267" s="215" t="s">
        <v>3605</v>
      </c>
      <c r="G267" s="213"/>
      <c r="H267" s="216">
        <v>1.212</v>
      </c>
      <c r="I267" s="217"/>
      <c r="J267" s="213"/>
      <c r="K267" s="213"/>
      <c r="L267" s="218"/>
      <c r="M267" s="219"/>
      <c r="N267" s="220"/>
      <c r="O267" s="220"/>
      <c r="P267" s="220"/>
      <c r="Q267" s="220"/>
      <c r="R267" s="220"/>
      <c r="S267" s="220"/>
      <c r="T267" s="221"/>
      <c r="AT267" s="222" t="s">
        <v>233</v>
      </c>
      <c r="AU267" s="222" t="s">
        <v>83</v>
      </c>
      <c r="AV267" s="13" t="s">
        <v>83</v>
      </c>
      <c r="AW267" s="13" t="s">
        <v>35</v>
      </c>
      <c r="AX267" s="13" t="s">
        <v>74</v>
      </c>
      <c r="AY267" s="222" t="s">
        <v>213</v>
      </c>
    </row>
    <row r="268" spans="1:65" s="13" customFormat="1">
      <c r="B268" s="212"/>
      <c r="C268" s="213"/>
      <c r="D268" s="208" t="s">
        <v>233</v>
      </c>
      <c r="E268" s="214" t="s">
        <v>19</v>
      </c>
      <c r="F268" s="215" t="s">
        <v>3606</v>
      </c>
      <c r="G268" s="213"/>
      <c r="H268" s="216">
        <v>9.2370000000000001</v>
      </c>
      <c r="I268" s="217"/>
      <c r="J268" s="213"/>
      <c r="K268" s="213"/>
      <c r="L268" s="218"/>
      <c r="M268" s="219"/>
      <c r="N268" s="220"/>
      <c r="O268" s="220"/>
      <c r="P268" s="220"/>
      <c r="Q268" s="220"/>
      <c r="R268" s="220"/>
      <c r="S268" s="220"/>
      <c r="T268" s="221"/>
      <c r="AT268" s="222" t="s">
        <v>233</v>
      </c>
      <c r="AU268" s="222" t="s">
        <v>83</v>
      </c>
      <c r="AV268" s="13" t="s">
        <v>83</v>
      </c>
      <c r="AW268" s="13" t="s">
        <v>35</v>
      </c>
      <c r="AX268" s="13" t="s">
        <v>74</v>
      </c>
      <c r="AY268" s="222" t="s">
        <v>213</v>
      </c>
    </row>
    <row r="269" spans="1:65" s="15" customFormat="1">
      <c r="B269" s="234"/>
      <c r="C269" s="235"/>
      <c r="D269" s="208" t="s">
        <v>233</v>
      </c>
      <c r="E269" s="236" t="s">
        <v>19</v>
      </c>
      <c r="F269" s="237" t="s">
        <v>3175</v>
      </c>
      <c r="G269" s="235"/>
      <c r="H269" s="236" t="s">
        <v>19</v>
      </c>
      <c r="I269" s="238"/>
      <c r="J269" s="235"/>
      <c r="K269" s="235"/>
      <c r="L269" s="239"/>
      <c r="M269" s="240"/>
      <c r="N269" s="241"/>
      <c r="O269" s="241"/>
      <c r="P269" s="241"/>
      <c r="Q269" s="241"/>
      <c r="R269" s="241"/>
      <c r="S269" s="241"/>
      <c r="T269" s="242"/>
      <c r="AT269" s="243" t="s">
        <v>233</v>
      </c>
      <c r="AU269" s="243" t="s">
        <v>83</v>
      </c>
      <c r="AV269" s="15" t="s">
        <v>81</v>
      </c>
      <c r="AW269" s="15" t="s">
        <v>35</v>
      </c>
      <c r="AX269" s="15" t="s">
        <v>74</v>
      </c>
      <c r="AY269" s="243" t="s">
        <v>213</v>
      </c>
    </row>
    <row r="270" spans="1:65" s="13" customFormat="1">
      <c r="B270" s="212"/>
      <c r="C270" s="213"/>
      <c r="D270" s="208" t="s">
        <v>233</v>
      </c>
      <c r="E270" s="214" t="s">
        <v>19</v>
      </c>
      <c r="F270" s="215" t="s">
        <v>3607</v>
      </c>
      <c r="G270" s="213"/>
      <c r="H270" s="216">
        <v>7</v>
      </c>
      <c r="I270" s="217"/>
      <c r="J270" s="213"/>
      <c r="K270" s="213"/>
      <c r="L270" s="218"/>
      <c r="M270" s="219"/>
      <c r="N270" s="220"/>
      <c r="O270" s="220"/>
      <c r="P270" s="220"/>
      <c r="Q270" s="220"/>
      <c r="R270" s="220"/>
      <c r="S270" s="220"/>
      <c r="T270" s="221"/>
      <c r="AT270" s="222" t="s">
        <v>233</v>
      </c>
      <c r="AU270" s="222" t="s">
        <v>83</v>
      </c>
      <c r="AV270" s="13" t="s">
        <v>83</v>
      </c>
      <c r="AW270" s="13" t="s">
        <v>35</v>
      </c>
      <c r="AX270" s="13" t="s">
        <v>74</v>
      </c>
      <c r="AY270" s="222" t="s">
        <v>213</v>
      </c>
    </row>
    <row r="271" spans="1:65" s="14" customFormat="1">
      <c r="B271" s="223"/>
      <c r="C271" s="224"/>
      <c r="D271" s="208" t="s">
        <v>233</v>
      </c>
      <c r="E271" s="225" t="s">
        <v>3481</v>
      </c>
      <c r="F271" s="226" t="s">
        <v>234</v>
      </c>
      <c r="G271" s="224"/>
      <c r="H271" s="227">
        <v>22.085999999999999</v>
      </c>
      <c r="I271" s="228"/>
      <c r="J271" s="224"/>
      <c r="K271" s="224"/>
      <c r="L271" s="229"/>
      <c r="M271" s="230"/>
      <c r="N271" s="231"/>
      <c r="O271" s="231"/>
      <c r="P271" s="231"/>
      <c r="Q271" s="231"/>
      <c r="R271" s="231"/>
      <c r="S271" s="231"/>
      <c r="T271" s="232"/>
      <c r="AT271" s="233" t="s">
        <v>233</v>
      </c>
      <c r="AU271" s="233" t="s">
        <v>83</v>
      </c>
      <c r="AV271" s="14" t="s">
        <v>220</v>
      </c>
      <c r="AW271" s="14" t="s">
        <v>35</v>
      </c>
      <c r="AX271" s="14" t="s">
        <v>81</v>
      </c>
      <c r="AY271" s="233" t="s">
        <v>213</v>
      </c>
    </row>
    <row r="272" spans="1:65" s="2" customFormat="1" ht="16.5" customHeight="1">
      <c r="A272" s="36"/>
      <c r="B272" s="37"/>
      <c r="C272" s="195" t="s">
        <v>375</v>
      </c>
      <c r="D272" s="195" t="s">
        <v>215</v>
      </c>
      <c r="E272" s="196" t="s">
        <v>3608</v>
      </c>
      <c r="F272" s="197" t="s">
        <v>3609</v>
      </c>
      <c r="G272" s="198" t="s">
        <v>253</v>
      </c>
      <c r="H272" s="199">
        <v>16.193999999999999</v>
      </c>
      <c r="I272" s="200"/>
      <c r="J272" s="201">
        <f>ROUND(I272*H272,2)</f>
        <v>0</v>
      </c>
      <c r="K272" s="197" t="s">
        <v>19</v>
      </c>
      <c r="L272" s="41"/>
      <c r="M272" s="202" t="s">
        <v>19</v>
      </c>
      <c r="N272" s="203" t="s">
        <v>45</v>
      </c>
      <c r="O272" s="66"/>
      <c r="P272" s="204">
        <f>O272*H272</f>
        <v>0</v>
      </c>
      <c r="Q272" s="204">
        <v>1.9144000000000001</v>
      </c>
      <c r="R272" s="204">
        <f>Q272*H272</f>
        <v>31.001793599999999</v>
      </c>
      <c r="S272" s="204">
        <v>0</v>
      </c>
      <c r="T272" s="205">
        <f>S272*H272</f>
        <v>0</v>
      </c>
      <c r="U272" s="36"/>
      <c r="V272" s="36"/>
      <c r="W272" s="36"/>
      <c r="X272" s="36"/>
      <c r="Y272" s="36"/>
      <c r="Z272" s="36"/>
      <c r="AA272" s="36"/>
      <c r="AB272" s="36"/>
      <c r="AC272" s="36"/>
      <c r="AD272" s="36"/>
      <c r="AE272" s="36"/>
      <c r="AR272" s="206" t="s">
        <v>220</v>
      </c>
      <c r="AT272" s="206" t="s">
        <v>215</v>
      </c>
      <c r="AU272" s="206" t="s">
        <v>83</v>
      </c>
      <c r="AY272" s="19" t="s">
        <v>213</v>
      </c>
      <c r="BE272" s="207">
        <f>IF(N272="základní",J272,0)</f>
        <v>0</v>
      </c>
      <c r="BF272" s="207">
        <f>IF(N272="snížená",J272,0)</f>
        <v>0</v>
      </c>
      <c r="BG272" s="207">
        <f>IF(N272="zákl. přenesená",J272,0)</f>
        <v>0</v>
      </c>
      <c r="BH272" s="207">
        <f>IF(N272="sníž. přenesená",J272,0)</f>
        <v>0</v>
      </c>
      <c r="BI272" s="207">
        <f>IF(N272="nulová",J272,0)</f>
        <v>0</v>
      </c>
      <c r="BJ272" s="19" t="s">
        <v>81</v>
      </c>
      <c r="BK272" s="207">
        <f>ROUND(I272*H272,2)</f>
        <v>0</v>
      </c>
      <c r="BL272" s="19" t="s">
        <v>220</v>
      </c>
      <c r="BM272" s="206" t="s">
        <v>3610</v>
      </c>
    </row>
    <row r="273" spans="1:65" s="2" customFormat="1" ht="29.25">
      <c r="A273" s="36"/>
      <c r="B273" s="37"/>
      <c r="C273" s="38"/>
      <c r="D273" s="208" t="s">
        <v>222</v>
      </c>
      <c r="E273" s="38"/>
      <c r="F273" s="209" t="s">
        <v>2722</v>
      </c>
      <c r="G273" s="38"/>
      <c r="H273" s="38"/>
      <c r="I273" s="118"/>
      <c r="J273" s="38"/>
      <c r="K273" s="38"/>
      <c r="L273" s="41"/>
      <c r="M273" s="210"/>
      <c r="N273" s="211"/>
      <c r="O273" s="66"/>
      <c r="P273" s="66"/>
      <c r="Q273" s="66"/>
      <c r="R273" s="66"/>
      <c r="S273" s="66"/>
      <c r="T273" s="67"/>
      <c r="U273" s="36"/>
      <c r="V273" s="36"/>
      <c r="W273" s="36"/>
      <c r="X273" s="36"/>
      <c r="Y273" s="36"/>
      <c r="Z273" s="36"/>
      <c r="AA273" s="36"/>
      <c r="AB273" s="36"/>
      <c r="AC273" s="36"/>
      <c r="AD273" s="36"/>
      <c r="AE273" s="36"/>
      <c r="AT273" s="19" t="s">
        <v>222</v>
      </c>
      <c r="AU273" s="19" t="s">
        <v>83</v>
      </c>
    </row>
    <row r="274" spans="1:65" s="15" customFormat="1">
      <c r="B274" s="234"/>
      <c r="C274" s="235"/>
      <c r="D274" s="208" t="s">
        <v>233</v>
      </c>
      <c r="E274" s="236" t="s">
        <v>19</v>
      </c>
      <c r="F274" s="237" t="s">
        <v>3611</v>
      </c>
      <c r="G274" s="235"/>
      <c r="H274" s="236" t="s">
        <v>19</v>
      </c>
      <c r="I274" s="238"/>
      <c r="J274" s="235"/>
      <c r="K274" s="235"/>
      <c r="L274" s="239"/>
      <c r="M274" s="240"/>
      <c r="N274" s="241"/>
      <c r="O274" s="241"/>
      <c r="P274" s="241"/>
      <c r="Q274" s="241"/>
      <c r="R274" s="241"/>
      <c r="S274" s="241"/>
      <c r="T274" s="242"/>
      <c r="AT274" s="243" t="s">
        <v>233</v>
      </c>
      <c r="AU274" s="243" t="s">
        <v>83</v>
      </c>
      <c r="AV274" s="15" t="s">
        <v>81</v>
      </c>
      <c r="AW274" s="15" t="s">
        <v>35</v>
      </c>
      <c r="AX274" s="15" t="s">
        <v>74</v>
      </c>
      <c r="AY274" s="243" t="s">
        <v>213</v>
      </c>
    </row>
    <row r="275" spans="1:65" s="13" customFormat="1">
      <c r="B275" s="212"/>
      <c r="C275" s="213"/>
      <c r="D275" s="208" t="s">
        <v>233</v>
      </c>
      <c r="E275" s="214" t="s">
        <v>19</v>
      </c>
      <c r="F275" s="215" t="s">
        <v>3612</v>
      </c>
      <c r="G275" s="213"/>
      <c r="H275" s="216">
        <v>11.829000000000001</v>
      </c>
      <c r="I275" s="217"/>
      <c r="J275" s="213"/>
      <c r="K275" s="213"/>
      <c r="L275" s="218"/>
      <c r="M275" s="219"/>
      <c r="N275" s="220"/>
      <c r="O275" s="220"/>
      <c r="P275" s="220"/>
      <c r="Q275" s="220"/>
      <c r="R275" s="220"/>
      <c r="S275" s="220"/>
      <c r="T275" s="221"/>
      <c r="AT275" s="222" t="s">
        <v>233</v>
      </c>
      <c r="AU275" s="222" t="s">
        <v>83</v>
      </c>
      <c r="AV275" s="13" t="s">
        <v>83</v>
      </c>
      <c r="AW275" s="13" t="s">
        <v>35</v>
      </c>
      <c r="AX275" s="13" t="s">
        <v>74</v>
      </c>
      <c r="AY275" s="222" t="s">
        <v>213</v>
      </c>
    </row>
    <row r="276" spans="1:65" s="15" customFormat="1">
      <c r="B276" s="234"/>
      <c r="C276" s="235"/>
      <c r="D276" s="208" t="s">
        <v>233</v>
      </c>
      <c r="E276" s="236" t="s">
        <v>19</v>
      </c>
      <c r="F276" s="237" t="s">
        <v>3613</v>
      </c>
      <c r="G276" s="235"/>
      <c r="H276" s="236" t="s">
        <v>19</v>
      </c>
      <c r="I276" s="238"/>
      <c r="J276" s="235"/>
      <c r="K276" s="235"/>
      <c r="L276" s="239"/>
      <c r="M276" s="240"/>
      <c r="N276" s="241"/>
      <c r="O276" s="241"/>
      <c r="P276" s="241"/>
      <c r="Q276" s="241"/>
      <c r="R276" s="241"/>
      <c r="S276" s="241"/>
      <c r="T276" s="242"/>
      <c r="AT276" s="243" t="s">
        <v>233</v>
      </c>
      <c r="AU276" s="243" t="s">
        <v>83</v>
      </c>
      <c r="AV276" s="15" t="s">
        <v>81</v>
      </c>
      <c r="AW276" s="15" t="s">
        <v>35</v>
      </c>
      <c r="AX276" s="15" t="s">
        <v>74</v>
      </c>
      <c r="AY276" s="243" t="s">
        <v>213</v>
      </c>
    </row>
    <row r="277" spans="1:65" s="13" customFormat="1">
      <c r="B277" s="212"/>
      <c r="C277" s="213"/>
      <c r="D277" s="208" t="s">
        <v>233</v>
      </c>
      <c r="E277" s="214" t="s">
        <v>19</v>
      </c>
      <c r="F277" s="215" t="s">
        <v>3614</v>
      </c>
      <c r="G277" s="213"/>
      <c r="H277" s="216">
        <v>4.3650000000000002</v>
      </c>
      <c r="I277" s="217"/>
      <c r="J277" s="213"/>
      <c r="K277" s="213"/>
      <c r="L277" s="218"/>
      <c r="M277" s="219"/>
      <c r="N277" s="220"/>
      <c r="O277" s="220"/>
      <c r="P277" s="220"/>
      <c r="Q277" s="220"/>
      <c r="R277" s="220"/>
      <c r="S277" s="220"/>
      <c r="T277" s="221"/>
      <c r="AT277" s="222" t="s">
        <v>233</v>
      </c>
      <c r="AU277" s="222" t="s">
        <v>83</v>
      </c>
      <c r="AV277" s="13" t="s">
        <v>83</v>
      </c>
      <c r="AW277" s="13" t="s">
        <v>35</v>
      </c>
      <c r="AX277" s="13" t="s">
        <v>74</v>
      </c>
      <c r="AY277" s="222" t="s">
        <v>213</v>
      </c>
    </row>
    <row r="278" spans="1:65" s="14" customFormat="1">
      <c r="B278" s="223"/>
      <c r="C278" s="224"/>
      <c r="D278" s="208" t="s">
        <v>233</v>
      </c>
      <c r="E278" s="225" t="s">
        <v>3490</v>
      </c>
      <c r="F278" s="226" t="s">
        <v>234</v>
      </c>
      <c r="G278" s="224"/>
      <c r="H278" s="227">
        <v>16.193999999999999</v>
      </c>
      <c r="I278" s="228"/>
      <c r="J278" s="224"/>
      <c r="K278" s="224"/>
      <c r="L278" s="229"/>
      <c r="M278" s="230"/>
      <c r="N278" s="231"/>
      <c r="O278" s="231"/>
      <c r="P278" s="231"/>
      <c r="Q278" s="231"/>
      <c r="R278" s="231"/>
      <c r="S278" s="231"/>
      <c r="T278" s="232"/>
      <c r="AT278" s="233" t="s">
        <v>233</v>
      </c>
      <c r="AU278" s="233" t="s">
        <v>83</v>
      </c>
      <c r="AV278" s="14" t="s">
        <v>220</v>
      </c>
      <c r="AW278" s="14" t="s">
        <v>35</v>
      </c>
      <c r="AX278" s="14" t="s">
        <v>81</v>
      </c>
      <c r="AY278" s="233" t="s">
        <v>213</v>
      </c>
    </row>
    <row r="279" spans="1:65" s="2" customFormat="1" ht="16.5" customHeight="1">
      <c r="A279" s="36"/>
      <c r="B279" s="37"/>
      <c r="C279" s="244" t="s">
        <v>380</v>
      </c>
      <c r="D279" s="244" t="s">
        <v>329</v>
      </c>
      <c r="E279" s="245" t="s">
        <v>2498</v>
      </c>
      <c r="F279" s="246" t="s">
        <v>2499</v>
      </c>
      <c r="G279" s="247" t="s">
        <v>218</v>
      </c>
      <c r="H279" s="248">
        <v>6621.5389999999998</v>
      </c>
      <c r="I279" s="249"/>
      <c r="J279" s="250">
        <f>ROUND(I279*H279,2)</f>
        <v>0</v>
      </c>
      <c r="K279" s="246" t="s">
        <v>19</v>
      </c>
      <c r="L279" s="251"/>
      <c r="M279" s="252" t="s">
        <v>19</v>
      </c>
      <c r="N279" s="253" t="s">
        <v>45</v>
      </c>
      <c r="O279" s="66"/>
      <c r="P279" s="204">
        <f>O279*H279</f>
        <v>0</v>
      </c>
      <c r="Q279" s="204">
        <v>5.0000000000000001E-3</v>
      </c>
      <c r="R279" s="204">
        <f>Q279*H279</f>
        <v>33.107695</v>
      </c>
      <c r="S279" s="204">
        <v>0</v>
      </c>
      <c r="T279" s="205">
        <f>S279*H279</f>
        <v>0</v>
      </c>
      <c r="U279" s="36"/>
      <c r="V279" s="36"/>
      <c r="W279" s="36"/>
      <c r="X279" s="36"/>
      <c r="Y279" s="36"/>
      <c r="Z279" s="36"/>
      <c r="AA279" s="36"/>
      <c r="AB279" s="36"/>
      <c r="AC279" s="36"/>
      <c r="AD279" s="36"/>
      <c r="AE279" s="36"/>
      <c r="AR279" s="206" t="s">
        <v>257</v>
      </c>
      <c r="AT279" s="206" t="s">
        <v>329</v>
      </c>
      <c r="AU279" s="206" t="s">
        <v>83</v>
      </c>
      <c r="AY279" s="19" t="s">
        <v>213</v>
      </c>
      <c r="BE279" s="207">
        <f>IF(N279="základní",J279,0)</f>
        <v>0</v>
      </c>
      <c r="BF279" s="207">
        <f>IF(N279="snížená",J279,0)</f>
        <v>0</v>
      </c>
      <c r="BG279" s="207">
        <f>IF(N279="zákl. přenesená",J279,0)</f>
        <v>0</v>
      </c>
      <c r="BH279" s="207">
        <f>IF(N279="sníž. přenesená",J279,0)</f>
        <v>0</v>
      </c>
      <c r="BI279" s="207">
        <f>IF(N279="nulová",J279,0)</f>
        <v>0</v>
      </c>
      <c r="BJ279" s="19" t="s">
        <v>81</v>
      </c>
      <c r="BK279" s="207">
        <f>ROUND(I279*H279,2)</f>
        <v>0</v>
      </c>
      <c r="BL279" s="19" t="s">
        <v>220</v>
      </c>
      <c r="BM279" s="206" t="s">
        <v>3615</v>
      </c>
    </row>
    <row r="280" spans="1:65" s="15" customFormat="1">
      <c r="B280" s="234"/>
      <c r="C280" s="235"/>
      <c r="D280" s="208" t="s">
        <v>233</v>
      </c>
      <c r="E280" s="236" t="s">
        <v>19</v>
      </c>
      <c r="F280" s="237" t="s">
        <v>2501</v>
      </c>
      <c r="G280" s="235"/>
      <c r="H280" s="236" t="s">
        <v>19</v>
      </c>
      <c r="I280" s="238"/>
      <c r="J280" s="235"/>
      <c r="K280" s="235"/>
      <c r="L280" s="239"/>
      <c r="M280" s="240"/>
      <c r="N280" s="241"/>
      <c r="O280" s="241"/>
      <c r="P280" s="241"/>
      <c r="Q280" s="241"/>
      <c r="R280" s="241"/>
      <c r="S280" s="241"/>
      <c r="T280" s="242"/>
      <c r="AT280" s="243" t="s">
        <v>233</v>
      </c>
      <c r="AU280" s="243" t="s">
        <v>83</v>
      </c>
      <c r="AV280" s="15" t="s">
        <v>81</v>
      </c>
      <c r="AW280" s="15" t="s">
        <v>35</v>
      </c>
      <c r="AX280" s="15" t="s">
        <v>74</v>
      </c>
      <c r="AY280" s="243" t="s">
        <v>213</v>
      </c>
    </row>
    <row r="281" spans="1:65" s="15" customFormat="1">
      <c r="B281" s="234"/>
      <c r="C281" s="235"/>
      <c r="D281" s="208" t="s">
        <v>233</v>
      </c>
      <c r="E281" s="236" t="s">
        <v>19</v>
      </c>
      <c r="F281" s="237" t="s">
        <v>2728</v>
      </c>
      <c r="G281" s="235"/>
      <c r="H281" s="236" t="s">
        <v>19</v>
      </c>
      <c r="I281" s="238"/>
      <c r="J281" s="235"/>
      <c r="K281" s="235"/>
      <c r="L281" s="239"/>
      <c r="M281" s="240"/>
      <c r="N281" s="241"/>
      <c r="O281" s="241"/>
      <c r="P281" s="241"/>
      <c r="Q281" s="241"/>
      <c r="R281" s="241"/>
      <c r="S281" s="241"/>
      <c r="T281" s="242"/>
      <c r="AT281" s="243" t="s">
        <v>233</v>
      </c>
      <c r="AU281" s="243" t="s">
        <v>83</v>
      </c>
      <c r="AV281" s="15" t="s">
        <v>81</v>
      </c>
      <c r="AW281" s="15" t="s">
        <v>35</v>
      </c>
      <c r="AX281" s="15" t="s">
        <v>74</v>
      </c>
      <c r="AY281" s="243" t="s">
        <v>213</v>
      </c>
    </row>
    <row r="282" spans="1:65" s="13" customFormat="1">
      <c r="B282" s="212"/>
      <c r="C282" s="213"/>
      <c r="D282" s="208" t="s">
        <v>233</v>
      </c>
      <c r="E282" s="214" t="s">
        <v>19</v>
      </c>
      <c r="F282" s="215" t="s">
        <v>3616</v>
      </c>
      <c r="G282" s="213"/>
      <c r="H282" s="216">
        <v>6621.5389999999998</v>
      </c>
      <c r="I282" s="217"/>
      <c r="J282" s="213"/>
      <c r="K282" s="213"/>
      <c r="L282" s="218"/>
      <c r="M282" s="219"/>
      <c r="N282" s="220"/>
      <c r="O282" s="220"/>
      <c r="P282" s="220"/>
      <c r="Q282" s="220"/>
      <c r="R282" s="220"/>
      <c r="S282" s="220"/>
      <c r="T282" s="221"/>
      <c r="AT282" s="222" t="s">
        <v>233</v>
      </c>
      <c r="AU282" s="222" t="s">
        <v>83</v>
      </c>
      <c r="AV282" s="13" t="s">
        <v>83</v>
      </c>
      <c r="AW282" s="13" t="s">
        <v>35</v>
      </c>
      <c r="AX282" s="13" t="s">
        <v>81</v>
      </c>
      <c r="AY282" s="222" t="s">
        <v>213</v>
      </c>
    </row>
    <row r="283" spans="1:65" s="2" customFormat="1" ht="21.75" customHeight="1">
      <c r="A283" s="36"/>
      <c r="B283" s="37"/>
      <c r="C283" s="195" t="s">
        <v>384</v>
      </c>
      <c r="D283" s="195" t="s">
        <v>215</v>
      </c>
      <c r="E283" s="196" t="s">
        <v>2405</v>
      </c>
      <c r="F283" s="197" t="s">
        <v>2406</v>
      </c>
      <c r="G283" s="198" t="s">
        <v>218</v>
      </c>
      <c r="H283" s="199">
        <v>24</v>
      </c>
      <c r="I283" s="200"/>
      <c r="J283" s="201">
        <f>ROUND(I283*H283,2)</f>
        <v>0</v>
      </c>
      <c r="K283" s="197" t="s">
        <v>2365</v>
      </c>
      <c r="L283" s="41"/>
      <c r="M283" s="202" t="s">
        <v>19</v>
      </c>
      <c r="N283" s="203" t="s">
        <v>45</v>
      </c>
      <c r="O283" s="66"/>
      <c r="P283" s="204">
        <f>O283*H283</f>
        <v>0</v>
      </c>
      <c r="Q283" s="204">
        <v>0.17488999999999999</v>
      </c>
      <c r="R283" s="204">
        <f>Q283*H283</f>
        <v>4.1973599999999998</v>
      </c>
      <c r="S283" s="204">
        <v>0</v>
      </c>
      <c r="T283" s="205">
        <f>S283*H283</f>
        <v>0</v>
      </c>
      <c r="U283" s="36"/>
      <c r="V283" s="36"/>
      <c r="W283" s="36"/>
      <c r="X283" s="36"/>
      <c r="Y283" s="36"/>
      <c r="Z283" s="36"/>
      <c r="AA283" s="36"/>
      <c r="AB283" s="36"/>
      <c r="AC283" s="36"/>
      <c r="AD283" s="36"/>
      <c r="AE283" s="36"/>
      <c r="AR283" s="206" t="s">
        <v>220</v>
      </c>
      <c r="AT283" s="206" t="s">
        <v>215</v>
      </c>
      <c r="AU283" s="206" t="s">
        <v>83</v>
      </c>
      <c r="AY283" s="19" t="s">
        <v>213</v>
      </c>
      <c r="BE283" s="207">
        <f>IF(N283="základní",J283,0)</f>
        <v>0</v>
      </c>
      <c r="BF283" s="207">
        <f>IF(N283="snížená",J283,0)</f>
        <v>0</v>
      </c>
      <c r="BG283" s="207">
        <f>IF(N283="zákl. přenesená",J283,0)</f>
        <v>0</v>
      </c>
      <c r="BH283" s="207">
        <f>IF(N283="sníž. přenesená",J283,0)</f>
        <v>0</v>
      </c>
      <c r="BI283" s="207">
        <f>IF(N283="nulová",J283,0)</f>
        <v>0</v>
      </c>
      <c r="BJ283" s="19" t="s">
        <v>81</v>
      </c>
      <c r="BK283" s="207">
        <f>ROUND(I283*H283,2)</f>
        <v>0</v>
      </c>
      <c r="BL283" s="19" t="s">
        <v>220</v>
      </c>
      <c r="BM283" s="206" t="s">
        <v>3617</v>
      </c>
    </row>
    <row r="284" spans="1:65" s="2" customFormat="1" ht="68.25">
      <c r="A284" s="36"/>
      <c r="B284" s="37"/>
      <c r="C284" s="38"/>
      <c r="D284" s="208" t="s">
        <v>222</v>
      </c>
      <c r="E284" s="38"/>
      <c r="F284" s="209" t="s">
        <v>2408</v>
      </c>
      <c r="G284" s="38"/>
      <c r="H284" s="38"/>
      <c r="I284" s="118"/>
      <c r="J284" s="38"/>
      <c r="K284" s="38"/>
      <c r="L284" s="41"/>
      <c r="M284" s="210"/>
      <c r="N284" s="211"/>
      <c r="O284" s="66"/>
      <c r="P284" s="66"/>
      <c r="Q284" s="66"/>
      <c r="R284" s="66"/>
      <c r="S284" s="66"/>
      <c r="T284" s="67"/>
      <c r="U284" s="36"/>
      <c r="V284" s="36"/>
      <c r="W284" s="36"/>
      <c r="X284" s="36"/>
      <c r="Y284" s="36"/>
      <c r="Z284" s="36"/>
      <c r="AA284" s="36"/>
      <c r="AB284" s="36"/>
      <c r="AC284" s="36"/>
      <c r="AD284" s="36"/>
      <c r="AE284" s="36"/>
      <c r="AT284" s="19" t="s">
        <v>222</v>
      </c>
      <c r="AU284" s="19" t="s">
        <v>83</v>
      </c>
    </row>
    <row r="285" spans="1:65" s="15" customFormat="1">
      <c r="B285" s="234"/>
      <c r="C285" s="235"/>
      <c r="D285" s="208" t="s">
        <v>233</v>
      </c>
      <c r="E285" s="236" t="s">
        <v>19</v>
      </c>
      <c r="F285" s="237" t="s">
        <v>3152</v>
      </c>
      <c r="G285" s="235"/>
      <c r="H285" s="236" t="s">
        <v>19</v>
      </c>
      <c r="I285" s="238"/>
      <c r="J285" s="235"/>
      <c r="K285" s="235"/>
      <c r="L285" s="239"/>
      <c r="M285" s="240"/>
      <c r="N285" s="241"/>
      <c r="O285" s="241"/>
      <c r="P285" s="241"/>
      <c r="Q285" s="241"/>
      <c r="R285" s="241"/>
      <c r="S285" s="241"/>
      <c r="T285" s="242"/>
      <c r="AT285" s="243" t="s">
        <v>233</v>
      </c>
      <c r="AU285" s="243" t="s">
        <v>83</v>
      </c>
      <c r="AV285" s="15" t="s">
        <v>81</v>
      </c>
      <c r="AW285" s="15" t="s">
        <v>35</v>
      </c>
      <c r="AX285" s="15" t="s">
        <v>74</v>
      </c>
      <c r="AY285" s="243" t="s">
        <v>213</v>
      </c>
    </row>
    <row r="286" spans="1:65" s="13" customFormat="1">
      <c r="B286" s="212"/>
      <c r="C286" s="213"/>
      <c r="D286" s="208" t="s">
        <v>233</v>
      </c>
      <c r="E286" s="214" t="s">
        <v>19</v>
      </c>
      <c r="F286" s="215" t="s">
        <v>3618</v>
      </c>
      <c r="G286" s="213"/>
      <c r="H286" s="216">
        <v>24</v>
      </c>
      <c r="I286" s="217"/>
      <c r="J286" s="213"/>
      <c r="K286" s="213"/>
      <c r="L286" s="218"/>
      <c r="M286" s="219"/>
      <c r="N286" s="220"/>
      <c r="O286" s="220"/>
      <c r="P286" s="220"/>
      <c r="Q286" s="220"/>
      <c r="R286" s="220"/>
      <c r="S286" s="220"/>
      <c r="T286" s="221"/>
      <c r="AT286" s="222" t="s">
        <v>233</v>
      </c>
      <c r="AU286" s="222" t="s">
        <v>83</v>
      </c>
      <c r="AV286" s="13" t="s">
        <v>83</v>
      </c>
      <c r="AW286" s="13" t="s">
        <v>35</v>
      </c>
      <c r="AX286" s="13" t="s">
        <v>81</v>
      </c>
      <c r="AY286" s="222" t="s">
        <v>213</v>
      </c>
    </row>
    <row r="287" spans="1:65" s="2" customFormat="1" ht="16.5" customHeight="1">
      <c r="A287" s="36"/>
      <c r="B287" s="37"/>
      <c r="C287" s="244" t="s">
        <v>389</v>
      </c>
      <c r="D287" s="244" t="s">
        <v>329</v>
      </c>
      <c r="E287" s="245" t="s">
        <v>3311</v>
      </c>
      <c r="F287" s="246" t="s">
        <v>3312</v>
      </c>
      <c r="G287" s="247" t="s">
        <v>218</v>
      </c>
      <c r="H287" s="248">
        <v>24</v>
      </c>
      <c r="I287" s="249"/>
      <c r="J287" s="250">
        <f>ROUND(I287*H287,2)</f>
        <v>0</v>
      </c>
      <c r="K287" s="246" t="s">
        <v>19</v>
      </c>
      <c r="L287" s="251"/>
      <c r="M287" s="252" t="s">
        <v>19</v>
      </c>
      <c r="N287" s="253" t="s">
        <v>45</v>
      </c>
      <c r="O287" s="66"/>
      <c r="P287" s="204">
        <f>O287*H287</f>
        <v>0</v>
      </c>
      <c r="Q287" s="204">
        <v>2E-3</v>
      </c>
      <c r="R287" s="204">
        <f>Q287*H287</f>
        <v>4.8000000000000001E-2</v>
      </c>
      <c r="S287" s="204">
        <v>0</v>
      </c>
      <c r="T287" s="205">
        <f>S287*H287</f>
        <v>0</v>
      </c>
      <c r="U287" s="36"/>
      <c r="V287" s="36"/>
      <c r="W287" s="36"/>
      <c r="X287" s="36"/>
      <c r="Y287" s="36"/>
      <c r="Z287" s="36"/>
      <c r="AA287" s="36"/>
      <c r="AB287" s="36"/>
      <c r="AC287" s="36"/>
      <c r="AD287" s="36"/>
      <c r="AE287" s="36"/>
      <c r="AR287" s="206" t="s">
        <v>257</v>
      </c>
      <c r="AT287" s="206" t="s">
        <v>329</v>
      </c>
      <c r="AU287" s="206" t="s">
        <v>83</v>
      </c>
      <c r="AY287" s="19" t="s">
        <v>213</v>
      </c>
      <c r="BE287" s="207">
        <f>IF(N287="základní",J287,0)</f>
        <v>0</v>
      </c>
      <c r="BF287" s="207">
        <f>IF(N287="snížená",J287,0)</f>
        <v>0</v>
      </c>
      <c r="BG287" s="207">
        <f>IF(N287="zákl. přenesená",J287,0)</f>
        <v>0</v>
      </c>
      <c r="BH287" s="207">
        <f>IF(N287="sníž. přenesená",J287,0)</f>
        <v>0</v>
      </c>
      <c r="BI287" s="207">
        <f>IF(N287="nulová",J287,0)</f>
        <v>0</v>
      </c>
      <c r="BJ287" s="19" t="s">
        <v>81</v>
      </c>
      <c r="BK287" s="207">
        <f>ROUND(I287*H287,2)</f>
        <v>0</v>
      </c>
      <c r="BL287" s="19" t="s">
        <v>220</v>
      </c>
      <c r="BM287" s="206" t="s">
        <v>3619</v>
      </c>
    </row>
    <row r="288" spans="1:65" s="2" customFormat="1" ht="19.5">
      <c r="A288" s="36"/>
      <c r="B288" s="37"/>
      <c r="C288" s="38"/>
      <c r="D288" s="208" t="s">
        <v>320</v>
      </c>
      <c r="E288" s="38"/>
      <c r="F288" s="209" t="s">
        <v>2413</v>
      </c>
      <c r="G288" s="38"/>
      <c r="H288" s="38"/>
      <c r="I288" s="118"/>
      <c r="J288" s="38"/>
      <c r="K288" s="38"/>
      <c r="L288" s="41"/>
      <c r="M288" s="210"/>
      <c r="N288" s="211"/>
      <c r="O288" s="66"/>
      <c r="P288" s="66"/>
      <c r="Q288" s="66"/>
      <c r="R288" s="66"/>
      <c r="S288" s="66"/>
      <c r="T288" s="67"/>
      <c r="U288" s="36"/>
      <c r="V288" s="36"/>
      <c r="W288" s="36"/>
      <c r="X288" s="36"/>
      <c r="Y288" s="36"/>
      <c r="Z288" s="36"/>
      <c r="AA288" s="36"/>
      <c r="AB288" s="36"/>
      <c r="AC288" s="36"/>
      <c r="AD288" s="36"/>
      <c r="AE288" s="36"/>
      <c r="AT288" s="19" t="s">
        <v>320</v>
      </c>
      <c r="AU288" s="19" t="s">
        <v>83</v>
      </c>
    </row>
    <row r="289" spans="1:65" s="13" customFormat="1">
      <c r="B289" s="212"/>
      <c r="C289" s="213"/>
      <c r="D289" s="208" t="s">
        <v>233</v>
      </c>
      <c r="E289" s="214" t="s">
        <v>19</v>
      </c>
      <c r="F289" s="215" t="s">
        <v>333</v>
      </c>
      <c r="G289" s="213"/>
      <c r="H289" s="216">
        <v>24</v>
      </c>
      <c r="I289" s="217"/>
      <c r="J289" s="213"/>
      <c r="K289" s="213"/>
      <c r="L289" s="218"/>
      <c r="M289" s="219"/>
      <c r="N289" s="220"/>
      <c r="O289" s="220"/>
      <c r="P289" s="220"/>
      <c r="Q289" s="220"/>
      <c r="R289" s="220"/>
      <c r="S289" s="220"/>
      <c r="T289" s="221"/>
      <c r="AT289" s="222" t="s">
        <v>233</v>
      </c>
      <c r="AU289" s="222" t="s">
        <v>83</v>
      </c>
      <c r="AV289" s="13" t="s">
        <v>83</v>
      </c>
      <c r="AW289" s="13" t="s">
        <v>35</v>
      </c>
      <c r="AX289" s="13" t="s">
        <v>81</v>
      </c>
      <c r="AY289" s="222" t="s">
        <v>213</v>
      </c>
    </row>
    <row r="290" spans="1:65" s="2" customFormat="1" ht="16.5" customHeight="1">
      <c r="A290" s="36"/>
      <c r="B290" s="37"/>
      <c r="C290" s="195" t="s">
        <v>393</v>
      </c>
      <c r="D290" s="195" t="s">
        <v>215</v>
      </c>
      <c r="E290" s="196" t="s">
        <v>2423</v>
      </c>
      <c r="F290" s="197" t="s">
        <v>2424</v>
      </c>
      <c r="G290" s="198" t="s">
        <v>152</v>
      </c>
      <c r="H290" s="199">
        <v>14.77</v>
      </c>
      <c r="I290" s="200"/>
      <c r="J290" s="201">
        <f>ROUND(I290*H290,2)</f>
        <v>0</v>
      </c>
      <c r="K290" s="197" t="s">
        <v>2365</v>
      </c>
      <c r="L290" s="41"/>
      <c r="M290" s="202" t="s">
        <v>19</v>
      </c>
      <c r="N290" s="203" t="s">
        <v>45</v>
      </c>
      <c r="O290" s="66"/>
      <c r="P290" s="204">
        <f>O290*H290</f>
        <v>0</v>
      </c>
      <c r="Q290" s="204">
        <v>0</v>
      </c>
      <c r="R290" s="204">
        <f>Q290*H290</f>
        <v>0</v>
      </c>
      <c r="S290" s="204">
        <v>0</v>
      </c>
      <c r="T290" s="205">
        <f>S290*H290</f>
        <v>0</v>
      </c>
      <c r="U290" s="36"/>
      <c r="V290" s="36"/>
      <c r="W290" s="36"/>
      <c r="X290" s="36"/>
      <c r="Y290" s="36"/>
      <c r="Z290" s="36"/>
      <c r="AA290" s="36"/>
      <c r="AB290" s="36"/>
      <c r="AC290" s="36"/>
      <c r="AD290" s="36"/>
      <c r="AE290" s="36"/>
      <c r="AR290" s="206" t="s">
        <v>220</v>
      </c>
      <c r="AT290" s="206" t="s">
        <v>215</v>
      </c>
      <c r="AU290" s="206" t="s">
        <v>83</v>
      </c>
      <c r="AY290" s="19" t="s">
        <v>213</v>
      </c>
      <c r="BE290" s="207">
        <f>IF(N290="základní",J290,0)</f>
        <v>0</v>
      </c>
      <c r="BF290" s="207">
        <f>IF(N290="snížená",J290,0)</f>
        <v>0</v>
      </c>
      <c r="BG290" s="207">
        <f>IF(N290="zákl. přenesená",J290,0)</f>
        <v>0</v>
      </c>
      <c r="BH290" s="207">
        <f>IF(N290="sníž. přenesená",J290,0)</f>
        <v>0</v>
      </c>
      <c r="BI290" s="207">
        <f>IF(N290="nulová",J290,0)</f>
        <v>0</v>
      </c>
      <c r="BJ290" s="19" t="s">
        <v>81</v>
      </c>
      <c r="BK290" s="207">
        <f>ROUND(I290*H290,2)</f>
        <v>0</v>
      </c>
      <c r="BL290" s="19" t="s">
        <v>220</v>
      </c>
      <c r="BM290" s="206" t="s">
        <v>3620</v>
      </c>
    </row>
    <row r="291" spans="1:65" s="2" customFormat="1" ht="29.25">
      <c r="A291" s="36"/>
      <c r="B291" s="37"/>
      <c r="C291" s="38"/>
      <c r="D291" s="208" t="s">
        <v>222</v>
      </c>
      <c r="E291" s="38"/>
      <c r="F291" s="209" t="s">
        <v>2426</v>
      </c>
      <c r="G291" s="38"/>
      <c r="H291" s="38"/>
      <c r="I291" s="118"/>
      <c r="J291" s="38"/>
      <c r="K291" s="38"/>
      <c r="L291" s="41"/>
      <c r="M291" s="210"/>
      <c r="N291" s="211"/>
      <c r="O291" s="66"/>
      <c r="P291" s="66"/>
      <c r="Q291" s="66"/>
      <c r="R291" s="66"/>
      <c r="S291" s="66"/>
      <c r="T291" s="67"/>
      <c r="U291" s="36"/>
      <c r="V291" s="36"/>
      <c r="W291" s="36"/>
      <c r="X291" s="36"/>
      <c r="Y291" s="36"/>
      <c r="Z291" s="36"/>
      <c r="AA291" s="36"/>
      <c r="AB291" s="36"/>
      <c r="AC291" s="36"/>
      <c r="AD291" s="36"/>
      <c r="AE291" s="36"/>
      <c r="AT291" s="19" t="s">
        <v>222</v>
      </c>
      <c r="AU291" s="19" t="s">
        <v>83</v>
      </c>
    </row>
    <row r="292" spans="1:65" s="15" customFormat="1">
      <c r="B292" s="234"/>
      <c r="C292" s="235"/>
      <c r="D292" s="208" t="s">
        <v>233</v>
      </c>
      <c r="E292" s="236" t="s">
        <v>19</v>
      </c>
      <c r="F292" s="237" t="s">
        <v>3152</v>
      </c>
      <c r="G292" s="235"/>
      <c r="H292" s="236" t="s">
        <v>19</v>
      </c>
      <c r="I292" s="238"/>
      <c r="J292" s="235"/>
      <c r="K292" s="235"/>
      <c r="L292" s="239"/>
      <c r="M292" s="240"/>
      <c r="N292" s="241"/>
      <c r="O292" s="241"/>
      <c r="P292" s="241"/>
      <c r="Q292" s="241"/>
      <c r="R292" s="241"/>
      <c r="S292" s="241"/>
      <c r="T292" s="242"/>
      <c r="AT292" s="243" t="s">
        <v>233</v>
      </c>
      <c r="AU292" s="243" t="s">
        <v>83</v>
      </c>
      <c r="AV292" s="15" t="s">
        <v>81</v>
      </c>
      <c r="AW292" s="15" t="s">
        <v>35</v>
      </c>
      <c r="AX292" s="15" t="s">
        <v>74</v>
      </c>
      <c r="AY292" s="243" t="s">
        <v>213</v>
      </c>
    </row>
    <row r="293" spans="1:65" s="13" customFormat="1">
      <c r="B293" s="212"/>
      <c r="C293" s="213"/>
      <c r="D293" s="208" t="s">
        <v>233</v>
      </c>
      <c r="E293" s="214" t="s">
        <v>19</v>
      </c>
      <c r="F293" s="215" t="s">
        <v>3506</v>
      </c>
      <c r="G293" s="213"/>
      <c r="H293" s="216">
        <v>14.77</v>
      </c>
      <c r="I293" s="217"/>
      <c r="J293" s="213"/>
      <c r="K293" s="213"/>
      <c r="L293" s="218"/>
      <c r="M293" s="219"/>
      <c r="N293" s="220"/>
      <c r="O293" s="220"/>
      <c r="P293" s="220"/>
      <c r="Q293" s="220"/>
      <c r="R293" s="220"/>
      <c r="S293" s="220"/>
      <c r="T293" s="221"/>
      <c r="AT293" s="222" t="s">
        <v>233</v>
      </c>
      <c r="AU293" s="222" t="s">
        <v>83</v>
      </c>
      <c r="AV293" s="13" t="s">
        <v>83</v>
      </c>
      <c r="AW293" s="13" t="s">
        <v>35</v>
      </c>
      <c r="AX293" s="13" t="s">
        <v>81</v>
      </c>
      <c r="AY293" s="222" t="s">
        <v>213</v>
      </c>
    </row>
    <row r="294" spans="1:65" s="2" customFormat="1" ht="16.5" customHeight="1">
      <c r="A294" s="36"/>
      <c r="B294" s="37"/>
      <c r="C294" s="244" t="s">
        <v>397</v>
      </c>
      <c r="D294" s="244" t="s">
        <v>329</v>
      </c>
      <c r="E294" s="245" t="s">
        <v>3621</v>
      </c>
      <c r="F294" s="246" t="s">
        <v>3622</v>
      </c>
      <c r="G294" s="247" t="s">
        <v>152</v>
      </c>
      <c r="H294" s="248">
        <v>16.247</v>
      </c>
      <c r="I294" s="249"/>
      <c r="J294" s="250">
        <f>ROUND(I294*H294,2)</f>
        <v>0</v>
      </c>
      <c r="K294" s="246" t="s">
        <v>19</v>
      </c>
      <c r="L294" s="251"/>
      <c r="M294" s="252" t="s">
        <v>19</v>
      </c>
      <c r="N294" s="253" t="s">
        <v>45</v>
      </c>
      <c r="O294" s="66"/>
      <c r="P294" s="204">
        <f>O294*H294</f>
        <v>0</v>
      </c>
      <c r="Q294" s="204">
        <v>8.0000000000000004E-4</v>
      </c>
      <c r="R294" s="204">
        <f>Q294*H294</f>
        <v>1.29976E-2</v>
      </c>
      <c r="S294" s="204">
        <v>0</v>
      </c>
      <c r="T294" s="205">
        <f>S294*H294</f>
        <v>0</v>
      </c>
      <c r="U294" s="36"/>
      <c r="V294" s="36"/>
      <c r="W294" s="36"/>
      <c r="X294" s="36"/>
      <c r="Y294" s="36"/>
      <c r="Z294" s="36"/>
      <c r="AA294" s="36"/>
      <c r="AB294" s="36"/>
      <c r="AC294" s="36"/>
      <c r="AD294" s="36"/>
      <c r="AE294" s="36"/>
      <c r="AR294" s="206" t="s">
        <v>257</v>
      </c>
      <c r="AT294" s="206" t="s">
        <v>329</v>
      </c>
      <c r="AU294" s="206" t="s">
        <v>83</v>
      </c>
      <c r="AY294" s="19" t="s">
        <v>213</v>
      </c>
      <c r="BE294" s="207">
        <f>IF(N294="základní",J294,0)</f>
        <v>0</v>
      </c>
      <c r="BF294" s="207">
        <f>IF(N294="snížená",J294,0)</f>
        <v>0</v>
      </c>
      <c r="BG294" s="207">
        <f>IF(N294="zákl. přenesená",J294,0)</f>
        <v>0</v>
      </c>
      <c r="BH294" s="207">
        <f>IF(N294="sníž. přenesená",J294,0)</f>
        <v>0</v>
      </c>
      <c r="BI294" s="207">
        <f>IF(N294="nulová",J294,0)</f>
        <v>0</v>
      </c>
      <c r="BJ294" s="19" t="s">
        <v>81</v>
      </c>
      <c r="BK294" s="207">
        <f>ROUND(I294*H294,2)</f>
        <v>0</v>
      </c>
      <c r="BL294" s="19" t="s">
        <v>220</v>
      </c>
      <c r="BM294" s="206" t="s">
        <v>3623</v>
      </c>
    </row>
    <row r="295" spans="1:65" s="13" customFormat="1">
      <c r="B295" s="212"/>
      <c r="C295" s="213"/>
      <c r="D295" s="208" t="s">
        <v>233</v>
      </c>
      <c r="E295" s="214" t="s">
        <v>19</v>
      </c>
      <c r="F295" s="215" t="s">
        <v>3624</v>
      </c>
      <c r="G295" s="213"/>
      <c r="H295" s="216">
        <v>16.247</v>
      </c>
      <c r="I295" s="217"/>
      <c r="J295" s="213"/>
      <c r="K295" s="213"/>
      <c r="L295" s="218"/>
      <c r="M295" s="219"/>
      <c r="N295" s="220"/>
      <c r="O295" s="220"/>
      <c r="P295" s="220"/>
      <c r="Q295" s="220"/>
      <c r="R295" s="220"/>
      <c r="S295" s="220"/>
      <c r="T295" s="221"/>
      <c r="AT295" s="222" t="s">
        <v>233</v>
      </c>
      <c r="AU295" s="222" t="s">
        <v>83</v>
      </c>
      <c r="AV295" s="13" t="s">
        <v>83</v>
      </c>
      <c r="AW295" s="13" t="s">
        <v>35</v>
      </c>
      <c r="AX295" s="13" t="s">
        <v>81</v>
      </c>
      <c r="AY295" s="222" t="s">
        <v>213</v>
      </c>
    </row>
    <row r="296" spans="1:65" s="2" customFormat="1" ht="16.5" customHeight="1">
      <c r="A296" s="36"/>
      <c r="B296" s="37"/>
      <c r="C296" s="195" t="s">
        <v>402</v>
      </c>
      <c r="D296" s="195" t="s">
        <v>215</v>
      </c>
      <c r="E296" s="196" t="s">
        <v>2433</v>
      </c>
      <c r="F296" s="197" t="s">
        <v>2434</v>
      </c>
      <c r="G296" s="198" t="s">
        <v>152</v>
      </c>
      <c r="H296" s="199">
        <v>44.31</v>
      </c>
      <c r="I296" s="200"/>
      <c r="J296" s="201">
        <f>ROUND(I296*H296,2)</f>
        <v>0</v>
      </c>
      <c r="K296" s="197" t="s">
        <v>2365</v>
      </c>
      <c r="L296" s="41"/>
      <c r="M296" s="202" t="s">
        <v>19</v>
      </c>
      <c r="N296" s="203" t="s">
        <v>45</v>
      </c>
      <c r="O296" s="66"/>
      <c r="P296" s="204">
        <f>O296*H296</f>
        <v>0</v>
      </c>
      <c r="Q296" s="204">
        <v>0</v>
      </c>
      <c r="R296" s="204">
        <f>Q296*H296</f>
        <v>0</v>
      </c>
      <c r="S296" s="204">
        <v>0</v>
      </c>
      <c r="T296" s="205">
        <f>S296*H296</f>
        <v>0</v>
      </c>
      <c r="U296" s="36"/>
      <c r="V296" s="36"/>
      <c r="W296" s="36"/>
      <c r="X296" s="36"/>
      <c r="Y296" s="36"/>
      <c r="Z296" s="36"/>
      <c r="AA296" s="36"/>
      <c r="AB296" s="36"/>
      <c r="AC296" s="36"/>
      <c r="AD296" s="36"/>
      <c r="AE296" s="36"/>
      <c r="AR296" s="206" t="s">
        <v>220</v>
      </c>
      <c r="AT296" s="206" t="s">
        <v>215</v>
      </c>
      <c r="AU296" s="206" t="s">
        <v>83</v>
      </c>
      <c r="AY296" s="19" t="s">
        <v>213</v>
      </c>
      <c r="BE296" s="207">
        <f>IF(N296="základní",J296,0)</f>
        <v>0</v>
      </c>
      <c r="BF296" s="207">
        <f>IF(N296="snížená",J296,0)</f>
        <v>0</v>
      </c>
      <c r="BG296" s="207">
        <f>IF(N296="zákl. přenesená",J296,0)</f>
        <v>0</v>
      </c>
      <c r="BH296" s="207">
        <f>IF(N296="sníž. přenesená",J296,0)</f>
        <v>0</v>
      </c>
      <c r="BI296" s="207">
        <f>IF(N296="nulová",J296,0)</f>
        <v>0</v>
      </c>
      <c r="BJ296" s="19" t="s">
        <v>81</v>
      </c>
      <c r="BK296" s="207">
        <f>ROUND(I296*H296,2)</f>
        <v>0</v>
      </c>
      <c r="BL296" s="19" t="s">
        <v>220</v>
      </c>
      <c r="BM296" s="206" t="s">
        <v>3625</v>
      </c>
    </row>
    <row r="297" spans="1:65" s="2" customFormat="1" ht="29.25">
      <c r="A297" s="36"/>
      <c r="B297" s="37"/>
      <c r="C297" s="38"/>
      <c r="D297" s="208" t="s">
        <v>222</v>
      </c>
      <c r="E297" s="38"/>
      <c r="F297" s="209" t="s">
        <v>2426</v>
      </c>
      <c r="G297" s="38"/>
      <c r="H297" s="38"/>
      <c r="I297" s="118"/>
      <c r="J297" s="38"/>
      <c r="K297" s="38"/>
      <c r="L297" s="41"/>
      <c r="M297" s="210"/>
      <c r="N297" s="211"/>
      <c r="O297" s="66"/>
      <c r="P297" s="66"/>
      <c r="Q297" s="66"/>
      <c r="R297" s="66"/>
      <c r="S297" s="66"/>
      <c r="T297" s="67"/>
      <c r="U297" s="36"/>
      <c r="V297" s="36"/>
      <c r="W297" s="36"/>
      <c r="X297" s="36"/>
      <c r="Y297" s="36"/>
      <c r="Z297" s="36"/>
      <c r="AA297" s="36"/>
      <c r="AB297" s="36"/>
      <c r="AC297" s="36"/>
      <c r="AD297" s="36"/>
      <c r="AE297" s="36"/>
      <c r="AT297" s="19" t="s">
        <v>222</v>
      </c>
      <c r="AU297" s="19" t="s">
        <v>83</v>
      </c>
    </row>
    <row r="298" spans="1:65" s="13" customFormat="1">
      <c r="B298" s="212"/>
      <c r="C298" s="213"/>
      <c r="D298" s="208" t="s">
        <v>233</v>
      </c>
      <c r="E298" s="214" t="s">
        <v>19</v>
      </c>
      <c r="F298" s="215" t="s">
        <v>3626</v>
      </c>
      <c r="G298" s="213"/>
      <c r="H298" s="216">
        <v>44.31</v>
      </c>
      <c r="I298" s="217"/>
      <c r="J298" s="213"/>
      <c r="K298" s="213"/>
      <c r="L298" s="218"/>
      <c r="M298" s="219"/>
      <c r="N298" s="220"/>
      <c r="O298" s="220"/>
      <c r="P298" s="220"/>
      <c r="Q298" s="220"/>
      <c r="R298" s="220"/>
      <c r="S298" s="220"/>
      <c r="T298" s="221"/>
      <c r="AT298" s="222" t="s">
        <v>233</v>
      </c>
      <c r="AU298" s="222" t="s">
        <v>83</v>
      </c>
      <c r="AV298" s="13" t="s">
        <v>83</v>
      </c>
      <c r="AW298" s="13" t="s">
        <v>35</v>
      </c>
      <c r="AX298" s="13" t="s">
        <v>81</v>
      </c>
      <c r="AY298" s="222" t="s">
        <v>213</v>
      </c>
    </row>
    <row r="299" spans="1:65" s="2" customFormat="1" ht="16.5" customHeight="1">
      <c r="A299" s="36"/>
      <c r="B299" s="37"/>
      <c r="C299" s="244" t="s">
        <v>407</v>
      </c>
      <c r="D299" s="244" t="s">
        <v>329</v>
      </c>
      <c r="E299" s="245" t="s">
        <v>2437</v>
      </c>
      <c r="F299" s="246" t="s">
        <v>2438</v>
      </c>
      <c r="G299" s="247" t="s">
        <v>152</v>
      </c>
      <c r="H299" s="248">
        <v>48.741</v>
      </c>
      <c r="I299" s="249"/>
      <c r="J299" s="250">
        <f>ROUND(I299*H299,2)</f>
        <v>0</v>
      </c>
      <c r="K299" s="246" t="s">
        <v>19</v>
      </c>
      <c r="L299" s="251"/>
      <c r="M299" s="252" t="s">
        <v>19</v>
      </c>
      <c r="N299" s="253" t="s">
        <v>45</v>
      </c>
      <c r="O299" s="66"/>
      <c r="P299" s="204">
        <f>O299*H299</f>
        <v>0</v>
      </c>
      <c r="Q299" s="204">
        <v>5.0000000000000002E-5</v>
      </c>
      <c r="R299" s="204">
        <f>Q299*H299</f>
        <v>2.4370500000000001E-3</v>
      </c>
      <c r="S299" s="204">
        <v>0</v>
      </c>
      <c r="T299" s="205">
        <f>S299*H299</f>
        <v>0</v>
      </c>
      <c r="U299" s="36"/>
      <c r="V299" s="36"/>
      <c r="W299" s="36"/>
      <c r="X299" s="36"/>
      <c r="Y299" s="36"/>
      <c r="Z299" s="36"/>
      <c r="AA299" s="36"/>
      <c r="AB299" s="36"/>
      <c r="AC299" s="36"/>
      <c r="AD299" s="36"/>
      <c r="AE299" s="36"/>
      <c r="AR299" s="206" t="s">
        <v>257</v>
      </c>
      <c r="AT299" s="206" t="s">
        <v>329</v>
      </c>
      <c r="AU299" s="206" t="s">
        <v>83</v>
      </c>
      <c r="AY299" s="19" t="s">
        <v>213</v>
      </c>
      <c r="BE299" s="207">
        <f>IF(N299="základní",J299,0)</f>
        <v>0</v>
      </c>
      <c r="BF299" s="207">
        <f>IF(N299="snížená",J299,0)</f>
        <v>0</v>
      </c>
      <c r="BG299" s="207">
        <f>IF(N299="zákl. přenesená",J299,0)</f>
        <v>0</v>
      </c>
      <c r="BH299" s="207">
        <f>IF(N299="sníž. přenesená",J299,0)</f>
        <v>0</v>
      </c>
      <c r="BI299" s="207">
        <f>IF(N299="nulová",J299,0)</f>
        <v>0</v>
      </c>
      <c r="BJ299" s="19" t="s">
        <v>81</v>
      </c>
      <c r="BK299" s="207">
        <f>ROUND(I299*H299,2)</f>
        <v>0</v>
      </c>
      <c r="BL299" s="19" t="s">
        <v>220</v>
      </c>
      <c r="BM299" s="206" t="s">
        <v>3627</v>
      </c>
    </row>
    <row r="300" spans="1:65" s="13" customFormat="1">
      <c r="B300" s="212"/>
      <c r="C300" s="213"/>
      <c r="D300" s="208" t="s">
        <v>233</v>
      </c>
      <c r="E300" s="214" t="s">
        <v>19</v>
      </c>
      <c r="F300" s="215" t="s">
        <v>3628</v>
      </c>
      <c r="G300" s="213"/>
      <c r="H300" s="216">
        <v>48.741</v>
      </c>
      <c r="I300" s="217"/>
      <c r="J300" s="213"/>
      <c r="K300" s="213"/>
      <c r="L300" s="218"/>
      <c r="M300" s="219"/>
      <c r="N300" s="220"/>
      <c r="O300" s="220"/>
      <c r="P300" s="220"/>
      <c r="Q300" s="220"/>
      <c r="R300" s="220"/>
      <c r="S300" s="220"/>
      <c r="T300" s="221"/>
      <c r="AT300" s="222" t="s">
        <v>233</v>
      </c>
      <c r="AU300" s="222" t="s">
        <v>83</v>
      </c>
      <c r="AV300" s="13" t="s">
        <v>83</v>
      </c>
      <c r="AW300" s="13" t="s">
        <v>35</v>
      </c>
      <c r="AX300" s="13" t="s">
        <v>81</v>
      </c>
      <c r="AY300" s="222" t="s">
        <v>213</v>
      </c>
    </row>
    <row r="301" spans="1:65" s="12" customFormat="1" ht="22.9" customHeight="1">
      <c r="B301" s="179"/>
      <c r="C301" s="180"/>
      <c r="D301" s="181" t="s">
        <v>73</v>
      </c>
      <c r="E301" s="193" t="s">
        <v>244</v>
      </c>
      <c r="F301" s="193" t="s">
        <v>2484</v>
      </c>
      <c r="G301" s="180"/>
      <c r="H301" s="180"/>
      <c r="I301" s="183"/>
      <c r="J301" s="194">
        <f>BK301</f>
        <v>0</v>
      </c>
      <c r="K301" s="180"/>
      <c r="L301" s="185"/>
      <c r="M301" s="186"/>
      <c r="N301" s="187"/>
      <c r="O301" s="187"/>
      <c r="P301" s="188">
        <f>SUM(P302:P310)</f>
        <v>0</v>
      </c>
      <c r="Q301" s="187"/>
      <c r="R301" s="188">
        <f>SUM(R302:R310)</f>
        <v>3.1018200000000005</v>
      </c>
      <c r="S301" s="187"/>
      <c r="T301" s="189">
        <f>SUM(T302:T310)</f>
        <v>0</v>
      </c>
      <c r="AR301" s="190" t="s">
        <v>81</v>
      </c>
      <c r="AT301" s="191" t="s">
        <v>73</v>
      </c>
      <c r="AU301" s="191" t="s">
        <v>81</v>
      </c>
      <c r="AY301" s="190" t="s">
        <v>213</v>
      </c>
      <c r="BK301" s="192">
        <f>SUM(BK302:BK310)</f>
        <v>0</v>
      </c>
    </row>
    <row r="302" spans="1:65" s="2" customFormat="1" ht="21.75" customHeight="1">
      <c r="A302" s="36"/>
      <c r="B302" s="37"/>
      <c r="C302" s="195" t="s">
        <v>414</v>
      </c>
      <c r="D302" s="195" t="s">
        <v>215</v>
      </c>
      <c r="E302" s="196" t="s">
        <v>3629</v>
      </c>
      <c r="F302" s="197" t="s">
        <v>3630</v>
      </c>
      <c r="G302" s="198" t="s">
        <v>156</v>
      </c>
      <c r="H302" s="199">
        <v>182.46</v>
      </c>
      <c r="I302" s="200"/>
      <c r="J302" s="201">
        <f>ROUND(I302*H302,2)</f>
        <v>0</v>
      </c>
      <c r="K302" s="197" t="s">
        <v>2365</v>
      </c>
      <c r="L302" s="41"/>
      <c r="M302" s="202" t="s">
        <v>19</v>
      </c>
      <c r="N302" s="203" t="s">
        <v>45</v>
      </c>
      <c r="O302" s="66"/>
      <c r="P302" s="204">
        <f>O302*H302</f>
        <v>0</v>
      </c>
      <c r="Q302" s="204">
        <v>1.7000000000000001E-2</v>
      </c>
      <c r="R302" s="204">
        <f>Q302*H302</f>
        <v>3.1018200000000005</v>
      </c>
      <c r="S302" s="204">
        <v>0</v>
      </c>
      <c r="T302" s="205">
        <f>S302*H302</f>
        <v>0</v>
      </c>
      <c r="U302" s="36"/>
      <c r="V302" s="36"/>
      <c r="W302" s="36"/>
      <c r="X302" s="36"/>
      <c r="Y302" s="36"/>
      <c r="Z302" s="36"/>
      <c r="AA302" s="36"/>
      <c r="AB302" s="36"/>
      <c r="AC302" s="36"/>
      <c r="AD302" s="36"/>
      <c r="AE302" s="36"/>
      <c r="AR302" s="206" t="s">
        <v>220</v>
      </c>
      <c r="AT302" s="206" t="s">
        <v>215</v>
      </c>
      <c r="AU302" s="206" t="s">
        <v>83</v>
      </c>
      <c r="AY302" s="19" t="s">
        <v>213</v>
      </c>
      <c r="BE302" s="207">
        <f>IF(N302="základní",J302,0)</f>
        <v>0</v>
      </c>
      <c r="BF302" s="207">
        <f>IF(N302="snížená",J302,0)</f>
        <v>0</v>
      </c>
      <c r="BG302" s="207">
        <f>IF(N302="zákl. přenesená",J302,0)</f>
        <v>0</v>
      </c>
      <c r="BH302" s="207">
        <f>IF(N302="sníž. přenesená",J302,0)</f>
        <v>0</v>
      </c>
      <c r="BI302" s="207">
        <f>IF(N302="nulová",J302,0)</f>
        <v>0</v>
      </c>
      <c r="BJ302" s="19" t="s">
        <v>81</v>
      </c>
      <c r="BK302" s="207">
        <f>ROUND(I302*H302,2)</f>
        <v>0</v>
      </c>
      <c r="BL302" s="19" t="s">
        <v>220</v>
      </c>
      <c r="BM302" s="206" t="s">
        <v>3631</v>
      </c>
    </row>
    <row r="303" spans="1:65" s="2" customFormat="1" ht="58.5">
      <c r="A303" s="36"/>
      <c r="B303" s="37"/>
      <c r="C303" s="38"/>
      <c r="D303" s="208" t="s">
        <v>222</v>
      </c>
      <c r="E303" s="38"/>
      <c r="F303" s="209" t="s">
        <v>3018</v>
      </c>
      <c r="G303" s="38"/>
      <c r="H303" s="38"/>
      <c r="I303" s="118"/>
      <c r="J303" s="38"/>
      <c r="K303" s="38"/>
      <c r="L303" s="41"/>
      <c r="M303" s="210"/>
      <c r="N303" s="211"/>
      <c r="O303" s="66"/>
      <c r="P303" s="66"/>
      <c r="Q303" s="66"/>
      <c r="R303" s="66"/>
      <c r="S303" s="66"/>
      <c r="T303" s="67"/>
      <c r="U303" s="36"/>
      <c r="V303" s="36"/>
      <c r="W303" s="36"/>
      <c r="X303" s="36"/>
      <c r="Y303" s="36"/>
      <c r="Z303" s="36"/>
      <c r="AA303" s="36"/>
      <c r="AB303" s="36"/>
      <c r="AC303" s="36"/>
      <c r="AD303" s="36"/>
      <c r="AE303" s="36"/>
      <c r="AT303" s="19" t="s">
        <v>222</v>
      </c>
      <c r="AU303" s="19" t="s">
        <v>83</v>
      </c>
    </row>
    <row r="304" spans="1:65" s="13" customFormat="1">
      <c r="B304" s="212"/>
      <c r="C304" s="213"/>
      <c r="D304" s="208" t="s">
        <v>233</v>
      </c>
      <c r="E304" s="214" t="s">
        <v>19</v>
      </c>
      <c r="F304" s="215" t="s">
        <v>3632</v>
      </c>
      <c r="G304" s="213"/>
      <c r="H304" s="216">
        <v>65.981999999999999</v>
      </c>
      <c r="I304" s="217"/>
      <c r="J304" s="213"/>
      <c r="K304" s="213"/>
      <c r="L304" s="218"/>
      <c r="M304" s="219"/>
      <c r="N304" s="220"/>
      <c r="O304" s="220"/>
      <c r="P304" s="220"/>
      <c r="Q304" s="220"/>
      <c r="R304" s="220"/>
      <c r="S304" s="220"/>
      <c r="T304" s="221"/>
      <c r="AT304" s="222" t="s">
        <v>233</v>
      </c>
      <c r="AU304" s="222" t="s">
        <v>83</v>
      </c>
      <c r="AV304" s="13" t="s">
        <v>83</v>
      </c>
      <c r="AW304" s="13" t="s">
        <v>35</v>
      </c>
      <c r="AX304" s="13" t="s">
        <v>74</v>
      </c>
      <c r="AY304" s="222" t="s">
        <v>213</v>
      </c>
    </row>
    <row r="305" spans="1:65" s="13" customFormat="1">
      <c r="B305" s="212"/>
      <c r="C305" s="213"/>
      <c r="D305" s="208" t="s">
        <v>233</v>
      </c>
      <c r="E305" s="214" t="s">
        <v>19</v>
      </c>
      <c r="F305" s="215" t="s">
        <v>3633</v>
      </c>
      <c r="G305" s="213"/>
      <c r="H305" s="216">
        <v>16.994</v>
      </c>
      <c r="I305" s="217"/>
      <c r="J305" s="213"/>
      <c r="K305" s="213"/>
      <c r="L305" s="218"/>
      <c r="M305" s="219"/>
      <c r="N305" s="220"/>
      <c r="O305" s="220"/>
      <c r="P305" s="220"/>
      <c r="Q305" s="220"/>
      <c r="R305" s="220"/>
      <c r="S305" s="220"/>
      <c r="T305" s="221"/>
      <c r="AT305" s="222" t="s">
        <v>233</v>
      </c>
      <c r="AU305" s="222" t="s">
        <v>83</v>
      </c>
      <c r="AV305" s="13" t="s">
        <v>83</v>
      </c>
      <c r="AW305" s="13" t="s">
        <v>35</v>
      </c>
      <c r="AX305" s="13" t="s">
        <v>74</v>
      </c>
      <c r="AY305" s="222" t="s">
        <v>213</v>
      </c>
    </row>
    <row r="306" spans="1:65" s="15" customFormat="1">
      <c r="B306" s="234"/>
      <c r="C306" s="235"/>
      <c r="D306" s="208" t="s">
        <v>233</v>
      </c>
      <c r="E306" s="236" t="s">
        <v>19</v>
      </c>
      <c r="F306" s="237" t="s">
        <v>3611</v>
      </c>
      <c r="G306" s="235"/>
      <c r="H306" s="236" t="s">
        <v>19</v>
      </c>
      <c r="I306" s="238"/>
      <c r="J306" s="235"/>
      <c r="K306" s="235"/>
      <c r="L306" s="239"/>
      <c r="M306" s="240"/>
      <c r="N306" s="241"/>
      <c r="O306" s="241"/>
      <c r="P306" s="241"/>
      <c r="Q306" s="241"/>
      <c r="R306" s="241"/>
      <c r="S306" s="241"/>
      <c r="T306" s="242"/>
      <c r="AT306" s="243" t="s">
        <v>233</v>
      </c>
      <c r="AU306" s="243" t="s">
        <v>83</v>
      </c>
      <c r="AV306" s="15" t="s">
        <v>81</v>
      </c>
      <c r="AW306" s="15" t="s">
        <v>35</v>
      </c>
      <c r="AX306" s="15" t="s">
        <v>74</v>
      </c>
      <c r="AY306" s="243" t="s">
        <v>213</v>
      </c>
    </row>
    <row r="307" spans="1:65" s="13" customFormat="1">
      <c r="B307" s="212"/>
      <c r="C307" s="213"/>
      <c r="D307" s="208" t="s">
        <v>233</v>
      </c>
      <c r="E307" s="214" t="s">
        <v>19</v>
      </c>
      <c r="F307" s="215" t="s">
        <v>3634</v>
      </c>
      <c r="G307" s="213"/>
      <c r="H307" s="216">
        <v>51.399000000000001</v>
      </c>
      <c r="I307" s="217"/>
      <c r="J307" s="213"/>
      <c r="K307" s="213"/>
      <c r="L307" s="218"/>
      <c r="M307" s="219"/>
      <c r="N307" s="220"/>
      <c r="O307" s="220"/>
      <c r="P307" s="220"/>
      <c r="Q307" s="220"/>
      <c r="R307" s="220"/>
      <c r="S307" s="220"/>
      <c r="T307" s="221"/>
      <c r="AT307" s="222" t="s">
        <v>233</v>
      </c>
      <c r="AU307" s="222" t="s">
        <v>83</v>
      </c>
      <c r="AV307" s="13" t="s">
        <v>83</v>
      </c>
      <c r="AW307" s="13" t="s">
        <v>35</v>
      </c>
      <c r="AX307" s="13" t="s">
        <v>74</v>
      </c>
      <c r="AY307" s="222" t="s">
        <v>213</v>
      </c>
    </row>
    <row r="308" spans="1:65" s="15" customFormat="1">
      <c r="B308" s="234"/>
      <c r="C308" s="235"/>
      <c r="D308" s="208" t="s">
        <v>233</v>
      </c>
      <c r="E308" s="236" t="s">
        <v>19</v>
      </c>
      <c r="F308" s="237" t="s">
        <v>3613</v>
      </c>
      <c r="G308" s="235"/>
      <c r="H308" s="236" t="s">
        <v>19</v>
      </c>
      <c r="I308" s="238"/>
      <c r="J308" s="235"/>
      <c r="K308" s="235"/>
      <c r="L308" s="239"/>
      <c r="M308" s="240"/>
      <c r="N308" s="241"/>
      <c r="O308" s="241"/>
      <c r="P308" s="241"/>
      <c r="Q308" s="241"/>
      <c r="R308" s="241"/>
      <c r="S308" s="241"/>
      <c r="T308" s="242"/>
      <c r="AT308" s="243" t="s">
        <v>233</v>
      </c>
      <c r="AU308" s="243" t="s">
        <v>83</v>
      </c>
      <c r="AV308" s="15" t="s">
        <v>81</v>
      </c>
      <c r="AW308" s="15" t="s">
        <v>35</v>
      </c>
      <c r="AX308" s="15" t="s">
        <v>74</v>
      </c>
      <c r="AY308" s="243" t="s">
        <v>213</v>
      </c>
    </row>
    <row r="309" spans="1:65" s="13" customFormat="1">
      <c r="B309" s="212"/>
      <c r="C309" s="213"/>
      <c r="D309" s="208" t="s">
        <v>233</v>
      </c>
      <c r="E309" s="214" t="s">
        <v>19</v>
      </c>
      <c r="F309" s="215" t="s">
        <v>3635</v>
      </c>
      <c r="G309" s="213"/>
      <c r="H309" s="216">
        <v>48.085000000000001</v>
      </c>
      <c r="I309" s="217"/>
      <c r="J309" s="213"/>
      <c r="K309" s="213"/>
      <c r="L309" s="218"/>
      <c r="M309" s="219"/>
      <c r="N309" s="220"/>
      <c r="O309" s="220"/>
      <c r="P309" s="220"/>
      <c r="Q309" s="220"/>
      <c r="R309" s="220"/>
      <c r="S309" s="220"/>
      <c r="T309" s="221"/>
      <c r="AT309" s="222" t="s">
        <v>233</v>
      </c>
      <c r="AU309" s="222" t="s">
        <v>83</v>
      </c>
      <c r="AV309" s="13" t="s">
        <v>83</v>
      </c>
      <c r="AW309" s="13" t="s">
        <v>35</v>
      </c>
      <c r="AX309" s="13" t="s">
        <v>74</v>
      </c>
      <c r="AY309" s="222" t="s">
        <v>213</v>
      </c>
    </row>
    <row r="310" spans="1:65" s="14" customFormat="1">
      <c r="B310" s="223"/>
      <c r="C310" s="224"/>
      <c r="D310" s="208" t="s">
        <v>233</v>
      </c>
      <c r="E310" s="225" t="s">
        <v>19</v>
      </c>
      <c r="F310" s="226" t="s">
        <v>234</v>
      </c>
      <c r="G310" s="224"/>
      <c r="H310" s="227">
        <v>182.46</v>
      </c>
      <c r="I310" s="228"/>
      <c r="J310" s="224"/>
      <c r="K310" s="224"/>
      <c r="L310" s="229"/>
      <c r="M310" s="230"/>
      <c r="N310" s="231"/>
      <c r="O310" s="231"/>
      <c r="P310" s="231"/>
      <c r="Q310" s="231"/>
      <c r="R310" s="231"/>
      <c r="S310" s="231"/>
      <c r="T310" s="232"/>
      <c r="AT310" s="233" t="s">
        <v>233</v>
      </c>
      <c r="AU310" s="233" t="s">
        <v>83</v>
      </c>
      <c r="AV310" s="14" t="s">
        <v>220</v>
      </c>
      <c r="AW310" s="14" t="s">
        <v>35</v>
      </c>
      <c r="AX310" s="14" t="s">
        <v>81</v>
      </c>
      <c r="AY310" s="233" t="s">
        <v>213</v>
      </c>
    </row>
    <row r="311" spans="1:65" s="12" customFormat="1" ht="22.9" customHeight="1">
      <c r="B311" s="179"/>
      <c r="C311" s="180"/>
      <c r="D311" s="181" t="s">
        <v>73</v>
      </c>
      <c r="E311" s="193" t="s">
        <v>262</v>
      </c>
      <c r="F311" s="193" t="s">
        <v>424</v>
      </c>
      <c r="G311" s="180"/>
      <c r="H311" s="180"/>
      <c r="I311" s="183"/>
      <c r="J311" s="194">
        <f>BK311</f>
        <v>0</v>
      </c>
      <c r="K311" s="180"/>
      <c r="L311" s="185"/>
      <c r="M311" s="186"/>
      <c r="N311" s="187"/>
      <c r="O311" s="187"/>
      <c r="P311" s="188">
        <f>SUM(P312:P341)</f>
        <v>0</v>
      </c>
      <c r="Q311" s="187"/>
      <c r="R311" s="188">
        <f>SUM(R312:R341)</f>
        <v>0</v>
      </c>
      <c r="S311" s="187"/>
      <c r="T311" s="189">
        <f>SUM(T312:T341)</f>
        <v>146.12558200000001</v>
      </c>
      <c r="AR311" s="190" t="s">
        <v>81</v>
      </c>
      <c r="AT311" s="191" t="s">
        <v>73</v>
      </c>
      <c r="AU311" s="191" t="s">
        <v>81</v>
      </c>
      <c r="AY311" s="190" t="s">
        <v>213</v>
      </c>
      <c r="BK311" s="192">
        <f>SUM(BK312:BK341)</f>
        <v>0</v>
      </c>
    </row>
    <row r="312" spans="1:65" s="2" customFormat="1" ht="16.5" customHeight="1">
      <c r="A312" s="36"/>
      <c r="B312" s="37"/>
      <c r="C312" s="195" t="s">
        <v>419</v>
      </c>
      <c r="D312" s="195" t="s">
        <v>215</v>
      </c>
      <c r="E312" s="196" t="s">
        <v>3383</v>
      </c>
      <c r="F312" s="197" t="s">
        <v>3384</v>
      </c>
      <c r="G312" s="198" t="s">
        <v>253</v>
      </c>
      <c r="H312" s="199">
        <v>10</v>
      </c>
      <c r="I312" s="200"/>
      <c r="J312" s="201">
        <f>ROUND(I312*H312,2)</f>
        <v>0</v>
      </c>
      <c r="K312" s="197" t="s">
        <v>2365</v>
      </c>
      <c r="L312" s="41"/>
      <c r="M312" s="202" t="s">
        <v>19</v>
      </c>
      <c r="N312" s="203" t="s">
        <v>45</v>
      </c>
      <c r="O312" s="66"/>
      <c r="P312" s="204">
        <f>O312*H312</f>
        <v>0</v>
      </c>
      <c r="Q312" s="204">
        <v>0</v>
      </c>
      <c r="R312" s="204">
        <f>Q312*H312</f>
        <v>0</v>
      </c>
      <c r="S312" s="204">
        <v>2.2000000000000002</v>
      </c>
      <c r="T312" s="205">
        <f>S312*H312</f>
        <v>22</v>
      </c>
      <c r="U312" s="36"/>
      <c r="V312" s="36"/>
      <c r="W312" s="36"/>
      <c r="X312" s="36"/>
      <c r="Y312" s="36"/>
      <c r="Z312" s="36"/>
      <c r="AA312" s="36"/>
      <c r="AB312" s="36"/>
      <c r="AC312" s="36"/>
      <c r="AD312" s="36"/>
      <c r="AE312" s="36"/>
      <c r="AR312" s="206" t="s">
        <v>220</v>
      </c>
      <c r="AT312" s="206" t="s">
        <v>215</v>
      </c>
      <c r="AU312" s="206" t="s">
        <v>83</v>
      </c>
      <c r="AY312" s="19" t="s">
        <v>213</v>
      </c>
      <c r="BE312" s="207">
        <f>IF(N312="základní",J312,0)</f>
        <v>0</v>
      </c>
      <c r="BF312" s="207">
        <f>IF(N312="snížená",J312,0)</f>
        <v>0</v>
      </c>
      <c r="BG312" s="207">
        <f>IF(N312="zákl. přenesená",J312,0)</f>
        <v>0</v>
      </c>
      <c r="BH312" s="207">
        <f>IF(N312="sníž. přenesená",J312,0)</f>
        <v>0</v>
      </c>
      <c r="BI312" s="207">
        <f>IF(N312="nulová",J312,0)</f>
        <v>0</v>
      </c>
      <c r="BJ312" s="19" t="s">
        <v>81</v>
      </c>
      <c r="BK312" s="207">
        <f>ROUND(I312*H312,2)</f>
        <v>0</v>
      </c>
      <c r="BL312" s="19" t="s">
        <v>220</v>
      </c>
      <c r="BM312" s="206" t="s">
        <v>3636</v>
      </c>
    </row>
    <row r="313" spans="1:65" s="15" customFormat="1">
      <c r="B313" s="234"/>
      <c r="C313" s="235"/>
      <c r="D313" s="208" t="s">
        <v>233</v>
      </c>
      <c r="E313" s="236" t="s">
        <v>19</v>
      </c>
      <c r="F313" s="237" t="s">
        <v>3386</v>
      </c>
      <c r="G313" s="235"/>
      <c r="H313" s="236" t="s">
        <v>19</v>
      </c>
      <c r="I313" s="238"/>
      <c r="J313" s="235"/>
      <c r="K313" s="235"/>
      <c r="L313" s="239"/>
      <c r="M313" s="240"/>
      <c r="N313" s="241"/>
      <c r="O313" s="241"/>
      <c r="P313" s="241"/>
      <c r="Q313" s="241"/>
      <c r="R313" s="241"/>
      <c r="S313" s="241"/>
      <c r="T313" s="242"/>
      <c r="AT313" s="243" t="s">
        <v>233</v>
      </c>
      <c r="AU313" s="243" t="s">
        <v>83</v>
      </c>
      <c r="AV313" s="15" t="s">
        <v>81</v>
      </c>
      <c r="AW313" s="15" t="s">
        <v>35</v>
      </c>
      <c r="AX313" s="15" t="s">
        <v>74</v>
      </c>
      <c r="AY313" s="243" t="s">
        <v>213</v>
      </c>
    </row>
    <row r="314" spans="1:65" s="13" customFormat="1">
      <c r="B314" s="212"/>
      <c r="C314" s="213"/>
      <c r="D314" s="208" t="s">
        <v>233</v>
      </c>
      <c r="E314" s="214" t="s">
        <v>19</v>
      </c>
      <c r="F314" s="215" t="s">
        <v>3637</v>
      </c>
      <c r="G314" s="213"/>
      <c r="H314" s="216">
        <v>10</v>
      </c>
      <c r="I314" s="217"/>
      <c r="J314" s="213"/>
      <c r="K314" s="213"/>
      <c r="L314" s="218"/>
      <c r="M314" s="219"/>
      <c r="N314" s="220"/>
      <c r="O314" s="220"/>
      <c r="P314" s="220"/>
      <c r="Q314" s="220"/>
      <c r="R314" s="220"/>
      <c r="S314" s="220"/>
      <c r="T314" s="221"/>
      <c r="AT314" s="222" t="s">
        <v>233</v>
      </c>
      <c r="AU314" s="222" t="s">
        <v>83</v>
      </c>
      <c r="AV314" s="13" t="s">
        <v>83</v>
      </c>
      <c r="AW314" s="13" t="s">
        <v>35</v>
      </c>
      <c r="AX314" s="13" t="s">
        <v>81</v>
      </c>
      <c r="AY314" s="222" t="s">
        <v>213</v>
      </c>
    </row>
    <row r="315" spans="1:65" s="2" customFormat="1" ht="21.75" customHeight="1">
      <c r="A315" s="36"/>
      <c r="B315" s="37"/>
      <c r="C315" s="195" t="s">
        <v>425</v>
      </c>
      <c r="D315" s="195" t="s">
        <v>215</v>
      </c>
      <c r="E315" s="196" t="s">
        <v>3638</v>
      </c>
      <c r="F315" s="197" t="s">
        <v>3639</v>
      </c>
      <c r="G315" s="198" t="s">
        <v>152</v>
      </c>
      <c r="H315" s="199">
        <v>3.9</v>
      </c>
      <c r="I315" s="200"/>
      <c r="J315" s="201">
        <f>ROUND(I315*H315,2)</f>
        <v>0</v>
      </c>
      <c r="K315" s="197" t="s">
        <v>2365</v>
      </c>
      <c r="L315" s="41"/>
      <c r="M315" s="202" t="s">
        <v>19</v>
      </c>
      <c r="N315" s="203" t="s">
        <v>45</v>
      </c>
      <c r="O315" s="66"/>
      <c r="P315" s="204">
        <f>O315*H315</f>
        <v>0</v>
      </c>
      <c r="Q315" s="204">
        <v>0</v>
      </c>
      <c r="R315" s="204">
        <f>Q315*H315</f>
        <v>0</v>
      </c>
      <c r="S315" s="204">
        <v>5.5E-2</v>
      </c>
      <c r="T315" s="205">
        <f>S315*H315</f>
        <v>0.2145</v>
      </c>
      <c r="U315" s="36"/>
      <c r="V315" s="36"/>
      <c r="W315" s="36"/>
      <c r="X315" s="36"/>
      <c r="Y315" s="36"/>
      <c r="Z315" s="36"/>
      <c r="AA315" s="36"/>
      <c r="AB315" s="36"/>
      <c r="AC315" s="36"/>
      <c r="AD315" s="36"/>
      <c r="AE315" s="36"/>
      <c r="AR315" s="206" t="s">
        <v>220</v>
      </c>
      <c r="AT315" s="206" t="s">
        <v>215</v>
      </c>
      <c r="AU315" s="206" t="s">
        <v>83</v>
      </c>
      <c r="AY315" s="19" t="s">
        <v>213</v>
      </c>
      <c r="BE315" s="207">
        <f>IF(N315="základní",J315,0)</f>
        <v>0</v>
      </c>
      <c r="BF315" s="207">
        <f>IF(N315="snížená",J315,0)</f>
        <v>0</v>
      </c>
      <c r="BG315" s="207">
        <f>IF(N315="zákl. přenesená",J315,0)</f>
        <v>0</v>
      </c>
      <c r="BH315" s="207">
        <f>IF(N315="sníž. přenesená",J315,0)</f>
        <v>0</v>
      </c>
      <c r="BI315" s="207">
        <f>IF(N315="nulová",J315,0)</f>
        <v>0</v>
      </c>
      <c r="BJ315" s="19" t="s">
        <v>81</v>
      </c>
      <c r="BK315" s="207">
        <f>ROUND(I315*H315,2)</f>
        <v>0</v>
      </c>
      <c r="BL315" s="19" t="s">
        <v>220</v>
      </c>
      <c r="BM315" s="206" t="s">
        <v>3640</v>
      </c>
    </row>
    <row r="316" spans="1:65" s="2" customFormat="1" ht="16.5" customHeight="1">
      <c r="A316" s="36"/>
      <c r="B316" s="37"/>
      <c r="C316" s="195" t="s">
        <v>430</v>
      </c>
      <c r="D316" s="195" t="s">
        <v>215</v>
      </c>
      <c r="E316" s="196" t="s">
        <v>3641</v>
      </c>
      <c r="F316" s="197" t="s">
        <v>3642</v>
      </c>
      <c r="G316" s="198" t="s">
        <v>152</v>
      </c>
      <c r="H316" s="199">
        <v>39.5</v>
      </c>
      <c r="I316" s="200"/>
      <c r="J316" s="201">
        <f>ROUND(I316*H316,2)</f>
        <v>0</v>
      </c>
      <c r="K316" s="197" t="s">
        <v>2365</v>
      </c>
      <c r="L316" s="41"/>
      <c r="M316" s="202" t="s">
        <v>19</v>
      </c>
      <c r="N316" s="203" t="s">
        <v>45</v>
      </c>
      <c r="O316" s="66"/>
      <c r="P316" s="204">
        <f>O316*H316</f>
        <v>0</v>
      </c>
      <c r="Q316" s="204">
        <v>0</v>
      </c>
      <c r="R316" s="204">
        <f>Q316*H316</f>
        <v>0</v>
      </c>
      <c r="S316" s="204">
        <v>1.98E-3</v>
      </c>
      <c r="T316" s="205">
        <f>S316*H316</f>
        <v>7.8210000000000002E-2</v>
      </c>
      <c r="U316" s="36"/>
      <c r="V316" s="36"/>
      <c r="W316" s="36"/>
      <c r="X316" s="36"/>
      <c r="Y316" s="36"/>
      <c r="Z316" s="36"/>
      <c r="AA316" s="36"/>
      <c r="AB316" s="36"/>
      <c r="AC316" s="36"/>
      <c r="AD316" s="36"/>
      <c r="AE316" s="36"/>
      <c r="AR316" s="206" t="s">
        <v>220</v>
      </c>
      <c r="AT316" s="206" t="s">
        <v>215</v>
      </c>
      <c r="AU316" s="206" t="s">
        <v>83</v>
      </c>
      <c r="AY316" s="19" t="s">
        <v>213</v>
      </c>
      <c r="BE316" s="207">
        <f>IF(N316="základní",J316,0)</f>
        <v>0</v>
      </c>
      <c r="BF316" s="207">
        <f>IF(N316="snížená",J316,0)</f>
        <v>0</v>
      </c>
      <c r="BG316" s="207">
        <f>IF(N316="zákl. přenesená",J316,0)</f>
        <v>0</v>
      </c>
      <c r="BH316" s="207">
        <f>IF(N316="sníž. přenesená",J316,0)</f>
        <v>0</v>
      </c>
      <c r="BI316" s="207">
        <f>IF(N316="nulová",J316,0)</f>
        <v>0</v>
      </c>
      <c r="BJ316" s="19" t="s">
        <v>81</v>
      </c>
      <c r="BK316" s="207">
        <f>ROUND(I316*H316,2)</f>
        <v>0</v>
      </c>
      <c r="BL316" s="19" t="s">
        <v>220</v>
      </c>
      <c r="BM316" s="206" t="s">
        <v>3643</v>
      </c>
    </row>
    <row r="317" spans="1:65" s="2" customFormat="1" ht="29.25">
      <c r="A317" s="36"/>
      <c r="B317" s="37"/>
      <c r="C317" s="38"/>
      <c r="D317" s="208" t="s">
        <v>222</v>
      </c>
      <c r="E317" s="38"/>
      <c r="F317" s="209" t="s">
        <v>3644</v>
      </c>
      <c r="G317" s="38"/>
      <c r="H317" s="38"/>
      <c r="I317" s="118"/>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222</v>
      </c>
      <c r="AU317" s="19" t="s">
        <v>83</v>
      </c>
    </row>
    <row r="318" spans="1:65" s="13" customFormat="1">
      <c r="B318" s="212"/>
      <c r="C318" s="213"/>
      <c r="D318" s="208" t="s">
        <v>233</v>
      </c>
      <c r="E318" s="214" t="s">
        <v>19</v>
      </c>
      <c r="F318" s="215" t="s">
        <v>3645</v>
      </c>
      <c r="G318" s="213"/>
      <c r="H318" s="216">
        <v>29.9</v>
      </c>
      <c r="I318" s="217"/>
      <c r="J318" s="213"/>
      <c r="K318" s="213"/>
      <c r="L318" s="218"/>
      <c r="M318" s="219"/>
      <c r="N318" s="220"/>
      <c r="O318" s="220"/>
      <c r="P318" s="220"/>
      <c r="Q318" s="220"/>
      <c r="R318" s="220"/>
      <c r="S318" s="220"/>
      <c r="T318" s="221"/>
      <c r="AT318" s="222" t="s">
        <v>233</v>
      </c>
      <c r="AU318" s="222" t="s">
        <v>83</v>
      </c>
      <c r="AV318" s="13" t="s">
        <v>83</v>
      </c>
      <c r="AW318" s="13" t="s">
        <v>35</v>
      </c>
      <c r="AX318" s="13" t="s">
        <v>74</v>
      </c>
      <c r="AY318" s="222" t="s">
        <v>213</v>
      </c>
    </row>
    <row r="319" spans="1:65" s="13" customFormat="1">
      <c r="B319" s="212"/>
      <c r="C319" s="213"/>
      <c r="D319" s="208" t="s">
        <v>233</v>
      </c>
      <c r="E319" s="214" t="s">
        <v>19</v>
      </c>
      <c r="F319" s="215" t="s">
        <v>3646</v>
      </c>
      <c r="G319" s="213"/>
      <c r="H319" s="216">
        <v>9.6</v>
      </c>
      <c r="I319" s="217"/>
      <c r="J319" s="213"/>
      <c r="K319" s="213"/>
      <c r="L319" s="218"/>
      <c r="M319" s="219"/>
      <c r="N319" s="220"/>
      <c r="O319" s="220"/>
      <c r="P319" s="220"/>
      <c r="Q319" s="220"/>
      <c r="R319" s="220"/>
      <c r="S319" s="220"/>
      <c r="T319" s="221"/>
      <c r="AT319" s="222" t="s">
        <v>233</v>
      </c>
      <c r="AU319" s="222" t="s">
        <v>83</v>
      </c>
      <c r="AV319" s="13" t="s">
        <v>83</v>
      </c>
      <c r="AW319" s="13" t="s">
        <v>35</v>
      </c>
      <c r="AX319" s="13" t="s">
        <v>74</v>
      </c>
      <c r="AY319" s="222" t="s">
        <v>213</v>
      </c>
    </row>
    <row r="320" spans="1:65" s="16" customFormat="1">
      <c r="B320" s="262"/>
      <c r="C320" s="263"/>
      <c r="D320" s="208" t="s">
        <v>233</v>
      </c>
      <c r="E320" s="264" t="s">
        <v>3647</v>
      </c>
      <c r="F320" s="265" t="s">
        <v>2376</v>
      </c>
      <c r="G320" s="263"/>
      <c r="H320" s="266">
        <v>39.5</v>
      </c>
      <c r="I320" s="267"/>
      <c r="J320" s="263"/>
      <c r="K320" s="263"/>
      <c r="L320" s="268"/>
      <c r="M320" s="269"/>
      <c r="N320" s="270"/>
      <c r="O320" s="270"/>
      <c r="P320" s="270"/>
      <c r="Q320" s="270"/>
      <c r="R320" s="270"/>
      <c r="S320" s="270"/>
      <c r="T320" s="271"/>
      <c r="AT320" s="272" t="s">
        <v>233</v>
      </c>
      <c r="AU320" s="272" t="s">
        <v>83</v>
      </c>
      <c r="AV320" s="16" t="s">
        <v>228</v>
      </c>
      <c r="AW320" s="16" t="s">
        <v>35</v>
      </c>
      <c r="AX320" s="16" t="s">
        <v>74</v>
      </c>
      <c r="AY320" s="272" t="s">
        <v>213</v>
      </c>
    </row>
    <row r="321" spans="1:65" s="14" customFormat="1">
      <c r="B321" s="223"/>
      <c r="C321" s="224"/>
      <c r="D321" s="208" t="s">
        <v>233</v>
      </c>
      <c r="E321" s="225" t="s">
        <v>19</v>
      </c>
      <c r="F321" s="226" t="s">
        <v>234</v>
      </c>
      <c r="G321" s="224"/>
      <c r="H321" s="227">
        <v>39.5</v>
      </c>
      <c r="I321" s="228"/>
      <c r="J321" s="224"/>
      <c r="K321" s="224"/>
      <c r="L321" s="229"/>
      <c r="M321" s="230"/>
      <c r="N321" s="231"/>
      <c r="O321" s="231"/>
      <c r="P321" s="231"/>
      <c r="Q321" s="231"/>
      <c r="R321" s="231"/>
      <c r="S321" s="231"/>
      <c r="T321" s="232"/>
      <c r="AT321" s="233" t="s">
        <v>233</v>
      </c>
      <c r="AU321" s="233" t="s">
        <v>83</v>
      </c>
      <c r="AV321" s="14" t="s">
        <v>220</v>
      </c>
      <c r="AW321" s="14" t="s">
        <v>35</v>
      </c>
      <c r="AX321" s="14" t="s">
        <v>81</v>
      </c>
      <c r="AY321" s="233" t="s">
        <v>213</v>
      </c>
    </row>
    <row r="322" spans="1:65" s="2" customFormat="1" ht="16.5" customHeight="1">
      <c r="A322" s="36"/>
      <c r="B322" s="37"/>
      <c r="C322" s="195" t="s">
        <v>435</v>
      </c>
      <c r="D322" s="195" t="s">
        <v>215</v>
      </c>
      <c r="E322" s="196" t="s">
        <v>2854</v>
      </c>
      <c r="F322" s="197" t="s">
        <v>2855</v>
      </c>
      <c r="G322" s="198" t="s">
        <v>218</v>
      </c>
      <c r="H322" s="199">
        <v>18</v>
      </c>
      <c r="I322" s="200"/>
      <c r="J322" s="201">
        <f>ROUND(I322*H322,2)</f>
        <v>0</v>
      </c>
      <c r="K322" s="197" t="s">
        <v>2365</v>
      </c>
      <c r="L322" s="41"/>
      <c r="M322" s="202" t="s">
        <v>19</v>
      </c>
      <c r="N322" s="203" t="s">
        <v>45</v>
      </c>
      <c r="O322" s="66"/>
      <c r="P322" s="204">
        <f>O322*H322</f>
        <v>0</v>
      </c>
      <c r="Q322" s="204">
        <v>0</v>
      </c>
      <c r="R322" s="204">
        <f>Q322*H322</f>
        <v>0</v>
      </c>
      <c r="S322" s="204">
        <v>6.0000000000000001E-3</v>
      </c>
      <c r="T322" s="205">
        <f>S322*H322</f>
        <v>0.108</v>
      </c>
      <c r="U322" s="36"/>
      <c r="V322" s="36"/>
      <c r="W322" s="36"/>
      <c r="X322" s="36"/>
      <c r="Y322" s="36"/>
      <c r="Z322" s="36"/>
      <c r="AA322" s="36"/>
      <c r="AB322" s="36"/>
      <c r="AC322" s="36"/>
      <c r="AD322" s="36"/>
      <c r="AE322" s="36"/>
      <c r="AR322" s="206" t="s">
        <v>220</v>
      </c>
      <c r="AT322" s="206" t="s">
        <v>215</v>
      </c>
      <c r="AU322" s="206" t="s">
        <v>83</v>
      </c>
      <c r="AY322" s="19" t="s">
        <v>213</v>
      </c>
      <c r="BE322" s="207">
        <f>IF(N322="základní",J322,0)</f>
        <v>0</v>
      </c>
      <c r="BF322" s="207">
        <f>IF(N322="snížená",J322,0)</f>
        <v>0</v>
      </c>
      <c r="BG322" s="207">
        <f>IF(N322="zákl. přenesená",J322,0)</f>
        <v>0</v>
      </c>
      <c r="BH322" s="207">
        <f>IF(N322="sníž. přenesená",J322,0)</f>
        <v>0</v>
      </c>
      <c r="BI322" s="207">
        <f>IF(N322="nulová",J322,0)</f>
        <v>0</v>
      </c>
      <c r="BJ322" s="19" t="s">
        <v>81</v>
      </c>
      <c r="BK322" s="207">
        <f>ROUND(I322*H322,2)</f>
        <v>0</v>
      </c>
      <c r="BL322" s="19" t="s">
        <v>220</v>
      </c>
      <c r="BM322" s="206" t="s">
        <v>3648</v>
      </c>
    </row>
    <row r="323" spans="1:65" s="13" customFormat="1">
      <c r="B323" s="212"/>
      <c r="C323" s="213"/>
      <c r="D323" s="208" t="s">
        <v>233</v>
      </c>
      <c r="E323" s="214" t="s">
        <v>19</v>
      </c>
      <c r="F323" s="215" t="s">
        <v>3649</v>
      </c>
      <c r="G323" s="213"/>
      <c r="H323" s="216">
        <v>18</v>
      </c>
      <c r="I323" s="217"/>
      <c r="J323" s="213"/>
      <c r="K323" s="213"/>
      <c r="L323" s="218"/>
      <c r="M323" s="219"/>
      <c r="N323" s="220"/>
      <c r="O323" s="220"/>
      <c r="P323" s="220"/>
      <c r="Q323" s="220"/>
      <c r="R323" s="220"/>
      <c r="S323" s="220"/>
      <c r="T323" s="221"/>
      <c r="AT323" s="222" t="s">
        <v>233</v>
      </c>
      <c r="AU323" s="222" t="s">
        <v>83</v>
      </c>
      <c r="AV323" s="13" t="s">
        <v>83</v>
      </c>
      <c r="AW323" s="13" t="s">
        <v>35</v>
      </c>
      <c r="AX323" s="13" t="s">
        <v>81</v>
      </c>
      <c r="AY323" s="222" t="s">
        <v>213</v>
      </c>
    </row>
    <row r="324" spans="1:65" s="2" customFormat="1" ht="16.5" customHeight="1">
      <c r="A324" s="36"/>
      <c r="B324" s="37"/>
      <c r="C324" s="195" t="s">
        <v>442</v>
      </c>
      <c r="D324" s="195" t="s">
        <v>215</v>
      </c>
      <c r="E324" s="196" t="s">
        <v>3650</v>
      </c>
      <c r="F324" s="197" t="s">
        <v>3651</v>
      </c>
      <c r="G324" s="198" t="s">
        <v>218</v>
      </c>
      <c r="H324" s="199">
        <v>1</v>
      </c>
      <c r="I324" s="200"/>
      <c r="J324" s="201">
        <f>ROUND(I324*H324,2)</f>
        <v>0</v>
      </c>
      <c r="K324" s="197" t="s">
        <v>2365</v>
      </c>
      <c r="L324" s="41"/>
      <c r="M324" s="202" t="s">
        <v>19</v>
      </c>
      <c r="N324" s="203" t="s">
        <v>45</v>
      </c>
      <c r="O324" s="66"/>
      <c r="P324" s="204">
        <f>O324*H324</f>
        <v>0</v>
      </c>
      <c r="Q324" s="204">
        <v>0</v>
      </c>
      <c r="R324" s="204">
        <f>Q324*H324</f>
        <v>0</v>
      </c>
      <c r="S324" s="204">
        <v>0.21</v>
      </c>
      <c r="T324" s="205">
        <f>S324*H324</f>
        <v>0.21</v>
      </c>
      <c r="U324" s="36"/>
      <c r="V324" s="36"/>
      <c r="W324" s="36"/>
      <c r="X324" s="36"/>
      <c r="Y324" s="36"/>
      <c r="Z324" s="36"/>
      <c r="AA324" s="36"/>
      <c r="AB324" s="36"/>
      <c r="AC324" s="36"/>
      <c r="AD324" s="36"/>
      <c r="AE324" s="36"/>
      <c r="AR324" s="206" t="s">
        <v>220</v>
      </c>
      <c r="AT324" s="206" t="s">
        <v>215</v>
      </c>
      <c r="AU324" s="206" t="s">
        <v>83</v>
      </c>
      <c r="AY324" s="19" t="s">
        <v>213</v>
      </c>
      <c r="BE324" s="207">
        <f>IF(N324="základní",J324,0)</f>
        <v>0</v>
      </c>
      <c r="BF324" s="207">
        <f>IF(N324="snížená",J324,0)</f>
        <v>0</v>
      </c>
      <c r="BG324" s="207">
        <f>IF(N324="zákl. přenesená",J324,0)</f>
        <v>0</v>
      </c>
      <c r="BH324" s="207">
        <f>IF(N324="sníž. přenesená",J324,0)</f>
        <v>0</v>
      </c>
      <c r="BI324" s="207">
        <f>IF(N324="nulová",J324,0)</f>
        <v>0</v>
      </c>
      <c r="BJ324" s="19" t="s">
        <v>81</v>
      </c>
      <c r="BK324" s="207">
        <f>ROUND(I324*H324,2)</f>
        <v>0</v>
      </c>
      <c r="BL324" s="19" t="s">
        <v>220</v>
      </c>
      <c r="BM324" s="206" t="s">
        <v>3652</v>
      </c>
    </row>
    <row r="325" spans="1:65" s="2" customFormat="1" ht="16.5" customHeight="1">
      <c r="A325" s="36"/>
      <c r="B325" s="37"/>
      <c r="C325" s="195" t="s">
        <v>446</v>
      </c>
      <c r="D325" s="195" t="s">
        <v>215</v>
      </c>
      <c r="E325" s="196" t="s">
        <v>3389</v>
      </c>
      <c r="F325" s="197" t="s">
        <v>3390</v>
      </c>
      <c r="G325" s="198" t="s">
        <v>152</v>
      </c>
      <c r="H325" s="199">
        <v>15.06</v>
      </c>
      <c r="I325" s="200"/>
      <c r="J325" s="201">
        <f>ROUND(I325*H325,2)</f>
        <v>0</v>
      </c>
      <c r="K325" s="197" t="s">
        <v>19</v>
      </c>
      <c r="L325" s="41"/>
      <c r="M325" s="202" t="s">
        <v>19</v>
      </c>
      <c r="N325" s="203" t="s">
        <v>45</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220</v>
      </c>
      <c r="AT325" s="206" t="s">
        <v>215</v>
      </c>
      <c r="AU325" s="206" t="s">
        <v>83</v>
      </c>
      <c r="AY325" s="19" t="s">
        <v>213</v>
      </c>
      <c r="BE325" s="207">
        <f>IF(N325="základní",J325,0)</f>
        <v>0</v>
      </c>
      <c r="BF325" s="207">
        <f>IF(N325="snížená",J325,0)</f>
        <v>0</v>
      </c>
      <c r="BG325" s="207">
        <f>IF(N325="zákl. přenesená",J325,0)</f>
        <v>0</v>
      </c>
      <c r="BH325" s="207">
        <f>IF(N325="sníž. přenesená",J325,0)</f>
        <v>0</v>
      </c>
      <c r="BI325" s="207">
        <f>IF(N325="nulová",J325,0)</f>
        <v>0</v>
      </c>
      <c r="BJ325" s="19" t="s">
        <v>81</v>
      </c>
      <c r="BK325" s="207">
        <f>ROUND(I325*H325,2)</f>
        <v>0</v>
      </c>
      <c r="BL325" s="19" t="s">
        <v>220</v>
      </c>
      <c r="BM325" s="206" t="s">
        <v>3653</v>
      </c>
    </row>
    <row r="326" spans="1:65" s="13" customFormat="1">
      <c r="B326" s="212"/>
      <c r="C326" s="213"/>
      <c r="D326" s="208" t="s">
        <v>233</v>
      </c>
      <c r="E326" s="214" t="s">
        <v>19</v>
      </c>
      <c r="F326" s="215" t="s">
        <v>3654</v>
      </c>
      <c r="G326" s="213"/>
      <c r="H326" s="216">
        <v>15.06</v>
      </c>
      <c r="I326" s="217"/>
      <c r="J326" s="213"/>
      <c r="K326" s="213"/>
      <c r="L326" s="218"/>
      <c r="M326" s="219"/>
      <c r="N326" s="220"/>
      <c r="O326" s="220"/>
      <c r="P326" s="220"/>
      <c r="Q326" s="220"/>
      <c r="R326" s="220"/>
      <c r="S326" s="220"/>
      <c r="T326" s="221"/>
      <c r="AT326" s="222" t="s">
        <v>233</v>
      </c>
      <c r="AU326" s="222" t="s">
        <v>83</v>
      </c>
      <c r="AV326" s="13" t="s">
        <v>83</v>
      </c>
      <c r="AW326" s="13" t="s">
        <v>35</v>
      </c>
      <c r="AX326" s="13" t="s">
        <v>81</v>
      </c>
      <c r="AY326" s="222" t="s">
        <v>213</v>
      </c>
    </row>
    <row r="327" spans="1:65" s="2" customFormat="1" ht="16.5" customHeight="1">
      <c r="A327" s="36"/>
      <c r="B327" s="37"/>
      <c r="C327" s="195" t="s">
        <v>453</v>
      </c>
      <c r="D327" s="195" t="s">
        <v>215</v>
      </c>
      <c r="E327" s="196" t="s">
        <v>2517</v>
      </c>
      <c r="F327" s="197" t="s">
        <v>2518</v>
      </c>
      <c r="G327" s="198" t="s">
        <v>253</v>
      </c>
      <c r="H327" s="199">
        <v>41.387999999999998</v>
      </c>
      <c r="I327" s="200"/>
      <c r="J327" s="201">
        <f>ROUND(I327*H327,2)</f>
        <v>0</v>
      </c>
      <c r="K327" s="197" t="s">
        <v>2365</v>
      </c>
      <c r="L327" s="41"/>
      <c r="M327" s="202" t="s">
        <v>19</v>
      </c>
      <c r="N327" s="203" t="s">
        <v>45</v>
      </c>
      <c r="O327" s="66"/>
      <c r="P327" s="204">
        <f>O327*H327</f>
        <v>0</v>
      </c>
      <c r="Q327" s="204">
        <v>0</v>
      </c>
      <c r="R327" s="204">
        <f>Q327*H327</f>
        <v>0</v>
      </c>
      <c r="S327" s="204">
        <v>0.49399999999999999</v>
      </c>
      <c r="T327" s="205">
        <f>S327*H327</f>
        <v>20.445671999999998</v>
      </c>
      <c r="U327" s="36"/>
      <c r="V327" s="36"/>
      <c r="W327" s="36"/>
      <c r="X327" s="36"/>
      <c r="Y327" s="36"/>
      <c r="Z327" s="36"/>
      <c r="AA327" s="36"/>
      <c r="AB327" s="36"/>
      <c r="AC327" s="36"/>
      <c r="AD327" s="36"/>
      <c r="AE327" s="36"/>
      <c r="AR327" s="206" t="s">
        <v>220</v>
      </c>
      <c r="AT327" s="206" t="s">
        <v>215</v>
      </c>
      <c r="AU327" s="206" t="s">
        <v>83</v>
      </c>
      <c r="AY327" s="19" t="s">
        <v>213</v>
      </c>
      <c r="BE327" s="207">
        <f>IF(N327="základní",J327,0)</f>
        <v>0</v>
      </c>
      <c r="BF327" s="207">
        <f>IF(N327="snížená",J327,0)</f>
        <v>0</v>
      </c>
      <c r="BG327" s="207">
        <f>IF(N327="zákl. přenesená",J327,0)</f>
        <v>0</v>
      </c>
      <c r="BH327" s="207">
        <f>IF(N327="sníž. přenesená",J327,0)</f>
        <v>0</v>
      </c>
      <c r="BI327" s="207">
        <f>IF(N327="nulová",J327,0)</f>
        <v>0</v>
      </c>
      <c r="BJ327" s="19" t="s">
        <v>81</v>
      </c>
      <c r="BK327" s="207">
        <f>ROUND(I327*H327,2)</f>
        <v>0</v>
      </c>
      <c r="BL327" s="19" t="s">
        <v>220</v>
      </c>
      <c r="BM327" s="206" t="s">
        <v>3655</v>
      </c>
    </row>
    <row r="328" spans="1:65" s="13" customFormat="1">
      <c r="B328" s="212"/>
      <c r="C328" s="213"/>
      <c r="D328" s="208" t="s">
        <v>233</v>
      </c>
      <c r="E328" s="214" t="s">
        <v>19</v>
      </c>
      <c r="F328" s="215" t="s">
        <v>3656</v>
      </c>
      <c r="G328" s="213"/>
      <c r="H328" s="216">
        <v>41.387999999999998</v>
      </c>
      <c r="I328" s="217"/>
      <c r="J328" s="213"/>
      <c r="K328" s="213"/>
      <c r="L328" s="218"/>
      <c r="M328" s="219"/>
      <c r="N328" s="220"/>
      <c r="O328" s="220"/>
      <c r="P328" s="220"/>
      <c r="Q328" s="220"/>
      <c r="R328" s="220"/>
      <c r="S328" s="220"/>
      <c r="T328" s="221"/>
      <c r="AT328" s="222" t="s">
        <v>233</v>
      </c>
      <c r="AU328" s="222" t="s">
        <v>83</v>
      </c>
      <c r="AV328" s="13" t="s">
        <v>83</v>
      </c>
      <c r="AW328" s="13" t="s">
        <v>35</v>
      </c>
      <c r="AX328" s="13" t="s">
        <v>81</v>
      </c>
      <c r="AY328" s="222" t="s">
        <v>213</v>
      </c>
    </row>
    <row r="329" spans="1:65" s="2" customFormat="1" ht="16.5" customHeight="1">
      <c r="A329" s="36"/>
      <c r="B329" s="37"/>
      <c r="C329" s="195" t="s">
        <v>458</v>
      </c>
      <c r="D329" s="195" t="s">
        <v>215</v>
      </c>
      <c r="E329" s="196" t="s">
        <v>3050</v>
      </c>
      <c r="F329" s="197" t="s">
        <v>3051</v>
      </c>
      <c r="G329" s="198" t="s">
        <v>253</v>
      </c>
      <c r="H329" s="199">
        <v>52.856000000000002</v>
      </c>
      <c r="I329" s="200"/>
      <c r="J329" s="201">
        <f>ROUND(I329*H329,2)</f>
        <v>0</v>
      </c>
      <c r="K329" s="197" t="s">
        <v>2365</v>
      </c>
      <c r="L329" s="41"/>
      <c r="M329" s="202" t="s">
        <v>19</v>
      </c>
      <c r="N329" s="203" t="s">
        <v>45</v>
      </c>
      <c r="O329" s="66"/>
      <c r="P329" s="204">
        <f>O329*H329</f>
        <v>0</v>
      </c>
      <c r="Q329" s="204">
        <v>0</v>
      </c>
      <c r="R329" s="204">
        <f>Q329*H329</f>
        <v>0</v>
      </c>
      <c r="S329" s="204">
        <v>1.95</v>
      </c>
      <c r="T329" s="205">
        <f>S329*H329</f>
        <v>103.0692</v>
      </c>
      <c r="U329" s="36"/>
      <c r="V329" s="36"/>
      <c r="W329" s="36"/>
      <c r="X329" s="36"/>
      <c r="Y329" s="36"/>
      <c r="Z329" s="36"/>
      <c r="AA329" s="36"/>
      <c r="AB329" s="36"/>
      <c r="AC329" s="36"/>
      <c r="AD329" s="36"/>
      <c r="AE329" s="36"/>
      <c r="AR329" s="206" t="s">
        <v>220</v>
      </c>
      <c r="AT329" s="206" t="s">
        <v>215</v>
      </c>
      <c r="AU329" s="206" t="s">
        <v>83</v>
      </c>
      <c r="AY329" s="19" t="s">
        <v>213</v>
      </c>
      <c r="BE329" s="207">
        <f>IF(N329="základní",J329,0)</f>
        <v>0</v>
      </c>
      <c r="BF329" s="207">
        <f>IF(N329="snížená",J329,0)</f>
        <v>0</v>
      </c>
      <c r="BG329" s="207">
        <f>IF(N329="zákl. přenesená",J329,0)</f>
        <v>0</v>
      </c>
      <c r="BH329" s="207">
        <f>IF(N329="sníž. přenesená",J329,0)</f>
        <v>0</v>
      </c>
      <c r="BI329" s="207">
        <f>IF(N329="nulová",J329,0)</f>
        <v>0</v>
      </c>
      <c r="BJ329" s="19" t="s">
        <v>81</v>
      </c>
      <c r="BK329" s="207">
        <f>ROUND(I329*H329,2)</f>
        <v>0</v>
      </c>
      <c r="BL329" s="19" t="s">
        <v>220</v>
      </c>
      <c r="BM329" s="206" t="s">
        <v>3657</v>
      </c>
    </row>
    <row r="330" spans="1:65" s="2" customFormat="1" ht="29.25">
      <c r="A330" s="36"/>
      <c r="B330" s="37"/>
      <c r="C330" s="38"/>
      <c r="D330" s="208" t="s">
        <v>222</v>
      </c>
      <c r="E330" s="38"/>
      <c r="F330" s="209" t="s">
        <v>2875</v>
      </c>
      <c r="G330" s="38"/>
      <c r="H330" s="38"/>
      <c r="I330" s="118"/>
      <c r="J330" s="38"/>
      <c r="K330" s="38"/>
      <c r="L330" s="41"/>
      <c r="M330" s="210"/>
      <c r="N330" s="211"/>
      <c r="O330" s="66"/>
      <c r="P330" s="66"/>
      <c r="Q330" s="66"/>
      <c r="R330" s="66"/>
      <c r="S330" s="66"/>
      <c r="T330" s="67"/>
      <c r="U330" s="36"/>
      <c r="V330" s="36"/>
      <c r="W330" s="36"/>
      <c r="X330" s="36"/>
      <c r="Y330" s="36"/>
      <c r="Z330" s="36"/>
      <c r="AA330" s="36"/>
      <c r="AB330" s="36"/>
      <c r="AC330" s="36"/>
      <c r="AD330" s="36"/>
      <c r="AE330" s="36"/>
      <c r="AT330" s="19" t="s">
        <v>222</v>
      </c>
      <c r="AU330" s="19" t="s">
        <v>83</v>
      </c>
    </row>
    <row r="331" spans="1:65" s="15" customFormat="1">
      <c r="B331" s="234"/>
      <c r="C331" s="235"/>
      <c r="D331" s="208" t="s">
        <v>233</v>
      </c>
      <c r="E331" s="236" t="s">
        <v>19</v>
      </c>
      <c r="F331" s="237" t="s">
        <v>3386</v>
      </c>
      <c r="G331" s="235"/>
      <c r="H331" s="236" t="s">
        <v>19</v>
      </c>
      <c r="I331" s="238"/>
      <c r="J331" s="235"/>
      <c r="K331" s="235"/>
      <c r="L331" s="239"/>
      <c r="M331" s="240"/>
      <c r="N331" s="241"/>
      <c r="O331" s="241"/>
      <c r="P331" s="241"/>
      <c r="Q331" s="241"/>
      <c r="R331" s="241"/>
      <c r="S331" s="241"/>
      <c r="T331" s="242"/>
      <c r="AT331" s="243" t="s">
        <v>233</v>
      </c>
      <c r="AU331" s="243" t="s">
        <v>83</v>
      </c>
      <c r="AV331" s="15" t="s">
        <v>81</v>
      </c>
      <c r="AW331" s="15" t="s">
        <v>35</v>
      </c>
      <c r="AX331" s="15" t="s">
        <v>74</v>
      </c>
      <c r="AY331" s="243" t="s">
        <v>213</v>
      </c>
    </row>
    <row r="332" spans="1:65" s="13" customFormat="1">
      <c r="B332" s="212"/>
      <c r="C332" s="213"/>
      <c r="D332" s="208" t="s">
        <v>233</v>
      </c>
      <c r="E332" s="214" t="s">
        <v>19</v>
      </c>
      <c r="F332" s="215" t="s">
        <v>3530</v>
      </c>
      <c r="G332" s="213"/>
      <c r="H332" s="216">
        <v>5</v>
      </c>
      <c r="I332" s="217"/>
      <c r="J332" s="213"/>
      <c r="K332" s="213"/>
      <c r="L332" s="218"/>
      <c r="M332" s="219"/>
      <c r="N332" s="220"/>
      <c r="O332" s="220"/>
      <c r="P332" s="220"/>
      <c r="Q332" s="220"/>
      <c r="R332" s="220"/>
      <c r="S332" s="220"/>
      <c r="T332" s="221"/>
      <c r="AT332" s="222" t="s">
        <v>233</v>
      </c>
      <c r="AU332" s="222" t="s">
        <v>83</v>
      </c>
      <c r="AV332" s="13" t="s">
        <v>83</v>
      </c>
      <c r="AW332" s="13" t="s">
        <v>35</v>
      </c>
      <c r="AX332" s="13" t="s">
        <v>74</v>
      </c>
      <c r="AY332" s="222" t="s">
        <v>213</v>
      </c>
    </row>
    <row r="333" spans="1:65" s="15" customFormat="1">
      <c r="B333" s="234"/>
      <c r="C333" s="235"/>
      <c r="D333" s="208" t="s">
        <v>233</v>
      </c>
      <c r="E333" s="236" t="s">
        <v>19</v>
      </c>
      <c r="F333" s="237" t="s">
        <v>3658</v>
      </c>
      <c r="G333" s="235"/>
      <c r="H333" s="236" t="s">
        <v>19</v>
      </c>
      <c r="I333" s="238"/>
      <c r="J333" s="235"/>
      <c r="K333" s="235"/>
      <c r="L333" s="239"/>
      <c r="M333" s="240"/>
      <c r="N333" s="241"/>
      <c r="O333" s="241"/>
      <c r="P333" s="241"/>
      <c r="Q333" s="241"/>
      <c r="R333" s="241"/>
      <c r="S333" s="241"/>
      <c r="T333" s="242"/>
      <c r="AT333" s="243" t="s">
        <v>233</v>
      </c>
      <c r="AU333" s="243" t="s">
        <v>83</v>
      </c>
      <c r="AV333" s="15" t="s">
        <v>81</v>
      </c>
      <c r="AW333" s="15" t="s">
        <v>35</v>
      </c>
      <c r="AX333" s="15" t="s">
        <v>74</v>
      </c>
      <c r="AY333" s="243" t="s">
        <v>213</v>
      </c>
    </row>
    <row r="334" spans="1:65" s="13" customFormat="1">
      <c r="B334" s="212"/>
      <c r="C334" s="213"/>
      <c r="D334" s="208" t="s">
        <v>233</v>
      </c>
      <c r="E334" s="214" t="s">
        <v>19</v>
      </c>
      <c r="F334" s="215" t="s">
        <v>3659</v>
      </c>
      <c r="G334" s="213"/>
      <c r="H334" s="216">
        <v>5.5439999999999996</v>
      </c>
      <c r="I334" s="217"/>
      <c r="J334" s="213"/>
      <c r="K334" s="213"/>
      <c r="L334" s="218"/>
      <c r="M334" s="219"/>
      <c r="N334" s="220"/>
      <c r="O334" s="220"/>
      <c r="P334" s="220"/>
      <c r="Q334" s="220"/>
      <c r="R334" s="220"/>
      <c r="S334" s="220"/>
      <c r="T334" s="221"/>
      <c r="AT334" s="222" t="s">
        <v>233</v>
      </c>
      <c r="AU334" s="222" t="s">
        <v>83</v>
      </c>
      <c r="AV334" s="13" t="s">
        <v>83</v>
      </c>
      <c r="AW334" s="13" t="s">
        <v>35</v>
      </c>
      <c r="AX334" s="13" t="s">
        <v>74</v>
      </c>
      <c r="AY334" s="222" t="s">
        <v>213</v>
      </c>
    </row>
    <row r="335" spans="1:65" s="13" customFormat="1">
      <c r="B335" s="212"/>
      <c r="C335" s="213"/>
      <c r="D335" s="208" t="s">
        <v>233</v>
      </c>
      <c r="E335" s="214" t="s">
        <v>19</v>
      </c>
      <c r="F335" s="215" t="s">
        <v>3604</v>
      </c>
      <c r="G335" s="213"/>
      <c r="H335" s="216">
        <v>0.66800000000000004</v>
      </c>
      <c r="I335" s="217"/>
      <c r="J335" s="213"/>
      <c r="K335" s="213"/>
      <c r="L335" s="218"/>
      <c r="M335" s="219"/>
      <c r="N335" s="220"/>
      <c r="O335" s="220"/>
      <c r="P335" s="220"/>
      <c r="Q335" s="220"/>
      <c r="R335" s="220"/>
      <c r="S335" s="220"/>
      <c r="T335" s="221"/>
      <c r="AT335" s="222" t="s">
        <v>233</v>
      </c>
      <c r="AU335" s="222" t="s">
        <v>83</v>
      </c>
      <c r="AV335" s="13" t="s">
        <v>83</v>
      </c>
      <c r="AW335" s="13" t="s">
        <v>35</v>
      </c>
      <c r="AX335" s="13" t="s">
        <v>74</v>
      </c>
      <c r="AY335" s="222" t="s">
        <v>213</v>
      </c>
    </row>
    <row r="336" spans="1:65" s="13" customFormat="1">
      <c r="B336" s="212"/>
      <c r="C336" s="213"/>
      <c r="D336" s="208" t="s">
        <v>233</v>
      </c>
      <c r="E336" s="214" t="s">
        <v>19</v>
      </c>
      <c r="F336" s="215" t="s">
        <v>3605</v>
      </c>
      <c r="G336" s="213"/>
      <c r="H336" s="216">
        <v>1.212</v>
      </c>
      <c r="I336" s="217"/>
      <c r="J336" s="213"/>
      <c r="K336" s="213"/>
      <c r="L336" s="218"/>
      <c r="M336" s="219"/>
      <c r="N336" s="220"/>
      <c r="O336" s="220"/>
      <c r="P336" s="220"/>
      <c r="Q336" s="220"/>
      <c r="R336" s="220"/>
      <c r="S336" s="220"/>
      <c r="T336" s="221"/>
      <c r="AT336" s="222" t="s">
        <v>233</v>
      </c>
      <c r="AU336" s="222" t="s">
        <v>83</v>
      </c>
      <c r="AV336" s="13" t="s">
        <v>83</v>
      </c>
      <c r="AW336" s="13" t="s">
        <v>35</v>
      </c>
      <c r="AX336" s="13" t="s">
        <v>74</v>
      </c>
      <c r="AY336" s="222" t="s">
        <v>213</v>
      </c>
    </row>
    <row r="337" spans="1:65" s="13" customFormat="1">
      <c r="B337" s="212"/>
      <c r="C337" s="213"/>
      <c r="D337" s="208" t="s">
        <v>233</v>
      </c>
      <c r="E337" s="214" t="s">
        <v>19</v>
      </c>
      <c r="F337" s="215" t="s">
        <v>3660</v>
      </c>
      <c r="G337" s="213"/>
      <c r="H337" s="216">
        <v>5.2320000000000002</v>
      </c>
      <c r="I337" s="217"/>
      <c r="J337" s="213"/>
      <c r="K337" s="213"/>
      <c r="L337" s="218"/>
      <c r="M337" s="219"/>
      <c r="N337" s="220"/>
      <c r="O337" s="220"/>
      <c r="P337" s="220"/>
      <c r="Q337" s="220"/>
      <c r="R337" s="220"/>
      <c r="S337" s="220"/>
      <c r="T337" s="221"/>
      <c r="AT337" s="222" t="s">
        <v>233</v>
      </c>
      <c r="AU337" s="222" t="s">
        <v>83</v>
      </c>
      <c r="AV337" s="13" t="s">
        <v>83</v>
      </c>
      <c r="AW337" s="13" t="s">
        <v>35</v>
      </c>
      <c r="AX337" s="13" t="s">
        <v>74</v>
      </c>
      <c r="AY337" s="222" t="s">
        <v>213</v>
      </c>
    </row>
    <row r="338" spans="1:65" s="15" customFormat="1">
      <c r="B338" s="234"/>
      <c r="C338" s="235"/>
      <c r="D338" s="208" t="s">
        <v>233</v>
      </c>
      <c r="E338" s="236" t="s">
        <v>19</v>
      </c>
      <c r="F338" s="237" t="s">
        <v>3661</v>
      </c>
      <c r="G338" s="235"/>
      <c r="H338" s="236" t="s">
        <v>19</v>
      </c>
      <c r="I338" s="238"/>
      <c r="J338" s="235"/>
      <c r="K338" s="235"/>
      <c r="L338" s="239"/>
      <c r="M338" s="240"/>
      <c r="N338" s="241"/>
      <c r="O338" s="241"/>
      <c r="P338" s="241"/>
      <c r="Q338" s="241"/>
      <c r="R338" s="241"/>
      <c r="S338" s="241"/>
      <c r="T338" s="242"/>
      <c r="AT338" s="243" t="s">
        <v>233</v>
      </c>
      <c r="AU338" s="243" t="s">
        <v>83</v>
      </c>
      <c r="AV338" s="15" t="s">
        <v>81</v>
      </c>
      <c r="AW338" s="15" t="s">
        <v>35</v>
      </c>
      <c r="AX338" s="15" t="s">
        <v>74</v>
      </c>
      <c r="AY338" s="243" t="s">
        <v>213</v>
      </c>
    </row>
    <row r="339" spans="1:65" s="13" customFormat="1">
      <c r="B339" s="212"/>
      <c r="C339" s="213"/>
      <c r="D339" s="208" t="s">
        <v>233</v>
      </c>
      <c r="E339" s="214" t="s">
        <v>19</v>
      </c>
      <c r="F339" s="215" t="s">
        <v>3662</v>
      </c>
      <c r="G339" s="213"/>
      <c r="H339" s="216">
        <v>35.200000000000003</v>
      </c>
      <c r="I339" s="217"/>
      <c r="J339" s="213"/>
      <c r="K339" s="213"/>
      <c r="L339" s="218"/>
      <c r="M339" s="219"/>
      <c r="N339" s="220"/>
      <c r="O339" s="220"/>
      <c r="P339" s="220"/>
      <c r="Q339" s="220"/>
      <c r="R339" s="220"/>
      <c r="S339" s="220"/>
      <c r="T339" s="221"/>
      <c r="AT339" s="222" t="s">
        <v>233</v>
      </c>
      <c r="AU339" s="222" t="s">
        <v>83</v>
      </c>
      <c r="AV339" s="13" t="s">
        <v>83</v>
      </c>
      <c r="AW339" s="13" t="s">
        <v>35</v>
      </c>
      <c r="AX339" s="13" t="s">
        <v>74</v>
      </c>
      <c r="AY339" s="222" t="s">
        <v>213</v>
      </c>
    </row>
    <row r="340" spans="1:65" s="16" customFormat="1">
      <c r="B340" s="262"/>
      <c r="C340" s="263"/>
      <c r="D340" s="208" t="s">
        <v>233</v>
      </c>
      <c r="E340" s="264" t="s">
        <v>3479</v>
      </c>
      <c r="F340" s="265" t="s">
        <v>2376</v>
      </c>
      <c r="G340" s="263"/>
      <c r="H340" s="266">
        <v>52.856000000000002</v>
      </c>
      <c r="I340" s="267"/>
      <c r="J340" s="263"/>
      <c r="K340" s="263"/>
      <c r="L340" s="268"/>
      <c r="M340" s="269"/>
      <c r="N340" s="270"/>
      <c r="O340" s="270"/>
      <c r="P340" s="270"/>
      <c r="Q340" s="270"/>
      <c r="R340" s="270"/>
      <c r="S340" s="270"/>
      <c r="T340" s="271"/>
      <c r="AT340" s="272" t="s">
        <v>233</v>
      </c>
      <c r="AU340" s="272" t="s">
        <v>83</v>
      </c>
      <c r="AV340" s="16" t="s">
        <v>228</v>
      </c>
      <c r="AW340" s="16" t="s">
        <v>35</v>
      </c>
      <c r="AX340" s="16" t="s">
        <v>74</v>
      </c>
      <c r="AY340" s="272" t="s">
        <v>213</v>
      </c>
    </row>
    <row r="341" spans="1:65" s="14" customFormat="1">
      <c r="B341" s="223"/>
      <c r="C341" s="224"/>
      <c r="D341" s="208" t="s">
        <v>233</v>
      </c>
      <c r="E341" s="225" t="s">
        <v>19</v>
      </c>
      <c r="F341" s="226" t="s">
        <v>234</v>
      </c>
      <c r="G341" s="224"/>
      <c r="H341" s="227">
        <v>52.856000000000002</v>
      </c>
      <c r="I341" s="228"/>
      <c r="J341" s="224"/>
      <c r="K341" s="224"/>
      <c r="L341" s="229"/>
      <c r="M341" s="230"/>
      <c r="N341" s="231"/>
      <c r="O341" s="231"/>
      <c r="P341" s="231"/>
      <c r="Q341" s="231"/>
      <c r="R341" s="231"/>
      <c r="S341" s="231"/>
      <c r="T341" s="232"/>
      <c r="AT341" s="233" t="s">
        <v>233</v>
      </c>
      <c r="AU341" s="233" t="s">
        <v>83</v>
      </c>
      <c r="AV341" s="14" t="s">
        <v>220</v>
      </c>
      <c r="AW341" s="14" t="s">
        <v>35</v>
      </c>
      <c r="AX341" s="14" t="s">
        <v>81</v>
      </c>
      <c r="AY341" s="233" t="s">
        <v>213</v>
      </c>
    </row>
    <row r="342" spans="1:65" s="12" customFormat="1" ht="22.9" customHeight="1">
      <c r="B342" s="179"/>
      <c r="C342" s="180"/>
      <c r="D342" s="181" t="s">
        <v>73</v>
      </c>
      <c r="E342" s="193" t="s">
        <v>451</v>
      </c>
      <c r="F342" s="193" t="s">
        <v>452</v>
      </c>
      <c r="G342" s="180"/>
      <c r="H342" s="180"/>
      <c r="I342" s="183"/>
      <c r="J342" s="194">
        <f>BK342</f>
        <v>0</v>
      </c>
      <c r="K342" s="180"/>
      <c r="L342" s="185"/>
      <c r="M342" s="186"/>
      <c r="N342" s="187"/>
      <c r="O342" s="187"/>
      <c r="P342" s="188">
        <f>SUM(P343:P384)</f>
        <v>0</v>
      </c>
      <c r="Q342" s="187"/>
      <c r="R342" s="188">
        <f>SUM(R343:R384)</f>
        <v>0</v>
      </c>
      <c r="S342" s="187"/>
      <c r="T342" s="189">
        <f>SUM(T343:T384)</f>
        <v>112.19999999999999</v>
      </c>
      <c r="AR342" s="190" t="s">
        <v>81</v>
      </c>
      <c r="AT342" s="191" t="s">
        <v>73</v>
      </c>
      <c r="AU342" s="191" t="s">
        <v>81</v>
      </c>
      <c r="AY342" s="190" t="s">
        <v>213</v>
      </c>
      <c r="BK342" s="192">
        <f>SUM(BK343:BK384)</f>
        <v>0</v>
      </c>
    </row>
    <row r="343" spans="1:65" s="2" customFormat="1" ht="21.75" customHeight="1">
      <c r="A343" s="36"/>
      <c r="B343" s="37"/>
      <c r="C343" s="195" t="s">
        <v>463</v>
      </c>
      <c r="D343" s="195" t="s">
        <v>215</v>
      </c>
      <c r="E343" s="196" t="s">
        <v>3663</v>
      </c>
      <c r="F343" s="197" t="s">
        <v>3664</v>
      </c>
      <c r="G343" s="198" t="s">
        <v>253</v>
      </c>
      <c r="H343" s="199">
        <v>74.8</v>
      </c>
      <c r="I343" s="200"/>
      <c r="J343" s="201">
        <f>ROUND(I343*H343,2)</f>
        <v>0</v>
      </c>
      <c r="K343" s="197" t="s">
        <v>2365</v>
      </c>
      <c r="L343" s="41"/>
      <c r="M343" s="202" t="s">
        <v>19</v>
      </c>
      <c r="N343" s="203" t="s">
        <v>45</v>
      </c>
      <c r="O343" s="66"/>
      <c r="P343" s="204">
        <f>O343*H343</f>
        <v>0</v>
      </c>
      <c r="Q343" s="204">
        <v>0</v>
      </c>
      <c r="R343" s="204">
        <f>Q343*H343</f>
        <v>0</v>
      </c>
      <c r="S343" s="204">
        <v>1.5</v>
      </c>
      <c r="T343" s="205">
        <f>S343*H343</f>
        <v>112.19999999999999</v>
      </c>
      <c r="U343" s="36"/>
      <c r="V343" s="36"/>
      <c r="W343" s="36"/>
      <c r="X343" s="36"/>
      <c r="Y343" s="36"/>
      <c r="Z343" s="36"/>
      <c r="AA343" s="36"/>
      <c r="AB343" s="36"/>
      <c r="AC343" s="36"/>
      <c r="AD343" s="36"/>
      <c r="AE343" s="36"/>
      <c r="AR343" s="206" t="s">
        <v>220</v>
      </c>
      <c r="AT343" s="206" t="s">
        <v>215</v>
      </c>
      <c r="AU343" s="206" t="s">
        <v>83</v>
      </c>
      <c r="AY343" s="19" t="s">
        <v>213</v>
      </c>
      <c r="BE343" s="207">
        <f>IF(N343="základní",J343,0)</f>
        <v>0</v>
      </c>
      <c r="BF343" s="207">
        <f>IF(N343="snížená",J343,0)</f>
        <v>0</v>
      </c>
      <c r="BG343" s="207">
        <f>IF(N343="zákl. přenesená",J343,0)</f>
        <v>0</v>
      </c>
      <c r="BH343" s="207">
        <f>IF(N343="sníž. přenesená",J343,0)</f>
        <v>0</v>
      </c>
      <c r="BI343" s="207">
        <f>IF(N343="nulová",J343,0)</f>
        <v>0</v>
      </c>
      <c r="BJ343" s="19" t="s">
        <v>81</v>
      </c>
      <c r="BK343" s="207">
        <f>ROUND(I343*H343,2)</f>
        <v>0</v>
      </c>
      <c r="BL343" s="19" t="s">
        <v>220</v>
      </c>
      <c r="BM343" s="206" t="s">
        <v>3665</v>
      </c>
    </row>
    <row r="344" spans="1:65" s="2" customFormat="1" ht="68.25">
      <c r="A344" s="36"/>
      <c r="B344" s="37"/>
      <c r="C344" s="38"/>
      <c r="D344" s="208" t="s">
        <v>222</v>
      </c>
      <c r="E344" s="38"/>
      <c r="F344" s="209" t="s">
        <v>3666</v>
      </c>
      <c r="G344" s="38"/>
      <c r="H344" s="38"/>
      <c r="I344" s="118"/>
      <c r="J344" s="38"/>
      <c r="K344" s="38"/>
      <c r="L344" s="41"/>
      <c r="M344" s="210"/>
      <c r="N344" s="211"/>
      <c r="O344" s="66"/>
      <c r="P344" s="66"/>
      <c r="Q344" s="66"/>
      <c r="R344" s="66"/>
      <c r="S344" s="66"/>
      <c r="T344" s="67"/>
      <c r="U344" s="36"/>
      <c r="V344" s="36"/>
      <c r="W344" s="36"/>
      <c r="X344" s="36"/>
      <c r="Y344" s="36"/>
      <c r="Z344" s="36"/>
      <c r="AA344" s="36"/>
      <c r="AB344" s="36"/>
      <c r="AC344" s="36"/>
      <c r="AD344" s="36"/>
      <c r="AE344" s="36"/>
      <c r="AT344" s="19" t="s">
        <v>222</v>
      </c>
      <c r="AU344" s="19" t="s">
        <v>83</v>
      </c>
    </row>
    <row r="345" spans="1:65" s="15" customFormat="1">
      <c r="B345" s="234"/>
      <c r="C345" s="235"/>
      <c r="D345" s="208" t="s">
        <v>233</v>
      </c>
      <c r="E345" s="236" t="s">
        <v>19</v>
      </c>
      <c r="F345" s="237" t="s">
        <v>3667</v>
      </c>
      <c r="G345" s="235"/>
      <c r="H345" s="236" t="s">
        <v>19</v>
      </c>
      <c r="I345" s="238"/>
      <c r="J345" s="235"/>
      <c r="K345" s="235"/>
      <c r="L345" s="239"/>
      <c r="M345" s="240"/>
      <c r="N345" s="241"/>
      <c r="O345" s="241"/>
      <c r="P345" s="241"/>
      <c r="Q345" s="241"/>
      <c r="R345" s="241"/>
      <c r="S345" s="241"/>
      <c r="T345" s="242"/>
      <c r="AT345" s="243" t="s">
        <v>233</v>
      </c>
      <c r="AU345" s="243" t="s">
        <v>83</v>
      </c>
      <c r="AV345" s="15" t="s">
        <v>81</v>
      </c>
      <c r="AW345" s="15" t="s">
        <v>35</v>
      </c>
      <c r="AX345" s="15" t="s">
        <v>74</v>
      </c>
      <c r="AY345" s="243" t="s">
        <v>213</v>
      </c>
    </row>
    <row r="346" spans="1:65" s="13" customFormat="1">
      <c r="B346" s="212"/>
      <c r="C346" s="213"/>
      <c r="D346" s="208" t="s">
        <v>233</v>
      </c>
      <c r="E346" s="214" t="s">
        <v>19</v>
      </c>
      <c r="F346" s="215" t="s">
        <v>3668</v>
      </c>
      <c r="G346" s="213"/>
      <c r="H346" s="216">
        <v>74.8</v>
      </c>
      <c r="I346" s="217"/>
      <c r="J346" s="213"/>
      <c r="K346" s="213"/>
      <c r="L346" s="218"/>
      <c r="M346" s="219"/>
      <c r="N346" s="220"/>
      <c r="O346" s="220"/>
      <c r="P346" s="220"/>
      <c r="Q346" s="220"/>
      <c r="R346" s="220"/>
      <c r="S346" s="220"/>
      <c r="T346" s="221"/>
      <c r="AT346" s="222" t="s">
        <v>233</v>
      </c>
      <c r="AU346" s="222" t="s">
        <v>83</v>
      </c>
      <c r="AV346" s="13" t="s">
        <v>83</v>
      </c>
      <c r="AW346" s="13" t="s">
        <v>35</v>
      </c>
      <c r="AX346" s="13" t="s">
        <v>74</v>
      </c>
      <c r="AY346" s="222" t="s">
        <v>213</v>
      </c>
    </row>
    <row r="347" spans="1:65" s="14" customFormat="1">
      <c r="B347" s="223"/>
      <c r="C347" s="224"/>
      <c r="D347" s="208" t="s">
        <v>233</v>
      </c>
      <c r="E347" s="225" t="s">
        <v>3499</v>
      </c>
      <c r="F347" s="226" t="s">
        <v>234</v>
      </c>
      <c r="G347" s="224"/>
      <c r="H347" s="227">
        <v>74.8</v>
      </c>
      <c r="I347" s="228"/>
      <c r="J347" s="224"/>
      <c r="K347" s="224"/>
      <c r="L347" s="229"/>
      <c r="M347" s="230"/>
      <c r="N347" s="231"/>
      <c r="O347" s="231"/>
      <c r="P347" s="231"/>
      <c r="Q347" s="231"/>
      <c r="R347" s="231"/>
      <c r="S347" s="231"/>
      <c r="T347" s="232"/>
      <c r="AT347" s="233" t="s">
        <v>233</v>
      </c>
      <c r="AU347" s="233" t="s">
        <v>83</v>
      </c>
      <c r="AV347" s="14" t="s">
        <v>220</v>
      </c>
      <c r="AW347" s="14" t="s">
        <v>35</v>
      </c>
      <c r="AX347" s="14" t="s">
        <v>81</v>
      </c>
      <c r="AY347" s="233" t="s">
        <v>213</v>
      </c>
    </row>
    <row r="348" spans="1:65" s="2" customFormat="1" ht="16.5" customHeight="1">
      <c r="A348" s="36"/>
      <c r="B348" s="37"/>
      <c r="C348" s="195" t="s">
        <v>468</v>
      </c>
      <c r="D348" s="195" t="s">
        <v>215</v>
      </c>
      <c r="E348" s="196" t="s">
        <v>2527</v>
      </c>
      <c r="F348" s="197" t="s">
        <v>2528</v>
      </c>
      <c r="G348" s="198" t="s">
        <v>166</v>
      </c>
      <c r="H348" s="199">
        <v>162.596</v>
      </c>
      <c r="I348" s="200"/>
      <c r="J348" s="201">
        <f>ROUND(I348*H348,2)</f>
        <v>0</v>
      </c>
      <c r="K348" s="197" t="s">
        <v>2365</v>
      </c>
      <c r="L348" s="41"/>
      <c r="M348" s="202" t="s">
        <v>19</v>
      </c>
      <c r="N348" s="203" t="s">
        <v>45</v>
      </c>
      <c r="O348" s="66"/>
      <c r="P348" s="204">
        <f>O348*H348</f>
        <v>0</v>
      </c>
      <c r="Q348" s="204">
        <v>0</v>
      </c>
      <c r="R348" s="204">
        <f>Q348*H348</f>
        <v>0</v>
      </c>
      <c r="S348" s="204">
        <v>0</v>
      </c>
      <c r="T348" s="205">
        <f>S348*H348</f>
        <v>0</v>
      </c>
      <c r="U348" s="36"/>
      <c r="V348" s="36"/>
      <c r="W348" s="36"/>
      <c r="X348" s="36"/>
      <c r="Y348" s="36"/>
      <c r="Z348" s="36"/>
      <c r="AA348" s="36"/>
      <c r="AB348" s="36"/>
      <c r="AC348" s="36"/>
      <c r="AD348" s="36"/>
      <c r="AE348" s="36"/>
      <c r="AR348" s="206" t="s">
        <v>220</v>
      </c>
      <c r="AT348" s="206" t="s">
        <v>215</v>
      </c>
      <c r="AU348" s="206" t="s">
        <v>83</v>
      </c>
      <c r="AY348" s="19" t="s">
        <v>213</v>
      </c>
      <c r="BE348" s="207">
        <f>IF(N348="základní",J348,0)</f>
        <v>0</v>
      </c>
      <c r="BF348" s="207">
        <f>IF(N348="snížená",J348,0)</f>
        <v>0</v>
      </c>
      <c r="BG348" s="207">
        <f>IF(N348="zákl. přenesená",J348,0)</f>
        <v>0</v>
      </c>
      <c r="BH348" s="207">
        <f>IF(N348="sníž. přenesená",J348,0)</f>
        <v>0</v>
      </c>
      <c r="BI348" s="207">
        <f>IF(N348="nulová",J348,0)</f>
        <v>0</v>
      </c>
      <c r="BJ348" s="19" t="s">
        <v>81</v>
      </c>
      <c r="BK348" s="207">
        <f>ROUND(I348*H348,2)</f>
        <v>0</v>
      </c>
      <c r="BL348" s="19" t="s">
        <v>220</v>
      </c>
      <c r="BM348" s="206" t="s">
        <v>3669</v>
      </c>
    </row>
    <row r="349" spans="1:65" s="2" customFormat="1" ht="58.5">
      <c r="A349" s="36"/>
      <c r="B349" s="37"/>
      <c r="C349" s="38"/>
      <c r="D349" s="208" t="s">
        <v>222</v>
      </c>
      <c r="E349" s="38"/>
      <c r="F349" s="209" t="s">
        <v>2530</v>
      </c>
      <c r="G349" s="38"/>
      <c r="H349" s="38"/>
      <c r="I349" s="118"/>
      <c r="J349" s="38"/>
      <c r="K349" s="38"/>
      <c r="L349" s="41"/>
      <c r="M349" s="210"/>
      <c r="N349" s="211"/>
      <c r="O349" s="66"/>
      <c r="P349" s="66"/>
      <c r="Q349" s="66"/>
      <c r="R349" s="66"/>
      <c r="S349" s="66"/>
      <c r="T349" s="67"/>
      <c r="U349" s="36"/>
      <c r="V349" s="36"/>
      <c r="W349" s="36"/>
      <c r="X349" s="36"/>
      <c r="Y349" s="36"/>
      <c r="Z349" s="36"/>
      <c r="AA349" s="36"/>
      <c r="AB349" s="36"/>
      <c r="AC349" s="36"/>
      <c r="AD349" s="36"/>
      <c r="AE349" s="36"/>
      <c r="AT349" s="19" t="s">
        <v>222</v>
      </c>
      <c r="AU349" s="19" t="s">
        <v>83</v>
      </c>
    </row>
    <row r="350" spans="1:65" s="13" customFormat="1">
      <c r="B350" s="212"/>
      <c r="C350" s="213"/>
      <c r="D350" s="208" t="s">
        <v>233</v>
      </c>
      <c r="E350" s="214" t="s">
        <v>19</v>
      </c>
      <c r="F350" s="215" t="s">
        <v>3414</v>
      </c>
      <c r="G350" s="213"/>
      <c r="H350" s="216">
        <v>162.596</v>
      </c>
      <c r="I350" s="217"/>
      <c r="J350" s="213"/>
      <c r="K350" s="213"/>
      <c r="L350" s="218"/>
      <c r="M350" s="219"/>
      <c r="N350" s="220"/>
      <c r="O350" s="220"/>
      <c r="P350" s="220"/>
      <c r="Q350" s="220"/>
      <c r="R350" s="220"/>
      <c r="S350" s="220"/>
      <c r="T350" s="221"/>
      <c r="AT350" s="222" t="s">
        <v>233</v>
      </c>
      <c r="AU350" s="222" t="s">
        <v>83</v>
      </c>
      <c r="AV350" s="13" t="s">
        <v>83</v>
      </c>
      <c r="AW350" s="13" t="s">
        <v>35</v>
      </c>
      <c r="AX350" s="13" t="s">
        <v>74</v>
      </c>
      <c r="AY350" s="222" t="s">
        <v>213</v>
      </c>
    </row>
    <row r="351" spans="1:65" s="14" customFormat="1">
      <c r="B351" s="223"/>
      <c r="C351" s="224"/>
      <c r="D351" s="208" t="s">
        <v>233</v>
      </c>
      <c r="E351" s="225" t="s">
        <v>2343</v>
      </c>
      <c r="F351" s="226" t="s">
        <v>234</v>
      </c>
      <c r="G351" s="224"/>
      <c r="H351" s="227">
        <v>162.596</v>
      </c>
      <c r="I351" s="228"/>
      <c r="J351" s="224"/>
      <c r="K351" s="224"/>
      <c r="L351" s="229"/>
      <c r="M351" s="230"/>
      <c r="N351" s="231"/>
      <c r="O351" s="231"/>
      <c r="P351" s="231"/>
      <c r="Q351" s="231"/>
      <c r="R351" s="231"/>
      <c r="S351" s="231"/>
      <c r="T351" s="232"/>
      <c r="AT351" s="233" t="s">
        <v>233</v>
      </c>
      <c r="AU351" s="233" t="s">
        <v>83</v>
      </c>
      <c r="AV351" s="14" t="s">
        <v>220</v>
      </c>
      <c r="AW351" s="14" t="s">
        <v>35</v>
      </c>
      <c r="AX351" s="14" t="s">
        <v>81</v>
      </c>
      <c r="AY351" s="233" t="s">
        <v>213</v>
      </c>
    </row>
    <row r="352" spans="1:65" s="2" customFormat="1" ht="21.75" customHeight="1">
      <c r="A352" s="36"/>
      <c r="B352" s="37"/>
      <c r="C352" s="195" t="s">
        <v>473</v>
      </c>
      <c r="D352" s="195" t="s">
        <v>215</v>
      </c>
      <c r="E352" s="196" t="s">
        <v>2532</v>
      </c>
      <c r="F352" s="197" t="s">
        <v>2533</v>
      </c>
      <c r="G352" s="198" t="s">
        <v>166</v>
      </c>
      <c r="H352" s="199">
        <v>3089.3240000000001</v>
      </c>
      <c r="I352" s="200"/>
      <c r="J352" s="201">
        <f>ROUND(I352*H352,2)</f>
        <v>0</v>
      </c>
      <c r="K352" s="197" t="s">
        <v>2365</v>
      </c>
      <c r="L352" s="41"/>
      <c r="M352" s="202" t="s">
        <v>19</v>
      </c>
      <c r="N352" s="203" t="s">
        <v>45</v>
      </c>
      <c r="O352" s="66"/>
      <c r="P352" s="204">
        <f>O352*H352</f>
        <v>0</v>
      </c>
      <c r="Q352" s="204">
        <v>0</v>
      </c>
      <c r="R352" s="204">
        <f>Q352*H352</f>
        <v>0</v>
      </c>
      <c r="S352" s="204">
        <v>0</v>
      </c>
      <c r="T352" s="205">
        <f>S352*H352</f>
        <v>0</v>
      </c>
      <c r="U352" s="36"/>
      <c r="V352" s="36"/>
      <c r="W352" s="36"/>
      <c r="X352" s="36"/>
      <c r="Y352" s="36"/>
      <c r="Z352" s="36"/>
      <c r="AA352" s="36"/>
      <c r="AB352" s="36"/>
      <c r="AC352" s="36"/>
      <c r="AD352" s="36"/>
      <c r="AE352" s="36"/>
      <c r="AR352" s="206" t="s">
        <v>220</v>
      </c>
      <c r="AT352" s="206" t="s">
        <v>215</v>
      </c>
      <c r="AU352" s="206" t="s">
        <v>83</v>
      </c>
      <c r="AY352" s="19" t="s">
        <v>213</v>
      </c>
      <c r="BE352" s="207">
        <f>IF(N352="základní",J352,0)</f>
        <v>0</v>
      </c>
      <c r="BF352" s="207">
        <f>IF(N352="snížená",J352,0)</f>
        <v>0</v>
      </c>
      <c r="BG352" s="207">
        <f>IF(N352="zákl. přenesená",J352,0)</f>
        <v>0</v>
      </c>
      <c r="BH352" s="207">
        <f>IF(N352="sníž. přenesená",J352,0)</f>
        <v>0</v>
      </c>
      <c r="BI352" s="207">
        <f>IF(N352="nulová",J352,0)</f>
        <v>0</v>
      </c>
      <c r="BJ352" s="19" t="s">
        <v>81</v>
      </c>
      <c r="BK352" s="207">
        <f>ROUND(I352*H352,2)</f>
        <v>0</v>
      </c>
      <c r="BL352" s="19" t="s">
        <v>220</v>
      </c>
      <c r="BM352" s="206" t="s">
        <v>3670</v>
      </c>
    </row>
    <row r="353" spans="1:65" s="2" customFormat="1" ht="58.5">
      <c r="A353" s="36"/>
      <c r="B353" s="37"/>
      <c r="C353" s="38"/>
      <c r="D353" s="208" t="s">
        <v>222</v>
      </c>
      <c r="E353" s="38"/>
      <c r="F353" s="209" t="s">
        <v>2530</v>
      </c>
      <c r="G353" s="38"/>
      <c r="H353" s="38"/>
      <c r="I353" s="118"/>
      <c r="J353" s="38"/>
      <c r="K353" s="38"/>
      <c r="L353" s="41"/>
      <c r="M353" s="210"/>
      <c r="N353" s="211"/>
      <c r="O353" s="66"/>
      <c r="P353" s="66"/>
      <c r="Q353" s="66"/>
      <c r="R353" s="66"/>
      <c r="S353" s="66"/>
      <c r="T353" s="67"/>
      <c r="U353" s="36"/>
      <c r="V353" s="36"/>
      <c r="W353" s="36"/>
      <c r="X353" s="36"/>
      <c r="Y353" s="36"/>
      <c r="Z353" s="36"/>
      <c r="AA353" s="36"/>
      <c r="AB353" s="36"/>
      <c r="AC353" s="36"/>
      <c r="AD353" s="36"/>
      <c r="AE353" s="36"/>
      <c r="AT353" s="19" t="s">
        <v>222</v>
      </c>
      <c r="AU353" s="19" t="s">
        <v>83</v>
      </c>
    </row>
    <row r="354" spans="1:65" s="13" customFormat="1">
      <c r="B354" s="212"/>
      <c r="C354" s="213"/>
      <c r="D354" s="208" t="s">
        <v>233</v>
      </c>
      <c r="E354" s="214" t="s">
        <v>19</v>
      </c>
      <c r="F354" s="215" t="s">
        <v>2535</v>
      </c>
      <c r="G354" s="213"/>
      <c r="H354" s="216">
        <v>3089.3240000000001</v>
      </c>
      <c r="I354" s="217"/>
      <c r="J354" s="213"/>
      <c r="K354" s="213"/>
      <c r="L354" s="218"/>
      <c r="M354" s="219"/>
      <c r="N354" s="220"/>
      <c r="O354" s="220"/>
      <c r="P354" s="220"/>
      <c r="Q354" s="220"/>
      <c r="R354" s="220"/>
      <c r="S354" s="220"/>
      <c r="T354" s="221"/>
      <c r="AT354" s="222" t="s">
        <v>233</v>
      </c>
      <c r="AU354" s="222" t="s">
        <v>83</v>
      </c>
      <c r="AV354" s="13" t="s">
        <v>83</v>
      </c>
      <c r="AW354" s="13" t="s">
        <v>35</v>
      </c>
      <c r="AX354" s="13" t="s">
        <v>81</v>
      </c>
      <c r="AY354" s="222" t="s">
        <v>213</v>
      </c>
    </row>
    <row r="355" spans="1:65" s="2" customFormat="1" ht="21.75" customHeight="1">
      <c r="A355" s="36"/>
      <c r="B355" s="37"/>
      <c r="C355" s="195" t="s">
        <v>477</v>
      </c>
      <c r="D355" s="195" t="s">
        <v>215</v>
      </c>
      <c r="E355" s="196" t="s">
        <v>454</v>
      </c>
      <c r="F355" s="197" t="s">
        <v>2061</v>
      </c>
      <c r="G355" s="198" t="s">
        <v>166</v>
      </c>
      <c r="H355" s="199">
        <v>22</v>
      </c>
      <c r="I355" s="200"/>
      <c r="J355" s="201">
        <f>ROUND(I355*H355,2)</f>
        <v>0</v>
      </c>
      <c r="K355" s="197" t="s">
        <v>2365</v>
      </c>
      <c r="L355" s="41"/>
      <c r="M355" s="202" t="s">
        <v>19</v>
      </c>
      <c r="N355" s="203" t="s">
        <v>45</v>
      </c>
      <c r="O355" s="66"/>
      <c r="P355" s="204">
        <f>O355*H355</f>
        <v>0</v>
      </c>
      <c r="Q355" s="204">
        <v>0</v>
      </c>
      <c r="R355" s="204">
        <f>Q355*H355</f>
        <v>0</v>
      </c>
      <c r="S355" s="204">
        <v>0</v>
      </c>
      <c r="T355" s="205">
        <f>S355*H355</f>
        <v>0</v>
      </c>
      <c r="U355" s="36"/>
      <c r="V355" s="36"/>
      <c r="W355" s="36"/>
      <c r="X355" s="36"/>
      <c r="Y355" s="36"/>
      <c r="Z355" s="36"/>
      <c r="AA355" s="36"/>
      <c r="AB355" s="36"/>
      <c r="AC355" s="36"/>
      <c r="AD355" s="36"/>
      <c r="AE355" s="36"/>
      <c r="AR355" s="206" t="s">
        <v>220</v>
      </c>
      <c r="AT355" s="206" t="s">
        <v>215</v>
      </c>
      <c r="AU355" s="206" t="s">
        <v>83</v>
      </c>
      <c r="AY355" s="19" t="s">
        <v>213</v>
      </c>
      <c r="BE355" s="207">
        <f>IF(N355="základní",J355,0)</f>
        <v>0</v>
      </c>
      <c r="BF355" s="207">
        <f>IF(N355="snížená",J355,0)</f>
        <v>0</v>
      </c>
      <c r="BG355" s="207">
        <f>IF(N355="zákl. přenesená",J355,0)</f>
        <v>0</v>
      </c>
      <c r="BH355" s="207">
        <f>IF(N355="sníž. přenesená",J355,0)</f>
        <v>0</v>
      </c>
      <c r="BI355" s="207">
        <f>IF(N355="nulová",J355,0)</f>
        <v>0</v>
      </c>
      <c r="BJ355" s="19" t="s">
        <v>81</v>
      </c>
      <c r="BK355" s="207">
        <f>ROUND(I355*H355,2)</f>
        <v>0</v>
      </c>
      <c r="BL355" s="19" t="s">
        <v>220</v>
      </c>
      <c r="BM355" s="206" t="s">
        <v>3671</v>
      </c>
    </row>
    <row r="356" spans="1:65" s="2" customFormat="1" ht="58.5">
      <c r="A356" s="36"/>
      <c r="B356" s="37"/>
      <c r="C356" s="38"/>
      <c r="D356" s="208" t="s">
        <v>222</v>
      </c>
      <c r="E356" s="38"/>
      <c r="F356" s="209" t="s">
        <v>2539</v>
      </c>
      <c r="G356" s="38"/>
      <c r="H356" s="38"/>
      <c r="I356" s="118"/>
      <c r="J356" s="38"/>
      <c r="K356" s="38"/>
      <c r="L356" s="41"/>
      <c r="M356" s="210"/>
      <c r="N356" s="211"/>
      <c r="O356" s="66"/>
      <c r="P356" s="66"/>
      <c r="Q356" s="66"/>
      <c r="R356" s="66"/>
      <c r="S356" s="66"/>
      <c r="T356" s="67"/>
      <c r="U356" s="36"/>
      <c r="V356" s="36"/>
      <c r="W356" s="36"/>
      <c r="X356" s="36"/>
      <c r="Y356" s="36"/>
      <c r="Z356" s="36"/>
      <c r="AA356" s="36"/>
      <c r="AB356" s="36"/>
      <c r="AC356" s="36"/>
      <c r="AD356" s="36"/>
      <c r="AE356" s="36"/>
      <c r="AT356" s="19" t="s">
        <v>222</v>
      </c>
      <c r="AU356" s="19" t="s">
        <v>83</v>
      </c>
    </row>
    <row r="357" spans="1:65" s="13" customFormat="1">
      <c r="B357" s="212"/>
      <c r="C357" s="213"/>
      <c r="D357" s="208" t="s">
        <v>233</v>
      </c>
      <c r="E357" s="214" t="s">
        <v>19</v>
      </c>
      <c r="F357" s="215" t="s">
        <v>3672</v>
      </c>
      <c r="G357" s="213"/>
      <c r="H357" s="216">
        <v>22</v>
      </c>
      <c r="I357" s="217"/>
      <c r="J357" s="213"/>
      <c r="K357" s="213"/>
      <c r="L357" s="218"/>
      <c r="M357" s="219"/>
      <c r="N357" s="220"/>
      <c r="O357" s="220"/>
      <c r="P357" s="220"/>
      <c r="Q357" s="220"/>
      <c r="R357" s="220"/>
      <c r="S357" s="220"/>
      <c r="T357" s="221"/>
      <c r="AT357" s="222" t="s">
        <v>233</v>
      </c>
      <c r="AU357" s="222" t="s">
        <v>83</v>
      </c>
      <c r="AV357" s="13" t="s">
        <v>83</v>
      </c>
      <c r="AW357" s="13" t="s">
        <v>35</v>
      </c>
      <c r="AX357" s="13" t="s">
        <v>74</v>
      </c>
      <c r="AY357" s="222" t="s">
        <v>213</v>
      </c>
    </row>
    <row r="358" spans="1:65" s="14" customFormat="1">
      <c r="B358" s="223"/>
      <c r="C358" s="224"/>
      <c r="D358" s="208" t="s">
        <v>233</v>
      </c>
      <c r="E358" s="225" t="s">
        <v>3131</v>
      </c>
      <c r="F358" s="226" t="s">
        <v>234</v>
      </c>
      <c r="G358" s="224"/>
      <c r="H358" s="227">
        <v>22</v>
      </c>
      <c r="I358" s="228"/>
      <c r="J358" s="224"/>
      <c r="K358" s="224"/>
      <c r="L358" s="229"/>
      <c r="M358" s="230"/>
      <c r="N358" s="231"/>
      <c r="O358" s="231"/>
      <c r="P358" s="231"/>
      <c r="Q358" s="231"/>
      <c r="R358" s="231"/>
      <c r="S358" s="231"/>
      <c r="T358" s="232"/>
      <c r="AT358" s="233" t="s">
        <v>233</v>
      </c>
      <c r="AU358" s="233" t="s">
        <v>83</v>
      </c>
      <c r="AV358" s="14" t="s">
        <v>220</v>
      </c>
      <c r="AW358" s="14" t="s">
        <v>35</v>
      </c>
      <c r="AX358" s="14" t="s">
        <v>81</v>
      </c>
      <c r="AY358" s="233" t="s">
        <v>213</v>
      </c>
    </row>
    <row r="359" spans="1:65" s="2" customFormat="1" ht="21.75" customHeight="1">
      <c r="A359" s="36"/>
      <c r="B359" s="37"/>
      <c r="C359" s="195" t="s">
        <v>485</v>
      </c>
      <c r="D359" s="195" t="s">
        <v>215</v>
      </c>
      <c r="E359" s="196" t="s">
        <v>2536</v>
      </c>
      <c r="F359" s="197" t="s">
        <v>2537</v>
      </c>
      <c r="G359" s="198" t="s">
        <v>166</v>
      </c>
      <c r="H359" s="199">
        <v>129.833</v>
      </c>
      <c r="I359" s="200"/>
      <c r="J359" s="201">
        <f>ROUND(I359*H359,2)</f>
        <v>0</v>
      </c>
      <c r="K359" s="197" t="s">
        <v>2365</v>
      </c>
      <c r="L359" s="41"/>
      <c r="M359" s="202" t="s">
        <v>19</v>
      </c>
      <c r="N359" s="203" t="s">
        <v>45</v>
      </c>
      <c r="O359" s="66"/>
      <c r="P359" s="204">
        <f>O359*H359</f>
        <v>0</v>
      </c>
      <c r="Q359" s="204">
        <v>0</v>
      </c>
      <c r="R359" s="204">
        <f>Q359*H359</f>
        <v>0</v>
      </c>
      <c r="S359" s="204">
        <v>0</v>
      </c>
      <c r="T359" s="205">
        <f>S359*H359</f>
        <v>0</v>
      </c>
      <c r="U359" s="36"/>
      <c r="V359" s="36"/>
      <c r="W359" s="36"/>
      <c r="X359" s="36"/>
      <c r="Y359" s="36"/>
      <c r="Z359" s="36"/>
      <c r="AA359" s="36"/>
      <c r="AB359" s="36"/>
      <c r="AC359" s="36"/>
      <c r="AD359" s="36"/>
      <c r="AE359" s="36"/>
      <c r="AR359" s="206" t="s">
        <v>220</v>
      </c>
      <c r="AT359" s="206" t="s">
        <v>215</v>
      </c>
      <c r="AU359" s="206" t="s">
        <v>83</v>
      </c>
      <c r="AY359" s="19" t="s">
        <v>213</v>
      </c>
      <c r="BE359" s="207">
        <f>IF(N359="základní",J359,0)</f>
        <v>0</v>
      </c>
      <c r="BF359" s="207">
        <f>IF(N359="snížená",J359,0)</f>
        <v>0</v>
      </c>
      <c r="BG359" s="207">
        <f>IF(N359="zákl. přenesená",J359,0)</f>
        <v>0</v>
      </c>
      <c r="BH359" s="207">
        <f>IF(N359="sníž. přenesená",J359,0)</f>
        <v>0</v>
      </c>
      <c r="BI359" s="207">
        <f>IF(N359="nulová",J359,0)</f>
        <v>0</v>
      </c>
      <c r="BJ359" s="19" t="s">
        <v>81</v>
      </c>
      <c r="BK359" s="207">
        <f>ROUND(I359*H359,2)</f>
        <v>0</v>
      </c>
      <c r="BL359" s="19" t="s">
        <v>220</v>
      </c>
      <c r="BM359" s="206" t="s">
        <v>3673</v>
      </c>
    </row>
    <row r="360" spans="1:65" s="2" customFormat="1" ht="58.5">
      <c r="A360" s="36"/>
      <c r="B360" s="37"/>
      <c r="C360" s="38"/>
      <c r="D360" s="208" t="s">
        <v>222</v>
      </c>
      <c r="E360" s="38"/>
      <c r="F360" s="209" t="s">
        <v>2539</v>
      </c>
      <c r="G360" s="38"/>
      <c r="H360" s="38"/>
      <c r="I360" s="118"/>
      <c r="J360" s="38"/>
      <c r="K360" s="38"/>
      <c r="L360" s="41"/>
      <c r="M360" s="210"/>
      <c r="N360" s="211"/>
      <c r="O360" s="66"/>
      <c r="P360" s="66"/>
      <c r="Q360" s="66"/>
      <c r="R360" s="66"/>
      <c r="S360" s="66"/>
      <c r="T360" s="67"/>
      <c r="U360" s="36"/>
      <c r="V360" s="36"/>
      <c r="W360" s="36"/>
      <c r="X360" s="36"/>
      <c r="Y360" s="36"/>
      <c r="Z360" s="36"/>
      <c r="AA360" s="36"/>
      <c r="AB360" s="36"/>
      <c r="AC360" s="36"/>
      <c r="AD360" s="36"/>
      <c r="AE360" s="36"/>
      <c r="AT360" s="19" t="s">
        <v>222</v>
      </c>
      <c r="AU360" s="19" t="s">
        <v>83</v>
      </c>
    </row>
    <row r="361" spans="1:65" s="13" customFormat="1">
      <c r="B361" s="212"/>
      <c r="C361" s="213"/>
      <c r="D361" s="208" t="s">
        <v>233</v>
      </c>
      <c r="E361" s="214" t="s">
        <v>19</v>
      </c>
      <c r="F361" s="215" t="s">
        <v>3674</v>
      </c>
      <c r="G361" s="213"/>
      <c r="H361" s="216">
        <v>40.073</v>
      </c>
      <c r="I361" s="217"/>
      <c r="J361" s="213"/>
      <c r="K361" s="213"/>
      <c r="L361" s="218"/>
      <c r="M361" s="219"/>
      <c r="N361" s="220"/>
      <c r="O361" s="220"/>
      <c r="P361" s="220"/>
      <c r="Q361" s="220"/>
      <c r="R361" s="220"/>
      <c r="S361" s="220"/>
      <c r="T361" s="221"/>
      <c r="AT361" s="222" t="s">
        <v>233</v>
      </c>
      <c r="AU361" s="222" t="s">
        <v>83</v>
      </c>
      <c r="AV361" s="13" t="s">
        <v>83</v>
      </c>
      <c r="AW361" s="13" t="s">
        <v>35</v>
      </c>
      <c r="AX361" s="13" t="s">
        <v>74</v>
      </c>
      <c r="AY361" s="222" t="s">
        <v>213</v>
      </c>
    </row>
    <row r="362" spans="1:65" s="13" customFormat="1">
      <c r="B362" s="212"/>
      <c r="C362" s="213"/>
      <c r="D362" s="208" t="s">
        <v>233</v>
      </c>
      <c r="E362" s="214" t="s">
        <v>19</v>
      </c>
      <c r="F362" s="215" t="s">
        <v>3675</v>
      </c>
      <c r="G362" s="213"/>
      <c r="H362" s="216">
        <v>89.76</v>
      </c>
      <c r="I362" s="217"/>
      <c r="J362" s="213"/>
      <c r="K362" s="213"/>
      <c r="L362" s="218"/>
      <c r="M362" s="219"/>
      <c r="N362" s="220"/>
      <c r="O362" s="220"/>
      <c r="P362" s="220"/>
      <c r="Q362" s="220"/>
      <c r="R362" s="220"/>
      <c r="S362" s="220"/>
      <c r="T362" s="221"/>
      <c r="AT362" s="222" t="s">
        <v>233</v>
      </c>
      <c r="AU362" s="222" t="s">
        <v>83</v>
      </c>
      <c r="AV362" s="13" t="s">
        <v>83</v>
      </c>
      <c r="AW362" s="13" t="s">
        <v>35</v>
      </c>
      <c r="AX362" s="13" t="s">
        <v>74</v>
      </c>
      <c r="AY362" s="222" t="s">
        <v>213</v>
      </c>
    </row>
    <row r="363" spans="1:65" s="14" customFormat="1">
      <c r="B363" s="223"/>
      <c r="C363" s="224"/>
      <c r="D363" s="208" t="s">
        <v>233</v>
      </c>
      <c r="E363" s="225" t="s">
        <v>2345</v>
      </c>
      <c r="F363" s="226" t="s">
        <v>234</v>
      </c>
      <c r="G363" s="224"/>
      <c r="H363" s="227">
        <v>129.833</v>
      </c>
      <c r="I363" s="228"/>
      <c r="J363" s="224"/>
      <c r="K363" s="224"/>
      <c r="L363" s="229"/>
      <c r="M363" s="230"/>
      <c r="N363" s="231"/>
      <c r="O363" s="231"/>
      <c r="P363" s="231"/>
      <c r="Q363" s="231"/>
      <c r="R363" s="231"/>
      <c r="S363" s="231"/>
      <c r="T363" s="232"/>
      <c r="AT363" s="233" t="s">
        <v>233</v>
      </c>
      <c r="AU363" s="233" t="s">
        <v>83</v>
      </c>
      <c r="AV363" s="14" t="s">
        <v>220</v>
      </c>
      <c r="AW363" s="14" t="s">
        <v>35</v>
      </c>
      <c r="AX363" s="14" t="s">
        <v>81</v>
      </c>
      <c r="AY363" s="233" t="s">
        <v>213</v>
      </c>
    </row>
    <row r="364" spans="1:65" s="2" customFormat="1" ht="21.75" customHeight="1">
      <c r="A364" s="36"/>
      <c r="B364" s="37"/>
      <c r="C364" s="195" t="s">
        <v>492</v>
      </c>
      <c r="D364" s="195" t="s">
        <v>215</v>
      </c>
      <c r="E364" s="196" t="s">
        <v>459</v>
      </c>
      <c r="F364" s="197" t="s">
        <v>460</v>
      </c>
      <c r="G364" s="198" t="s">
        <v>166</v>
      </c>
      <c r="H364" s="199">
        <v>0.42499999999999999</v>
      </c>
      <c r="I364" s="200"/>
      <c r="J364" s="201">
        <f>ROUND(I364*H364,2)</f>
        <v>0</v>
      </c>
      <c r="K364" s="197" t="s">
        <v>2365</v>
      </c>
      <c r="L364" s="41"/>
      <c r="M364" s="202" t="s">
        <v>19</v>
      </c>
      <c r="N364" s="203" t="s">
        <v>45</v>
      </c>
      <c r="O364" s="66"/>
      <c r="P364" s="204">
        <f>O364*H364</f>
        <v>0</v>
      </c>
      <c r="Q364" s="204">
        <v>0</v>
      </c>
      <c r="R364" s="204">
        <f>Q364*H364</f>
        <v>0</v>
      </c>
      <c r="S364" s="204">
        <v>0</v>
      </c>
      <c r="T364" s="205">
        <f>S364*H364</f>
        <v>0</v>
      </c>
      <c r="U364" s="36"/>
      <c r="V364" s="36"/>
      <c r="W364" s="36"/>
      <c r="X364" s="36"/>
      <c r="Y364" s="36"/>
      <c r="Z364" s="36"/>
      <c r="AA364" s="36"/>
      <c r="AB364" s="36"/>
      <c r="AC364" s="36"/>
      <c r="AD364" s="36"/>
      <c r="AE364" s="36"/>
      <c r="AR364" s="206" t="s">
        <v>220</v>
      </c>
      <c r="AT364" s="206" t="s">
        <v>215</v>
      </c>
      <c r="AU364" s="206" t="s">
        <v>83</v>
      </c>
      <c r="AY364" s="19" t="s">
        <v>213</v>
      </c>
      <c r="BE364" s="207">
        <f>IF(N364="základní",J364,0)</f>
        <v>0</v>
      </c>
      <c r="BF364" s="207">
        <f>IF(N364="snížená",J364,0)</f>
        <v>0</v>
      </c>
      <c r="BG364" s="207">
        <f>IF(N364="zákl. přenesená",J364,0)</f>
        <v>0</v>
      </c>
      <c r="BH364" s="207">
        <f>IF(N364="sníž. přenesená",J364,0)</f>
        <v>0</v>
      </c>
      <c r="BI364" s="207">
        <f>IF(N364="nulová",J364,0)</f>
        <v>0</v>
      </c>
      <c r="BJ364" s="19" t="s">
        <v>81</v>
      </c>
      <c r="BK364" s="207">
        <f>ROUND(I364*H364,2)</f>
        <v>0</v>
      </c>
      <c r="BL364" s="19" t="s">
        <v>220</v>
      </c>
      <c r="BM364" s="206" t="s">
        <v>3676</v>
      </c>
    </row>
    <row r="365" spans="1:65" s="2" customFormat="1" ht="58.5">
      <c r="A365" s="36"/>
      <c r="B365" s="37"/>
      <c r="C365" s="38"/>
      <c r="D365" s="208" t="s">
        <v>222</v>
      </c>
      <c r="E365" s="38"/>
      <c r="F365" s="209" t="s">
        <v>2539</v>
      </c>
      <c r="G365" s="38"/>
      <c r="H365" s="38"/>
      <c r="I365" s="118"/>
      <c r="J365" s="38"/>
      <c r="K365" s="38"/>
      <c r="L365" s="41"/>
      <c r="M365" s="210"/>
      <c r="N365" s="211"/>
      <c r="O365" s="66"/>
      <c r="P365" s="66"/>
      <c r="Q365" s="66"/>
      <c r="R365" s="66"/>
      <c r="S365" s="66"/>
      <c r="T365" s="67"/>
      <c r="U365" s="36"/>
      <c r="V365" s="36"/>
      <c r="W365" s="36"/>
      <c r="X365" s="36"/>
      <c r="Y365" s="36"/>
      <c r="Z365" s="36"/>
      <c r="AA365" s="36"/>
      <c r="AB365" s="36"/>
      <c r="AC365" s="36"/>
      <c r="AD365" s="36"/>
      <c r="AE365" s="36"/>
      <c r="AT365" s="19" t="s">
        <v>222</v>
      </c>
      <c r="AU365" s="19" t="s">
        <v>83</v>
      </c>
    </row>
    <row r="366" spans="1:65" s="13" customFormat="1">
      <c r="B366" s="212"/>
      <c r="C366" s="213"/>
      <c r="D366" s="208" t="s">
        <v>233</v>
      </c>
      <c r="E366" s="214" t="s">
        <v>19</v>
      </c>
      <c r="F366" s="215" t="s">
        <v>3677</v>
      </c>
      <c r="G366" s="213"/>
      <c r="H366" s="216">
        <v>0.42499999999999999</v>
      </c>
      <c r="I366" s="217"/>
      <c r="J366" s="213"/>
      <c r="K366" s="213"/>
      <c r="L366" s="218"/>
      <c r="M366" s="219"/>
      <c r="N366" s="220"/>
      <c r="O366" s="220"/>
      <c r="P366" s="220"/>
      <c r="Q366" s="220"/>
      <c r="R366" s="220"/>
      <c r="S366" s="220"/>
      <c r="T366" s="221"/>
      <c r="AT366" s="222" t="s">
        <v>233</v>
      </c>
      <c r="AU366" s="222" t="s">
        <v>83</v>
      </c>
      <c r="AV366" s="13" t="s">
        <v>83</v>
      </c>
      <c r="AW366" s="13" t="s">
        <v>35</v>
      </c>
      <c r="AX366" s="13" t="s">
        <v>74</v>
      </c>
      <c r="AY366" s="222" t="s">
        <v>213</v>
      </c>
    </row>
    <row r="367" spans="1:65" s="14" customFormat="1">
      <c r="B367" s="223"/>
      <c r="C367" s="224"/>
      <c r="D367" s="208" t="s">
        <v>233</v>
      </c>
      <c r="E367" s="225" t="s">
        <v>3133</v>
      </c>
      <c r="F367" s="226" t="s">
        <v>234</v>
      </c>
      <c r="G367" s="224"/>
      <c r="H367" s="227">
        <v>0.42499999999999999</v>
      </c>
      <c r="I367" s="228"/>
      <c r="J367" s="224"/>
      <c r="K367" s="224"/>
      <c r="L367" s="229"/>
      <c r="M367" s="230"/>
      <c r="N367" s="231"/>
      <c r="O367" s="231"/>
      <c r="P367" s="231"/>
      <c r="Q367" s="231"/>
      <c r="R367" s="231"/>
      <c r="S367" s="231"/>
      <c r="T367" s="232"/>
      <c r="AT367" s="233" t="s">
        <v>233</v>
      </c>
      <c r="AU367" s="233" t="s">
        <v>83</v>
      </c>
      <c r="AV367" s="14" t="s">
        <v>220</v>
      </c>
      <c r="AW367" s="14" t="s">
        <v>35</v>
      </c>
      <c r="AX367" s="14" t="s">
        <v>81</v>
      </c>
      <c r="AY367" s="233" t="s">
        <v>213</v>
      </c>
    </row>
    <row r="368" spans="1:65" s="2" customFormat="1" ht="16.5" customHeight="1">
      <c r="A368" s="36"/>
      <c r="B368" s="37"/>
      <c r="C368" s="195" t="s">
        <v>497</v>
      </c>
      <c r="D368" s="195" t="s">
        <v>215</v>
      </c>
      <c r="E368" s="196" t="s">
        <v>2540</v>
      </c>
      <c r="F368" s="197" t="s">
        <v>2541</v>
      </c>
      <c r="G368" s="198" t="s">
        <v>166</v>
      </c>
      <c r="H368" s="199">
        <v>0.186</v>
      </c>
      <c r="I368" s="200"/>
      <c r="J368" s="201">
        <f>ROUND(I368*H368,2)</f>
        <v>0</v>
      </c>
      <c r="K368" s="197" t="s">
        <v>19</v>
      </c>
      <c r="L368" s="41"/>
      <c r="M368" s="202" t="s">
        <v>19</v>
      </c>
      <c r="N368" s="203" t="s">
        <v>45</v>
      </c>
      <c r="O368" s="66"/>
      <c r="P368" s="204">
        <f>O368*H368</f>
        <v>0</v>
      </c>
      <c r="Q368" s="204">
        <v>0</v>
      </c>
      <c r="R368" s="204">
        <f>Q368*H368</f>
        <v>0</v>
      </c>
      <c r="S368" s="204">
        <v>0</v>
      </c>
      <c r="T368" s="205">
        <f>S368*H368</f>
        <v>0</v>
      </c>
      <c r="U368" s="36"/>
      <c r="V368" s="36"/>
      <c r="W368" s="36"/>
      <c r="X368" s="36"/>
      <c r="Y368" s="36"/>
      <c r="Z368" s="36"/>
      <c r="AA368" s="36"/>
      <c r="AB368" s="36"/>
      <c r="AC368" s="36"/>
      <c r="AD368" s="36"/>
      <c r="AE368" s="36"/>
      <c r="AR368" s="206" t="s">
        <v>220</v>
      </c>
      <c r="AT368" s="206" t="s">
        <v>215</v>
      </c>
      <c r="AU368" s="206" t="s">
        <v>83</v>
      </c>
      <c r="AY368" s="19" t="s">
        <v>213</v>
      </c>
      <c r="BE368" s="207">
        <f>IF(N368="základní",J368,0)</f>
        <v>0</v>
      </c>
      <c r="BF368" s="207">
        <f>IF(N368="snížená",J368,0)</f>
        <v>0</v>
      </c>
      <c r="BG368" s="207">
        <f>IF(N368="zákl. přenesená",J368,0)</f>
        <v>0</v>
      </c>
      <c r="BH368" s="207">
        <f>IF(N368="sníž. přenesená",J368,0)</f>
        <v>0</v>
      </c>
      <c r="BI368" s="207">
        <f>IF(N368="nulová",J368,0)</f>
        <v>0</v>
      </c>
      <c r="BJ368" s="19" t="s">
        <v>81</v>
      </c>
      <c r="BK368" s="207">
        <f>ROUND(I368*H368,2)</f>
        <v>0</v>
      </c>
      <c r="BL368" s="19" t="s">
        <v>220</v>
      </c>
      <c r="BM368" s="206" t="s">
        <v>3678</v>
      </c>
    </row>
    <row r="369" spans="1:65" s="2" customFormat="1" ht="58.5">
      <c r="A369" s="36"/>
      <c r="B369" s="37"/>
      <c r="C369" s="38"/>
      <c r="D369" s="208" t="s">
        <v>222</v>
      </c>
      <c r="E369" s="38"/>
      <c r="F369" s="209" t="s">
        <v>2539</v>
      </c>
      <c r="G369" s="38"/>
      <c r="H369" s="38"/>
      <c r="I369" s="118"/>
      <c r="J369" s="38"/>
      <c r="K369" s="38"/>
      <c r="L369" s="41"/>
      <c r="M369" s="210"/>
      <c r="N369" s="211"/>
      <c r="O369" s="66"/>
      <c r="P369" s="66"/>
      <c r="Q369" s="66"/>
      <c r="R369" s="66"/>
      <c r="S369" s="66"/>
      <c r="T369" s="67"/>
      <c r="U369" s="36"/>
      <c r="V369" s="36"/>
      <c r="W369" s="36"/>
      <c r="X369" s="36"/>
      <c r="Y369" s="36"/>
      <c r="Z369" s="36"/>
      <c r="AA369" s="36"/>
      <c r="AB369" s="36"/>
      <c r="AC369" s="36"/>
      <c r="AD369" s="36"/>
      <c r="AE369" s="36"/>
      <c r="AT369" s="19" t="s">
        <v>222</v>
      </c>
      <c r="AU369" s="19" t="s">
        <v>83</v>
      </c>
    </row>
    <row r="370" spans="1:65" s="13" customFormat="1">
      <c r="B370" s="212"/>
      <c r="C370" s="213"/>
      <c r="D370" s="208" t="s">
        <v>233</v>
      </c>
      <c r="E370" s="214" t="s">
        <v>19</v>
      </c>
      <c r="F370" s="215" t="s">
        <v>3679</v>
      </c>
      <c r="G370" s="213"/>
      <c r="H370" s="216">
        <v>0.186</v>
      </c>
      <c r="I370" s="217"/>
      <c r="J370" s="213"/>
      <c r="K370" s="213"/>
      <c r="L370" s="218"/>
      <c r="M370" s="219"/>
      <c r="N370" s="220"/>
      <c r="O370" s="220"/>
      <c r="P370" s="220"/>
      <c r="Q370" s="220"/>
      <c r="R370" s="220"/>
      <c r="S370" s="220"/>
      <c r="T370" s="221"/>
      <c r="AT370" s="222" t="s">
        <v>233</v>
      </c>
      <c r="AU370" s="222" t="s">
        <v>83</v>
      </c>
      <c r="AV370" s="13" t="s">
        <v>83</v>
      </c>
      <c r="AW370" s="13" t="s">
        <v>35</v>
      </c>
      <c r="AX370" s="13" t="s">
        <v>74</v>
      </c>
      <c r="AY370" s="222" t="s">
        <v>213</v>
      </c>
    </row>
    <row r="371" spans="1:65" s="14" customFormat="1">
      <c r="B371" s="223"/>
      <c r="C371" s="224"/>
      <c r="D371" s="208" t="s">
        <v>233</v>
      </c>
      <c r="E371" s="225" t="s">
        <v>2350</v>
      </c>
      <c r="F371" s="226" t="s">
        <v>234</v>
      </c>
      <c r="G371" s="224"/>
      <c r="H371" s="227">
        <v>0.186</v>
      </c>
      <c r="I371" s="228"/>
      <c r="J371" s="224"/>
      <c r="K371" s="224"/>
      <c r="L371" s="229"/>
      <c r="M371" s="230"/>
      <c r="N371" s="231"/>
      <c r="O371" s="231"/>
      <c r="P371" s="231"/>
      <c r="Q371" s="231"/>
      <c r="R371" s="231"/>
      <c r="S371" s="231"/>
      <c r="T371" s="232"/>
      <c r="AT371" s="233" t="s">
        <v>233</v>
      </c>
      <c r="AU371" s="233" t="s">
        <v>83</v>
      </c>
      <c r="AV371" s="14" t="s">
        <v>220</v>
      </c>
      <c r="AW371" s="14" t="s">
        <v>35</v>
      </c>
      <c r="AX371" s="14" t="s">
        <v>81</v>
      </c>
      <c r="AY371" s="233" t="s">
        <v>213</v>
      </c>
    </row>
    <row r="372" spans="1:65" s="2" customFormat="1" ht="21.75" customHeight="1">
      <c r="A372" s="36"/>
      <c r="B372" s="37"/>
      <c r="C372" s="195" t="s">
        <v>867</v>
      </c>
      <c r="D372" s="195" t="s">
        <v>215</v>
      </c>
      <c r="E372" s="196" t="s">
        <v>2544</v>
      </c>
      <c r="F372" s="197" t="s">
        <v>2545</v>
      </c>
      <c r="G372" s="198" t="s">
        <v>166</v>
      </c>
      <c r="H372" s="199">
        <v>10.151999999999999</v>
      </c>
      <c r="I372" s="200"/>
      <c r="J372" s="201">
        <f>ROUND(I372*H372,2)</f>
        <v>0</v>
      </c>
      <c r="K372" s="197" t="s">
        <v>2365</v>
      </c>
      <c r="L372" s="41"/>
      <c r="M372" s="202" t="s">
        <v>19</v>
      </c>
      <c r="N372" s="203" t="s">
        <v>45</v>
      </c>
      <c r="O372" s="66"/>
      <c r="P372" s="204">
        <f>O372*H372</f>
        <v>0</v>
      </c>
      <c r="Q372" s="204">
        <v>0</v>
      </c>
      <c r="R372" s="204">
        <f>Q372*H372</f>
        <v>0</v>
      </c>
      <c r="S372" s="204">
        <v>0</v>
      </c>
      <c r="T372" s="205">
        <f>S372*H372</f>
        <v>0</v>
      </c>
      <c r="U372" s="36"/>
      <c r="V372" s="36"/>
      <c r="W372" s="36"/>
      <c r="X372" s="36"/>
      <c r="Y372" s="36"/>
      <c r="Z372" s="36"/>
      <c r="AA372" s="36"/>
      <c r="AB372" s="36"/>
      <c r="AC372" s="36"/>
      <c r="AD372" s="36"/>
      <c r="AE372" s="36"/>
      <c r="AR372" s="206" t="s">
        <v>220</v>
      </c>
      <c r="AT372" s="206" t="s">
        <v>215</v>
      </c>
      <c r="AU372" s="206" t="s">
        <v>83</v>
      </c>
      <c r="AY372" s="19" t="s">
        <v>213</v>
      </c>
      <c r="BE372" s="207">
        <f>IF(N372="základní",J372,0)</f>
        <v>0</v>
      </c>
      <c r="BF372" s="207">
        <f>IF(N372="snížená",J372,0)</f>
        <v>0</v>
      </c>
      <c r="BG372" s="207">
        <f>IF(N372="zákl. přenesená",J372,0)</f>
        <v>0</v>
      </c>
      <c r="BH372" s="207">
        <f>IF(N372="sníž. přenesená",J372,0)</f>
        <v>0</v>
      </c>
      <c r="BI372" s="207">
        <f>IF(N372="nulová",J372,0)</f>
        <v>0</v>
      </c>
      <c r="BJ372" s="19" t="s">
        <v>81</v>
      </c>
      <c r="BK372" s="207">
        <f>ROUND(I372*H372,2)</f>
        <v>0</v>
      </c>
      <c r="BL372" s="19" t="s">
        <v>220</v>
      </c>
      <c r="BM372" s="206" t="s">
        <v>3680</v>
      </c>
    </row>
    <row r="373" spans="1:65" s="2" customFormat="1" ht="58.5">
      <c r="A373" s="36"/>
      <c r="B373" s="37"/>
      <c r="C373" s="38"/>
      <c r="D373" s="208" t="s">
        <v>222</v>
      </c>
      <c r="E373" s="38"/>
      <c r="F373" s="209" t="s">
        <v>2539</v>
      </c>
      <c r="G373" s="38"/>
      <c r="H373" s="38"/>
      <c r="I373" s="118"/>
      <c r="J373" s="38"/>
      <c r="K373" s="38"/>
      <c r="L373" s="41"/>
      <c r="M373" s="210"/>
      <c r="N373" s="211"/>
      <c r="O373" s="66"/>
      <c r="P373" s="66"/>
      <c r="Q373" s="66"/>
      <c r="R373" s="66"/>
      <c r="S373" s="66"/>
      <c r="T373" s="67"/>
      <c r="U373" s="36"/>
      <c r="V373" s="36"/>
      <c r="W373" s="36"/>
      <c r="X373" s="36"/>
      <c r="Y373" s="36"/>
      <c r="Z373" s="36"/>
      <c r="AA373" s="36"/>
      <c r="AB373" s="36"/>
      <c r="AC373" s="36"/>
      <c r="AD373" s="36"/>
      <c r="AE373" s="36"/>
      <c r="AT373" s="19" t="s">
        <v>222</v>
      </c>
      <c r="AU373" s="19" t="s">
        <v>83</v>
      </c>
    </row>
    <row r="374" spans="1:65" s="13" customFormat="1">
      <c r="B374" s="212"/>
      <c r="C374" s="213"/>
      <c r="D374" s="208" t="s">
        <v>233</v>
      </c>
      <c r="E374" s="214" t="s">
        <v>19</v>
      </c>
      <c r="F374" s="215" t="s">
        <v>3501</v>
      </c>
      <c r="G374" s="213"/>
      <c r="H374" s="216">
        <v>10.151999999999999</v>
      </c>
      <c r="I374" s="217"/>
      <c r="J374" s="213"/>
      <c r="K374" s="213"/>
      <c r="L374" s="218"/>
      <c r="M374" s="219"/>
      <c r="N374" s="220"/>
      <c r="O374" s="220"/>
      <c r="P374" s="220"/>
      <c r="Q374" s="220"/>
      <c r="R374" s="220"/>
      <c r="S374" s="220"/>
      <c r="T374" s="221"/>
      <c r="AT374" s="222" t="s">
        <v>233</v>
      </c>
      <c r="AU374" s="222" t="s">
        <v>83</v>
      </c>
      <c r="AV374" s="13" t="s">
        <v>83</v>
      </c>
      <c r="AW374" s="13" t="s">
        <v>35</v>
      </c>
      <c r="AX374" s="13" t="s">
        <v>74</v>
      </c>
      <c r="AY374" s="222" t="s">
        <v>213</v>
      </c>
    </row>
    <row r="375" spans="1:65" s="14" customFormat="1">
      <c r="B375" s="223"/>
      <c r="C375" s="224"/>
      <c r="D375" s="208" t="s">
        <v>233</v>
      </c>
      <c r="E375" s="225" t="s">
        <v>2347</v>
      </c>
      <c r="F375" s="226" t="s">
        <v>234</v>
      </c>
      <c r="G375" s="224"/>
      <c r="H375" s="227">
        <v>10.151999999999999</v>
      </c>
      <c r="I375" s="228"/>
      <c r="J375" s="224"/>
      <c r="K375" s="224"/>
      <c r="L375" s="229"/>
      <c r="M375" s="230"/>
      <c r="N375" s="231"/>
      <c r="O375" s="231"/>
      <c r="P375" s="231"/>
      <c r="Q375" s="231"/>
      <c r="R375" s="231"/>
      <c r="S375" s="231"/>
      <c r="T375" s="232"/>
      <c r="AT375" s="233" t="s">
        <v>233</v>
      </c>
      <c r="AU375" s="233" t="s">
        <v>83</v>
      </c>
      <c r="AV375" s="14" t="s">
        <v>220</v>
      </c>
      <c r="AW375" s="14" t="s">
        <v>35</v>
      </c>
      <c r="AX375" s="14" t="s">
        <v>81</v>
      </c>
      <c r="AY375" s="233" t="s">
        <v>213</v>
      </c>
    </row>
    <row r="376" spans="1:65" s="2" customFormat="1" ht="21.75" customHeight="1">
      <c r="A376" s="36"/>
      <c r="B376" s="37"/>
      <c r="C376" s="195" t="s">
        <v>874</v>
      </c>
      <c r="D376" s="195" t="s">
        <v>215</v>
      </c>
      <c r="E376" s="196" t="s">
        <v>2548</v>
      </c>
      <c r="F376" s="197" t="s">
        <v>2549</v>
      </c>
      <c r="G376" s="198" t="s">
        <v>166</v>
      </c>
      <c r="H376" s="199">
        <v>215.26900000000001</v>
      </c>
      <c r="I376" s="200"/>
      <c r="J376" s="201">
        <f>ROUND(I376*H376,2)</f>
        <v>0</v>
      </c>
      <c r="K376" s="197" t="s">
        <v>2365</v>
      </c>
      <c r="L376" s="41"/>
      <c r="M376" s="202" t="s">
        <v>19</v>
      </c>
      <c r="N376" s="203" t="s">
        <v>45</v>
      </c>
      <c r="O376" s="66"/>
      <c r="P376" s="204">
        <f>O376*H376</f>
        <v>0</v>
      </c>
      <c r="Q376" s="204">
        <v>0</v>
      </c>
      <c r="R376" s="204">
        <f>Q376*H376</f>
        <v>0</v>
      </c>
      <c r="S376" s="204">
        <v>0</v>
      </c>
      <c r="T376" s="205">
        <f>S376*H376</f>
        <v>0</v>
      </c>
      <c r="U376" s="36"/>
      <c r="V376" s="36"/>
      <c r="W376" s="36"/>
      <c r="X376" s="36"/>
      <c r="Y376" s="36"/>
      <c r="Z376" s="36"/>
      <c r="AA376" s="36"/>
      <c r="AB376" s="36"/>
      <c r="AC376" s="36"/>
      <c r="AD376" s="36"/>
      <c r="AE376" s="36"/>
      <c r="AR376" s="206" t="s">
        <v>220</v>
      </c>
      <c r="AT376" s="206" t="s">
        <v>215</v>
      </c>
      <c r="AU376" s="206" t="s">
        <v>83</v>
      </c>
      <c r="AY376" s="19" t="s">
        <v>213</v>
      </c>
      <c r="BE376" s="207">
        <f>IF(N376="základní",J376,0)</f>
        <v>0</v>
      </c>
      <c r="BF376" s="207">
        <f>IF(N376="snížená",J376,0)</f>
        <v>0</v>
      </c>
      <c r="BG376" s="207">
        <f>IF(N376="zákl. přenesená",J376,0)</f>
        <v>0</v>
      </c>
      <c r="BH376" s="207">
        <f>IF(N376="sníž. přenesená",J376,0)</f>
        <v>0</v>
      </c>
      <c r="BI376" s="207">
        <f>IF(N376="nulová",J376,0)</f>
        <v>0</v>
      </c>
      <c r="BJ376" s="19" t="s">
        <v>81</v>
      </c>
      <c r="BK376" s="207">
        <f>ROUND(I376*H376,2)</f>
        <v>0</v>
      </c>
      <c r="BL376" s="19" t="s">
        <v>220</v>
      </c>
      <c r="BM376" s="206" t="s">
        <v>3681</v>
      </c>
    </row>
    <row r="377" spans="1:65" s="2" customFormat="1" ht="68.25">
      <c r="A377" s="36"/>
      <c r="B377" s="37"/>
      <c r="C377" s="38"/>
      <c r="D377" s="208" t="s">
        <v>222</v>
      </c>
      <c r="E377" s="38"/>
      <c r="F377" s="209" t="s">
        <v>2551</v>
      </c>
      <c r="G377" s="38"/>
      <c r="H377" s="38"/>
      <c r="I377" s="118"/>
      <c r="J377" s="38"/>
      <c r="K377" s="38"/>
      <c r="L377" s="41"/>
      <c r="M377" s="210"/>
      <c r="N377" s="211"/>
      <c r="O377" s="66"/>
      <c r="P377" s="66"/>
      <c r="Q377" s="66"/>
      <c r="R377" s="66"/>
      <c r="S377" s="66"/>
      <c r="T377" s="67"/>
      <c r="U377" s="36"/>
      <c r="V377" s="36"/>
      <c r="W377" s="36"/>
      <c r="X377" s="36"/>
      <c r="Y377" s="36"/>
      <c r="Z377" s="36"/>
      <c r="AA377" s="36"/>
      <c r="AB377" s="36"/>
      <c r="AC377" s="36"/>
      <c r="AD377" s="36"/>
      <c r="AE377" s="36"/>
      <c r="AT377" s="19" t="s">
        <v>222</v>
      </c>
      <c r="AU377" s="19" t="s">
        <v>83</v>
      </c>
    </row>
    <row r="378" spans="1:65" s="15" customFormat="1">
      <c r="B378" s="234"/>
      <c r="C378" s="235"/>
      <c r="D378" s="208" t="s">
        <v>233</v>
      </c>
      <c r="E378" s="236" t="s">
        <v>19</v>
      </c>
      <c r="F378" s="237" t="s">
        <v>3425</v>
      </c>
      <c r="G378" s="235"/>
      <c r="H378" s="236" t="s">
        <v>19</v>
      </c>
      <c r="I378" s="238"/>
      <c r="J378" s="235"/>
      <c r="K378" s="235"/>
      <c r="L378" s="239"/>
      <c r="M378" s="240"/>
      <c r="N378" s="241"/>
      <c r="O378" s="241"/>
      <c r="P378" s="241"/>
      <c r="Q378" s="241"/>
      <c r="R378" s="241"/>
      <c r="S378" s="241"/>
      <c r="T378" s="242"/>
      <c r="AT378" s="243" t="s">
        <v>233</v>
      </c>
      <c r="AU378" s="243" t="s">
        <v>83</v>
      </c>
      <c r="AV378" s="15" t="s">
        <v>81</v>
      </c>
      <c r="AW378" s="15" t="s">
        <v>35</v>
      </c>
      <c r="AX378" s="15" t="s">
        <v>74</v>
      </c>
      <c r="AY378" s="243" t="s">
        <v>213</v>
      </c>
    </row>
    <row r="379" spans="1:65" s="15" customFormat="1">
      <c r="B379" s="234"/>
      <c r="C379" s="235"/>
      <c r="D379" s="208" t="s">
        <v>233</v>
      </c>
      <c r="E379" s="236" t="s">
        <v>19</v>
      </c>
      <c r="F379" s="237" t="s">
        <v>2553</v>
      </c>
      <c r="G379" s="235"/>
      <c r="H379" s="236" t="s">
        <v>19</v>
      </c>
      <c r="I379" s="238"/>
      <c r="J379" s="235"/>
      <c r="K379" s="235"/>
      <c r="L379" s="239"/>
      <c r="M379" s="240"/>
      <c r="N379" s="241"/>
      <c r="O379" s="241"/>
      <c r="P379" s="241"/>
      <c r="Q379" s="241"/>
      <c r="R379" s="241"/>
      <c r="S379" s="241"/>
      <c r="T379" s="242"/>
      <c r="AT379" s="243" t="s">
        <v>233</v>
      </c>
      <c r="AU379" s="243" t="s">
        <v>83</v>
      </c>
      <c r="AV379" s="15" t="s">
        <v>81</v>
      </c>
      <c r="AW379" s="15" t="s">
        <v>35</v>
      </c>
      <c r="AX379" s="15" t="s">
        <v>74</v>
      </c>
      <c r="AY379" s="243" t="s">
        <v>213</v>
      </c>
    </row>
    <row r="380" spans="1:65" s="15" customFormat="1">
      <c r="B380" s="234"/>
      <c r="C380" s="235"/>
      <c r="D380" s="208" t="s">
        <v>233</v>
      </c>
      <c r="E380" s="236" t="s">
        <v>19</v>
      </c>
      <c r="F380" s="237" t="s">
        <v>2889</v>
      </c>
      <c r="G380" s="235"/>
      <c r="H380" s="236" t="s">
        <v>19</v>
      </c>
      <c r="I380" s="238"/>
      <c r="J380" s="235"/>
      <c r="K380" s="235"/>
      <c r="L380" s="239"/>
      <c r="M380" s="240"/>
      <c r="N380" s="241"/>
      <c r="O380" s="241"/>
      <c r="P380" s="241"/>
      <c r="Q380" s="241"/>
      <c r="R380" s="241"/>
      <c r="S380" s="241"/>
      <c r="T380" s="242"/>
      <c r="AT380" s="243" t="s">
        <v>233</v>
      </c>
      <c r="AU380" s="243" t="s">
        <v>83</v>
      </c>
      <c r="AV380" s="15" t="s">
        <v>81</v>
      </c>
      <c r="AW380" s="15" t="s">
        <v>35</v>
      </c>
      <c r="AX380" s="15" t="s">
        <v>74</v>
      </c>
      <c r="AY380" s="243" t="s">
        <v>213</v>
      </c>
    </row>
    <row r="381" spans="1:65" s="13" customFormat="1">
      <c r="B381" s="212"/>
      <c r="C381" s="213"/>
      <c r="D381" s="208" t="s">
        <v>233</v>
      </c>
      <c r="E381" s="214" t="s">
        <v>19</v>
      </c>
      <c r="F381" s="215" t="s">
        <v>3682</v>
      </c>
      <c r="G381" s="213"/>
      <c r="H381" s="216">
        <v>112.2</v>
      </c>
      <c r="I381" s="217"/>
      <c r="J381" s="213"/>
      <c r="K381" s="213"/>
      <c r="L381" s="218"/>
      <c r="M381" s="219"/>
      <c r="N381" s="220"/>
      <c r="O381" s="220"/>
      <c r="P381" s="220"/>
      <c r="Q381" s="220"/>
      <c r="R381" s="220"/>
      <c r="S381" s="220"/>
      <c r="T381" s="221"/>
      <c r="AT381" s="222" t="s">
        <v>233</v>
      </c>
      <c r="AU381" s="222" t="s">
        <v>83</v>
      </c>
      <c r="AV381" s="13" t="s">
        <v>83</v>
      </c>
      <c r="AW381" s="13" t="s">
        <v>35</v>
      </c>
      <c r="AX381" s="13" t="s">
        <v>74</v>
      </c>
      <c r="AY381" s="222" t="s">
        <v>213</v>
      </c>
    </row>
    <row r="382" spans="1:65" s="15" customFormat="1">
      <c r="B382" s="234"/>
      <c r="C382" s="235"/>
      <c r="D382" s="208" t="s">
        <v>233</v>
      </c>
      <c r="E382" s="236" t="s">
        <v>19</v>
      </c>
      <c r="F382" s="237" t="s">
        <v>3428</v>
      </c>
      <c r="G382" s="235"/>
      <c r="H382" s="236" t="s">
        <v>19</v>
      </c>
      <c r="I382" s="238"/>
      <c r="J382" s="235"/>
      <c r="K382" s="235"/>
      <c r="L382" s="239"/>
      <c r="M382" s="240"/>
      <c r="N382" s="241"/>
      <c r="O382" s="241"/>
      <c r="P382" s="241"/>
      <c r="Q382" s="241"/>
      <c r="R382" s="241"/>
      <c r="S382" s="241"/>
      <c r="T382" s="242"/>
      <c r="AT382" s="243" t="s">
        <v>233</v>
      </c>
      <c r="AU382" s="243" t="s">
        <v>83</v>
      </c>
      <c r="AV382" s="15" t="s">
        <v>81</v>
      </c>
      <c r="AW382" s="15" t="s">
        <v>35</v>
      </c>
      <c r="AX382" s="15" t="s">
        <v>74</v>
      </c>
      <c r="AY382" s="243" t="s">
        <v>213</v>
      </c>
    </row>
    <row r="383" spans="1:65" s="13" customFormat="1">
      <c r="B383" s="212"/>
      <c r="C383" s="213"/>
      <c r="D383" s="208" t="s">
        <v>233</v>
      </c>
      <c r="E383" s="214" t="s">
        <v>19</v>
      </c>
      <c r="F383" s="215" t="s">
        <v>3683</v>
      </c>
      <c r="G383" s="213"/>
      <c r="H383" s="216">
        <v>103.069</v>
      </c>
      <c r="I383" s="217"/>
      <c r="J383" s="213"/>
      <c r="K383" s="213"/>
      <c r="L383" s="218"/>
      <c r="M383" s="219"/>
      <c r="N383" s="220"/>
      <c r="O383" s="220"/>
      <c r="P383" s="220"/>
      <c r="Q383" s="220"/>
      <c r="R383" s="220"/>
      <c r="S383" s="220"/>
      <c r="T383" s="221"/>
      <c r="AT383" s="222" t="s">
        <v>233</v>
      </c>
      <c r="AU383" s="222" t="s">
        <v>83</v>
      </c>
      <c r="AV383" s="13" t="s">
        <v>83</v>
      </c>
      <c r="AW383" s="13" t="s">
        <v>35</v>
      </c>
      <c r="AX383" s="13" t="s">
        <v>74</v>
      </c>
      <c r="AY383" s="222" t="s">
        <v>213</v>
      </c>
    </row>
    <row r="384" spans="1:65" s="14" customFormat="1">
      <c r="B384" s="223"/>
      <c r="C384" s="224"/>
      <c r="D384" s="208" t="s">
        <v>233</v>
      </c>
      <c r="E384" s="225" t="s">
        <v>19</v>
      </c>
      <c r="F384" s="226" t="s">
        <v>234</v>
      </c>
      <c r="G384" s="224"/>
      <c r="H384" s="227">
        <v>215.26900000000001</v>
      </c>
      <c r="I384" s="228"/>
      <c r="J384" s="224"/>
      <c r="K384" s="224"/>
      <c r="L384" s="229"/>
      <c r="M384" s="230"/>
      <c r="N384" s="231"/>
      <c r="O384" s="231"/>
      <c r="P384" s="231"/>
      <c r="Q384" s="231"/>
      <c r="R384" s="231"/>
      <c r="S384" s="231"/>
      <c r="T384" s="232"/>
      <c r="AT384" s="233" t="s">
        <v>233</v>
      </c>
      <c r="AU384" s="233" t="s">
        <v>83</v>
      </c>
      <c r="AV384" s="14" t="s">
        <v>220</v>
      </c>
      <c r="AW384" s="14" t="s">
        <v>35</v>
      </c>
      <c r="AX384" s="14" t="s">
        <v>81</v>
      </c>
      <c r="AY384" s="233" t="s">
        <v>213</v>
      </c>
    </row>
    <row r="385" spans="1:65" s="12" customFormat="1" ht="22.9" customHeight="1">
      <c r="B385" s="179"/>
      <c r="C385" s="180"/>
      <c r="D385" s="181" t="s">
        <v>73</v>
      </c>
      <c r="E385" s="193" t="s">
        <v>490</v>
      </c>
      <c r="F385" s="193" t="s">
        <v>491</v>
      </c>
      <c r="G385" s="180"/>
      <c r="H385" s="180"/>
      <c r="I385" s="183"/>
      <c r="J385" s="194">
        <f>BK385</f>
        <v>0</v>
      </c>
      <c r="K385" s="180"/>
      <c r="L385" s="185"/>
      <c r="M385" s="186"/>
      <c r="N385" s="187"/>
      <c r="O385" s="187"/>
      <c r="P385" s="188">
        <f>SUM(P386:P387)</f>
        <v>0</v>
      </c>
      <c r="Q385" s="187"/>
      <c r="R385" s="188">
        <f>SUM(R386:R387)</f>
        <v>0</v>
      </c>
      <c r="S385" s="187"/>
      <c r="T385" s="189">
        <f>SUM(T386:T387)</f>
        <v>0</v>
      </c>
      <c r="AR385" s="190" t="s">
        <v>81</v>
      </c>
      <c r="AT385" s="191" t="s">
        <v>73</v>
      </c>
      <c r="AU385" s="191" t="s">
        <v>81</v>
      </c>
      <c r="AY385" s="190" t="s">
        <v>213</v>
      </c>
      <c r="BK385" s="192">
        <f>SUM(BK386:BK387)</f>
        <v>0</v>
      </c>
    </row>
    <row r="386" spans="1:65" s="2" customFormat="1" ht="21.75" customHeight="1">
      <c r="A386" s="36"/>
      <c r="B386" s="37"/>
      <c r="C386" s="195" t="s">
        <v>881</v>
      </c>
      <c r="D386" s="195" t="s">
        <v>215</v>
      </c>
      <c r="E386" s="196" t="s">
        <v>3430</v>
      </c>
      <c r="F386" s="197" t="s">
        <v>3431</v>
      </c>
      <c r="G386" s="198" t="s">
        <v>166</v>
      </c>
      <c r="H386" s="199">
        <v>150.79599999999999</v>
      </c>
      <c r="I386" s="200"/>
      <c r="J386" s="201">
        <f>ROUND(I386*H386,2)</f>
        <v>0</v>
      </c>
      <c r="K386" s="197" t="s">
        <v>2365</v>
      </c>
      <c r="L386" s="41"/>
      <c r="M386" s="202" t="s">
        <v>19</v>
      </c>
      <c r="N386" s="203" t="s">
        <v>45</v>
      </c>
      <c r="O386" s="66"/>
      <c r="P386" s="204">
        <f>O386*H386</f>
        <v>0</v>
      </c>
      <c r="Q386" s="204">
        <v>0</v>
      </c>
      <c r="R386" s="204">
        <f>Q386*H386</f>
        <v>0</v>
      </c>
      <c r="S386" s="204">
        <v>0</v>
      </c>
      <c r="T386" s="205">
        <f>S386*H386</f>
        <v>0</v>
      </c>
      <c r="U386" s="36"/>
      <c r="V386" s="36"/>
      <c r="W386" s="36"/>
      <c r="X386" s="36"/>
      <c r="Y386" s="36"/>
      <c r="Z386" s="36"/>
      <c r="AA386" s="36"/>
      <c r="AB386" s="36"/>
      <c r="AC386" s="36"/>
      <c r="AD386" s="36"/>
      <c r="AE386" s="36"/>
      <c r="AR386" s="206" t="s">
        <v>220</v>
      </c>
      <c r="AT386" s="206" t="s">
        <v>215</v>
      </c>
      <c r="AU386" s="206" t="s">
        <v>83</v>
      </c>
      <c r="AY386" s="19" t="s">
        <v>213</v>
      </c>
      <c r="BE386" s="207">
        <f>IF(N386="základní",J386,0)</f>
        <v>0</v>
      </c>
      <c r="BF386" s="207">
        <f>IF(N386="snížená",J386,0)</f>
        <v>0</v>
      </c>
      <c r="BG386" s="207">
        <f>IF(N386="zákl. přenesená",J386,0)</f>
        <v>0</v>
      </c>
      <c r="BH386" s="207">
        <f>IF(N386="sníž. přenesená",J386,0)</f>
        <v>0</v>
      </c>
      <c r="BI386" s="207">
        <f>IF(N386="nulová",J386,0)</f>
        <v>0</v>
      </c>
      <c r="BJ386" s="19" t="s">
        <v>81</v>
      </c>
      <c r="BK386" s="207">
        <f>ROUND(I386*H386,2)</f>
        <v>0</v>
      </c>
      <c r="BL386" s="19" t="s">
        <v>220</v>
      </c>
      <c r="BM386" s="206" t="s">
        <v>3684</v>
      </c>
    </row>
    <row r="387" spans="1:65" s="2" customFormat="1" ht="58.5">
      <c r="A387" s="36"/>
      <c r="B387" s="37"/>
      <c r="C387" s="38"/>
      <c r="D387" s="208" t="s">
        <v>222</v>
      </c>
      <c r="E387" s="38"/>
      <c r="F387" s="209" t="s">
        <v>3433</v>
      </c>
      <c r="G387" s="38"/>
      <c r="H387" s="38"/>
      <c r="I387" s="118"/>
      <c r="J387" s="38"/>
      <c r="K387" s="38"/>
      <c r="L387" s="41"/>
      <c r="M387" s="210"/>
      <c r="N387" s="211"/>
      <c r="O387" s="66"/>
      <c r="P387" s="66"/>
      <c r="Q387" s="66"/>
      <c r="R387" s="66"/>
      <c r="S387" s="66"/>
      <c r="T387" s="67"/>
      <c r="U387" s="36"/>
      <c r="V387" s="36"/>
      <c r="W387" s="36"/>
      <c r="X387" s="36"/>
      <c r="Y387" s="36"/>
      <c r="Z387" s="36"/>
      <c r="AA387" s="36"/>
      <c r="AB387" s="36"/>
      <c r="AC387" s="36"/>
      <c r="AD387" s="36"/>
      <c r="AE387" s="36"/>
      <c r="AT387" s="19" t="s">
        <v>222</v>
      </c>
      <c r="AU387" s="19" t="s">
        <v>83</v>
      </c>
    </row>
    <row r="388" spans="1:65" s="12" customFormat="1" ht="25.9" customHeight="1">
      <c r="B388" s="179"/>
      <c r="C388" s="180"/>
      <c r="D388" s="181" t="s">
        <v>73</v>
      </c>
      <c r="E388" s="182" t="s">
        <v>2559</v>
      </c>
      <c r="F388" s="182" t="s">
        <v>2560</v>
      </c>
      <c r="G388" s="180"/>
      <c r="H388" s="180"/>
      <c r="I388" s="183"/>
      <c r="J388" s="184">
        <f>BK388</f>
        <v>0</v>
      </c>
      <c r="K388" s="180"/>
      <c r="L388" s="185"/>
      <c r="M388" s="186"/>
      <c r="N388" s="187"/>
      <c r="O388" s="187"/>
      <c r="P388" s="188">
        <f>P389</f>
        <v>0</v>
      </c>
      <c r="Q388" s="187"/>
      <c r="R388" s="188">
        <f>R389</f>
        <v>0.59925980000000001</v>
      </c>
      <c r="S388" s="187"/>
      <c r="T388" s="189">
        <f>T389</f>
        <v>0</v>
      </c>
      <c r="AR388" s="190" t="s">
        <v>83</v>
      </c>
      <c r="AT388" s="191" t="s">
        <v>73</v>
      </c>
      <c r="AU388" s="191" t="s">
        <v>74</v>
      </c>
      <c r="AY388" s="190" t="s">
        <v>213</v>
      </c>
      <c r="BK388" s="192">
        <f>BK389</f>
        <v>0</v>
      </c>
    </row>
    <row r="389" spans="1:65" s="12" customFormat="1" ht="22.9" customHeight="1">
      <c r="B389" s="179"/>
      <c r="C389" s="180"/>
      <c r="D389" s="181" t="s">
        <v>73</v>
      </c>
      <c r="E389" s="193" t="s">
        <v>2561</v>
      </c>
      <c r="F389" s="193" t="s">
        <v>2562</v>
      </c>
      <c r="G389" s="180"/>
      <c r="H389" s="180"/>
      <c r="I389" s="183"/>
      <c r="J389" s="194">
        <f>BK389</f>
        <v>0</v>
      </c>
      <c r="K389" s="180"/>
      <c r="L389" s="185"/>
      <c r="M389" s="186"/>
      <c r="N389" s="187"/>
      <c r="O389" s="187"/>
      <c r="P389" s="188">
        <f>SUM(P390:P400)</f>
        <v>0</v>
      </c>
      <c r="Q389" s="187"/>
      <c r="R389" s="188">
        <f>SUM(R390:R400)</f>
        <v>0.59925980000000001</v>
      </c>
      <c r="S389" s="187"/>
      <c r="T389" s="189">
        <f>SUM(T390:T400)</f>
        <v>0</v>
      </c>
      <c r="AR389" s="190" t="s">
        <v>83</v>
      </c>
      <c r="AT389" s="191" t="s">
        <v>73</v>
      </c>
      <c r="AU389" s="191" t="s">
        <v>81</v>
      </c>
      <c r="AY389" s="190" t="s">
        <v>213</v>
      </c>
      <c r="BK389" s="192">
        <f>SUM(BK390:BK400)</f>
        <v>0</v>
      </c>
    </row>
    <row r="390" spans="1:65" s="2" customFormat="1" ht="16.5" customHeight="1">
      <c r="A390" s="36"/>
      <c r="B390" s="37"/>
      <c r="C390" s="195" t="s">
        <v>886</v>
      </c>
      <c r="D390" s="195" t="s">
        <v>215</v>
      </c>
      <c r="E390" s="196" t="s">
        <v>3685</v>
      </c>
      <c r="F390" s="197" t="s">
        <v>3686</v>
      </c>
      <c r="G390" s="198" t="s">
        <v>343</v>
      </c>
      <c r="H390" s="199">
        <v>552.88199999999995</v>
      </c>
      <c r="I390" s="200"/>
      <c r="J390" s="201">
        <f>ROUND(I390*H390,2)</f>
        <v>0</v>
      </c>
      <c r="K390" s="197" t="s">
        <v>19</v>
      </c>
      <c r="L390" s="41"/>
      <c r="M390" s="202" t="s">
        <v>19</v>
      </c>
      <c r="N390" s="203" t="s">
        <v>45</v>
      </c>
      <c r="O390" s="66"/>
      <c r="P390" s="204">
        <f>O390*H390</f>
        <v>0</v>
      </c>
      <c r="Q390" s="204">
        <v>1E-3</v>
      </c>
      <c r="R390" s="204">
        <f>Q390*H390</f>
        <v>0.55288199999999998</v>
      </c>
      <c r="S390" s="204">
        <v>0</v>
      </c>
      <c r="T390" s="205">
        <f>S390*H390</f>
        <v>0</v>
      </c>
      <c r="U390" s="36"/>
      <c r="V390" s="36"/>
      <c r="W390" s="36"/>
      <c r="X390" s="36"/>
      <c r="Y390" s="36"/>
      <c r="Z390" s="36"/>
      <c r="AA390" s="36"/>
      <c r="AB390" s="36"/>
      <c r="AC390" s="36"/>
      <c r="AD390" s="36"/>
      <c r="AE390" s="36"/>
      <c r="AR390" s="206" t="s">
        <v>293</v>
      </c>
      <c r="AT390" s="206" t="s">
        <v>215</v>
      </c>
      <c r="AU390" s="206" t="s">
        <v>83</v>
      </c>
      <c r="AY390" s="19" t="s">
        <v>213</v>
      </c>
      <c r="BE390" s="207">
        <f>IF(N390="základní",J390,0)</f>
        <v>0</v>
      </c>
      <c r="BF390" s="207">
        <f>IF(N390="snížená",J390,0)</f>
        <v>0</v>
      </c>
      <c r="BG390" s="207">
        <f>IF(N390="zákl. přenesená",J390,0)</f>
        <v>0</v>
      </c>
      <c r="BH390" s="207">
        <f>IF(N390="sníž. přenesená",J390,0)</f>
        <v>0</v>
      </c>
      <c r="BI390" s="207">
        <f>IF(N390="nulová",J390,0)</f>
        <v>0</v>
      </c>
      <c r="BJ390" s="19" t="s">
        <v>81</v>
      </c>
      <c r="BK390" s="207">
        <f>ROUND(I390*H390,2)</f>
        <v>0</v>
      </c>
      <c r="BL390" s="19" t="s">
        <v>293</v>
      </c>
      <c r="BM390" s="206" t="s">
        <v>3687</v>
      </c>
    </row>
    <row r="391" spans="1:65" s="2" customFormat="1" ht="19.5">
      <c r="A391" s="36"/>
      <c r="B391" s="37"/>
      <c r="C391" s="38"/>
      <c r="D391" s="208" t="s">
        <v>320</v>
      </c>
      <c r="E391" s="38"/>
      <c r="F391" s="209" t="s">
        <v>2508</v>
      </c>
      <c r="G391" s="38"/>
      <c r="H391" s="38"/>
      <c r="I391" s="118"/>
      <c r="J391" s="38"/>
      <c r="K391" s="38"/>
      <c r="L391" s="41"/>
      <c r="M391" s="210"/>
      <c r="N391" s="211"/>
      <c r="O391" s="66"/>
      <c r="P391" s="66"/>
      <c r="Q391" s="66"/>
      <c r="R391" s="66"/>
      <c r="S391" s="66"/>
      <c r="T391" s="67"/>
      <c r="U391" s="36"/>
      <c r="V391" s="36"/>
      <c r="W391" s="36"/>
      <c r="X391" s="36"/>
      <c r="Y391" s="36"/>
      <c r="Z391" s="36"/>
      <c r="AA391" s="36"/>
      <c r="AB391" s="36"/>
      <c r="AC391" s="36"/>
      <c r="AD391" s="36"/>
      <c r="AE391" s="36"/>
      <c r="AT391" s="19" t="s">
        <v>320</v>
      </c>
      <c r="AU391" s="19" t="s">
        <v>83</v>
      </c>
    </row>
    <row r="392" spans="1:65" s="15" customFormat="1">
      <c r="B392" s="234"/>
      <c r="C392" s="235"/>
      <c r="D392" s="208" t="s">
        <v>233</v>
      </c>
      <c r="E392" s="236" t="s">
        <v>19</v>
      </c>
      <c r="F392" s="237" t="s">
        <v>3688</v>
      </c>
      <c r="G392" s="235"/>
      <c r="H392" s="236" t="s">
        <v>19</v>
      </c>
      <c r="I392" s="238"/>
      <c r="J392" s="235"/>
      <c r="K392" s="235"/>
      <c r="L392" s="239"/>
      <c r="M392" s="240"/>
      <c r="N392" s="241"/>
      <c r="O392" s="241"/>
      <c r="P392" s="241"/>
      <c r="Q392" s="241"/>
      <c r="R392" s="241"/>
      <c r="S392" s="241"/>
      <c r="T392" s="242"/>
      <c r="AT392" s="243" t="s">
        <v>233</v>
      </c>
      <c r="AU392" s="243" t="s">
        <v>83</v>
      </c>
      <c r="AV392" s="15" t="s">
        <v>81</v>
      </c>
      <c r="AW392" s="15" t="s">
        <v>35</v>
      </c>
      <c r="AX392" s="15" t="s">
        <v>74</v>
      </c>
      <c r="AY392" s="243" t="s">
        <v>213</v>
      </c>
    </row>
    <row r="393" spans="1:65" s="13" customFormat="1">
      <c r="B393" s="212"/>
      <c r="C393" s="213"/>
      <c r="D393" s="208" t="s">
        <v>233</v>
      </c>
      <c r="E393" s="214" t="s">
        <v>19</v>
      </c>
      <c r="F393" s="215" t="s">
        <v>3689</v>
      </c>
      <c r="G393" s="213"/>
      <c r="H393" s="216">
        <v>552.88199999999995</v>
      </c>
      <c r="I393" s="217"/>
      <c r="J393" s="213"/>
      <c r="K393" s="213"/>
      <c r="L393" s="218"/>
      <c r="M393" s="219"/>
      <c r="N393" s="220"/>
      <c r="O393" s="220"/>
      <c r="P393" s="220"/>
      <c r="Q393" s="220"/>
      <c r="R393" s="220"/>
      <c r="S393" s="220"/>
      <c r="T393" s="221"/>
      <c r="AT393" s="222" t="s">
        <v>233</v>
      </c>
      <c r="AU393" s="222" t="s">
        <v>83</v>
      </c>
      <c r="AV393" s="13" t="s">
        <v>83</v>
      </c>
      <c r="AW393" s="13" t="s">
        <v>35</v>
      </c>
      <c r="AX393" s="13" t="s">
        <v>81</v>
      </c>
      <c r="AY393" s="222" t="s">
        <v>213</v>
      </c>
    </row>
    <row r="394" spans="1:65" s="2" customFormat="1" ht="16.5" customHeight="1">
      <c r="A394" s="36"/>
      <c r="B394" s="37"/>
      <c r="C394" s="195" t="s">
        <v>903</v>
      </c>
      <c r="D394" s="195" t="s">
        <v>215</v>
      </c>
      <c r="E394" s="196" t="s">
        <v>3466</v>
      </c>
      <c r="F394" s="197" t="s">
        <v>3467</v>
      </c>
      <c r="G394" s="198" t="s">
        <v>152</v>
      </c>
      <c r="H394" s="199">
        <v>14.77</v>
      </c>
      <c r="I394" s="200"/>
      <c r="J394" s="201">
        <f>ROUND(I394*H394,2)</f>
        <v>0</v>
      </c>
      <c r="K394" s="197" t="s">
        <v>19</v>
      </c>
      <c r="L394" s="41"/>
      <c r="M394" s="202" t="s">
        <v>19</v>
      </c>
      <c r="N394" s="203" t="s">
        <v>45</v>
      </c>
      <c r="O394" s="66"/>
      <c r="P394" s="204">
        <f>O394*H394</f>
        <v>0</v>
      </c>
      <c r="Q394" s="204">
        <v>3.14E-3</v>
      </c>
      <c r="R394" s="204">
        <f>Q394*H394</f>
        <v>4.6377799999999997E-2</v>
      </c>
      <c r="S394" s="204">
        <v>0</v>
      </c>
      <c r="T394" s="205">
        <f>S394*H394</f>
        <v>0</v>
      </c>
      <c r="U394" s="36"/>
      <c r="V394" s="36"/>
      <c r="W394" s="36"/>
      <c r="X394" s="36"/>
      <c r="Y394" s="36"/>
      <c r="Z394" s="36"/>
      <c r="AA394" s="36"/>
      <c r="AB394" s="36"/>
      <c r="AC394" s="36"/>
      <c r="AD394" s="36"/>
      <c r="AE394" s="36"/>
      <c r="AR394" s="206" t="s">
        <v>293</v>
      </c>
      <c r="AT394" s="206" t="s">
        <v>215</v>
      </c>
      <c r="AU394" s="206" t="s">
        <v>83</v>
      </c>
      <c r="AY394" s="19" t="s">
        <v>213</v>
      </c>
      <c r="BE394" s="207">
        <f>IF(N394="základní",J394,0)</f>
        <v>0</v>
      </c>
      <c r="BF394" s="207">
        <f>IF(N394="snížená",J394,0)</f>
        <v>0</v>
      </c>
      <c r="BG394" s="207">
        <f>IF(N394="zákl. přenesená",J394,0)</f>
        <v>0</v>
      </c>
      <c r="BH394" s="207">
        <f>IF(N394="sníž. přenesená",J394,0)</f>
        <v>0</v>
      </c>
      <c r="BI394" s="207">
        <f>IF(N394="nulová",J394,0)</f>
        <v>0</v>
      </c>
      <c r="BJ394" s="19" t="s">
        <v>81</v>
      </c>
      <c r="BK394" s="207">
        <f>ROUND(I394*H394,2)</f>
        <v>0</v>
      </c>
      <c r="BL394" s="19" t="s">
        <v>293</v>
      </c>
      <c r="BM394" s="206" t="s">
        <v>3690</v>
      </c>
    </row>
    <row r="395" spans="1:65" s="2" customFormat="1" ht="29.25">
      <c r="A395" s="36"/>
      <c r="B395" s="37"/>
      <c r="C395" s="38"/>
      <c r="D395" s="208" t="s">
        <v>320</v>
      </c>
      <c r="E395" s="38"/>
      <c r="F395" s="209" t="s">
        <v>2566</v>
      </c>
      <c r="G395" s="38"/>
      <c r="H395" s="38"/>
      <c r="I395" s="118"/>
      <c r="J395" s="38"/>
      <c r="K395" s="38"/>
      <c r="L395" s="41"/>
      <c r="M395" s="210"/>
      <c r="N395" s="211"/>
      <c r="O395" s="66"/>
      <c r="P395" s="66"/>
      <c r="Q395" s="66"/>
      <c r="R395" s="66"/>
      <c r="S395" s="66"/>
      <c r="T395" s="67"/>
      <c r="U395" s="36"/>
      <c r="V395" s="36"/>
      <c r="W395" s="36"/>
      <c r="X395" s="36"/>
      <c r="Y395" s="36"/>
      <c r="Z395" s="36"/>
      <c r="AA395" s="36"/>
      <c r="AB395" s="36"/>
      <c r="AC395" s="36"/>
      <c r="AD395" s="36"/>
      <c r="AE395" s="36"/>
      <c r="AT395" s="19" t="s">
        <v>320</v>
      </c>
      <c r="AU395" s="19" t="s">
        <v>83</v>
      </c>
    </row>
    <row r="396" spans="1:65" s="13" customFormat="1">
      <c r="B396" s="212"/>
      <c r="C396" s="213"/>
      <c r="D396" s="208" t="s">
        <v>233</v>
      </c>
      <c r="E396" s="214" t="s">
        <v>19</v>
      </c>
      <c r="F396" s="215" t="s">
        <v>3691</v>
      </c>
      <c r="G396" s="213"/>
      <c r="H396" s="216">
        <v>14.77</v>
      </c>
      <c r="I396" s="217"/>
      <c r="J396" s="213"/>
      <c r="K396" s="213"/>
      <c r="L396" s="218"/>
      <c r="M396" s="219"/>
      <c r="N396" s="220"/>
      <c r="O396" s="220"/>
      <c r="P396" s="220"/>
      <c r="Q396" s="220"/>
      <c r="R396" s="220"/>
      <c r="S396" s="220"/>
      <c r="T396" s="221"/>
      <c r="AT396" s="222" t="s">
        <v>233</v>
      </c>
      <c r="AU396" s="222" t="s">
        <v>83</v>
      </c>
      <c r="AV396" s="13" t="s">
        <v>83</v>
      </c>
      <c r="AW396" s="13" t="s">
        <v>35</v>
      </c>
      <c r="AX396" s="13" t="s">
        <v>74</v>
      </c>
      <c r="AY396" s="222" t="s">
        <v>213</v>
      </c>
    </row>
    <row r="397" spans="1:65" s="16" customFormat="1">
      <c r="B397" s="262"/>
      <c r="C397" s="263"/>
      <c r="D397" s="208" t="s">
        <v>233</v>
      </c>
      <c r="E397" s="264" t="s">
        <v>3506</v>
      </c>
      <c r="F397" s="265" t="s">
        <v>2376</v>
      </c>
      <c r="G397" s="263"/>
      <c r="H397" s="266">
        <v>14.77</v>
      </c>
      <c r="I397" s="267"/>
      <c r="J397" s="263"/>
      <c r="K397" s="263"/>
      <c r="L397" s="268"/>
      <c r="M397" s="269"/>
      <c r="N397" s="270"/>
      <c r="O397" s="270"/>
      <c r="P397" s="270"/>
      <c r="Q397" s="270"/>
      <c r="R397" s="270"/>
      <c r="S397" s="270"/>
      <c r="T397" s="271"/>
      <c r="AT397" s="272" t="s">
        <v>233</v>
      </c>
      <c r="AU397" s="272" t="s">
        <v>83</v>
      </c>
      <c r="AV397" s="16" t="s">
        <v>228</v>
      </c>
      <c r="AW397" s="16" t="s">
        <v>35</v>
      </c>
      <c r="AX397" s="16" t="s">
        <v>74</v>
      </c>
      <c r="AY397" s="272" t="s">
        <v>213</v>
      </c>
    </row>
    <row r="398" spans="1:65" s="14" customFormat="1">
      <c r="B398" s="223"/>
      <c r="C398" s="224"/>
      <c r="D398" s="208" t="s">
        <v>233</v>
      </c>
      <c r="E398" s="225" t="s">
        <v>19</v>
      </c>
      <c r="F398" s="226" t="s">
        <v>234</v>
      </c>
      <c r="G398" s="224"/>
      <c r="H398" s="227">
        <v>14.77</v>
      </c>
      <c r="I398" s="228"/>
      <c r="J398" s="224"/>
      <c r="K398" s="224"/>
      <c r="L398" s="229"/>
      <c r="M398" s="230"/>
      <c r="N398" s="231"/>
      <c r="O398" s="231"/>
      <c r="P398" s="231"/>
      <c r="Q398" s="231"/>
      <c r="R398" s="231"/>
      <c r="S398" s="231"/>
      <c r="T398" s="232"/>
      <c r="AT398" s="233" t="s">
        <v>233</v>
      </c>
      <c r="AU398" s="233" t="s">
        <v>83</v>
      </c>
      <c r="AV398" s="14" t="s">
        <v>220</v>
      </c>
      <c r="AW398" s="14" t="s">
        <v>35</v>
      </c>
      <c r="AX398" s="14" t="s">
        <v>81</v>
      </c>
      <c r="AY398" s="233" t="s">
        <v>213</v>
      </c>
    </row>
    <row r="399" spans="1:65" s="2" customFormat="1" ht="21.75" customHeight="1">
      <c r="A399" s="36"/>
      <c r="B399" s="37"/>
      <c r="C399" s="195" t="s">
        <v>908</v>
      </c>
      <c r="D399" s="195" t="s">
        <v>215</v>
      </c>
      <c r="E399" s="196" t="s">
        <v>2581</v>
      </c>
      <c r="F399" s="197" t="s">
        <v>2582</v>
      </c>
      <c r="G399" s="198" t="s">
        <v>166</v>
      </c>
      <c r="H399" s="199">
        <v>0.59899999999999998</v>
      </c>
      <c r="I399" s="200"/>
      <c r="J399" s="201">
        <f>ROUND(I399*H399,2)</f>
        <v>0</v>
      </c>
      <c r="K399" s="197" t="s">
        <v>2365</v>
      </c>
      <c r="L399" s="41"/>
      <c r="M399" s="202" t="s">
        <v>19</v>
      </c>
      <c r="N399" s="203" t="s">
        <v>45</v>
      </c>
      <c r="O399" s="66"/>
      <c r="P399" s="204">
        <f>O399*H399</f>
        <v>0</v>
      </c>
      <c r="Q399" s="204">
        <v>0</v>
      </c>
      <c r="R399" s="204">
        <f>Q399*H399</f>
        <v>0</v>
      </c>
      <c r="S399" s="204">
        <v>0</v>
      </c>
      <c r="T399" s="205">
        <f>S399*H399</f>
        <v>0</v>
      </c>
      <c r="U399" s="36"/>
      <c r="V399" s="36"/>
      <c r="W399" s="36"/>
      <c r="X399" s="36"/>
      <c r="Y399" s="36"/>
      <c r="Z399" s="36"/>
      <c r="AA399" s="36"/>
      <c r="AB399" s="36"/>
      <c r="AC399" s="36"/>
      <c r="AD399" s="36"/>
      <c r="AE399" s="36"/>
      <c r="AR399" s="206" t="s">
        <v>293</v>
      </c>
      <c r="AT399" s="206" t="s">
        <v>215</v>
      </c>
      <c r="AU399" s="206" t="s">
        <v>83</v>
      </c>
      <c r="AY399" s="19" t="s">
        <v>213</v>
      </c>
      <c r="BE399" s="207">
        <f>IF(N399="základní",J399,0)</f>
        <v>0</v>
      </c>
      <c r="BF399" s="207">
        <f>IF(N399="snížená",J399,0)</f>
        <v>0</v>
      </c>
      <c r="BG399" s="207">
        <f>IF(N399="zákl. přenesená",J399,0)</f>
        <v>0</v>
      </c>
      <c r="BH399" s="207">
        <f>IF(N399="sníž. přenesená",J399,0)</f>
        <v>0</v>
      </c>
      <c r="BI399" s="207">
        <f>IF(N399="nulová",J399,0)</f>
        <v>0</v>
      </c>
      <c r="BJ399" s="19" t="s">
        <v>81</v>
      </c>
      <c r="BK399" s="207">
        <f>ROUND(I399*H399,2)</f>
        <v>0</v>
      </c>
      <c r="BL399" s="19" t="s">
        <v>293</v>
      </c>
      <c r="BM399" s="206" t="s">
        <v>3692</v>
      </c>
    </row>
    <row r="400" spans="1:65" s="2" customFormat="1" ht="78">
      <c r="A400" s="36"/>
      <c r="B400" s="37"/>
      <c r="C400" s="38"/>
      <c r="D400" s="208" t="s">
        <v>222</v>
      </c>
      <c r="E400" s="38"/>
      <c r="F400" s="209" t="s">
        <v>2584</v>
      </c>
      <c r="G400" s="38"/>
      <c r="H400" s="38"/>
      <c r="I400" s="118"/>
      <c r="J400" s="38"/>
      <c r="K400" s="38"/>
      <c r="L400" s="41"/>
      <c r="M400" s="210"/>
      <c r="N400" s="211"/>
      <c r="O400" s="66"/>
      <c r="P400" s="66"/>
      <c r="Q400" s="66"/>
      <c r="R400" s="66"/>
      <c r="S400" s="66"/>
      <c r="T400" s="67"/>
      <c r="U400" s="36"/>
      <c r="V400" s="36"/>
      <c r="W400" s="36"/>
      <c r="X400" s="36"/>
      <c r="Y400" s="36"/>
      <c r="Z400" s="36"/>
      <c r="AA400" s="36"/>
      <c r="AB400" s="36"/>
      <c r="AC400" s="36"/>
      <c r="AD400" s="36"/>
      <c r="AE400" s="36"/>
      <c r="AT400" s="19" t="s">
        <v>222</v>
      </c>
      <c r="AU400" s="19" t="s">
        <v>83</v>
      </c>
    </row>
    <row r="401" spans="1:65" s="12" customFormat="1" ht="25.9" customHeight="1">
      <c r="B401" s="179"/>
      <c r="C401" s="180"/>
      <c r="D401" s="181" t="s">
        <v>73</v>
      </c>
      <c r="E401" s="182" t="s">
        <v>122</v>
      </c>
      <c r="F401" s="182" t="s">
        <v>123</v>
      </c>
      <c r="G401" s="180"/>
      <c r="H401" s="180"/>
      <c r="I401" s="183"/>
      <c r="J401" s="184">
        <f>BK401</f>
        <v>0</v>
      </c>
      <c r="K401" s="180"/>
      <c r="L401" s="185"/>
      <c r="M401" s="186"/>
      <c r="N401" s="187"/>
      <c r="O401" s="187"/>
      <c r="P401" s="188">
        <f>P402+P404+P410+P412+P414</f>
        <v>0</v>
      </c>
      <c r="Q401" s="187"/>
      <c r="R401" s="188">
        <f>R402+R404+R410+R412+R414</f>
        <v>0</v>
      </c>
      <c r="S401" s="187"/>
      <c r="T401" s="189">
        <f>T402+T404+T410+T412+T414</f>
        <v>0</v>
      </c>
      <c r="AR401" s="190" t="s">
        <v>238</v>
      </c>
      <c r="AT401" s="191" t="s">
        <v>73</v>
      </c>
      <c r="AU401" s="191" t="s">
        <v>74</v>
      </c>
      <c r="AY401" s="190" t="s">
        <v>213</v>
      </c>
      <c r="BK401" s="192">
        <f>BK402+BK404+BK410+BK412+BK414</f>
        <v>0</v>
      </c>
    </row>
    <row r="402" spans="1:65" s="12" customFormat="1" ht="22.9" customHeight="1">
      <c r="B402" s="179"/>
      <c r="C402" s="180"/>
      <c r="D402" s="181" t="s">
        <v>73</v>
      </c>
      <c r="E402" s="193" t="s">
        <v>2109</v>
      </c>
      <c r="F402" s="193" t="s">
        <v>2110</v>
      </c>
      <c r="G402" s="180"/>
      <c r="H402" s="180"/>
      <c r="I402" s="183"/>
      <c r="J402" s="194">
        <f>BK402</f>
        <v>0</v>
      </c>
      <c r="K402" s="180"/>
      <c r="L402" s="185"/>
      <c r="M402" s="186"/>
      <c r="N402" s="187"/>
      <c r="O402" s="187"/>
      <c r="P402" s="188">
        <f>P403</f>
        <v>0</v>
      </c>
      <c r="Q402" s="187"/>
      <c r="R402" s="188">
        <f>R403</f>
        <v>0</v>
      </c>
      <c r="S402" s="187"/>
      <c r="T402" s="189">
        <f>T403</f>
        <v>0</v>
      </c>
      <c r="AR402" s="190" t="s">
        <v>238</v>
      </c>
      <c r="AT402" s="191" t="s">
        <v>73</v>
      </c>
      <c r="AU402" s="191" t="s">
        <v>81</v>
      </c>
      <c r="AY402" s="190" t="s">
        <v>213</v>
      </c>
      <c r="BK402" s="192">
        <f>BK403</f>
        <v>0</v>
      </c>
    </row>
    <row r="403" spans="1:65" s="2" customFormat="1" ht="16.5" customHeight="1">
      <c r="A403" s="36"/>
      <c r="B403" s="37"/>
      <c r="C403" s="195" t="s">
        <v>914</v>
      </c>
      <c r="D403" s="195" t="s">
        <v>215</v>
      </c>
      <c r="E403" s="196" t="s">
        <v>2303</v>
      </c>
      <c r="F403" s="197" t="s">
        <v>2585</v>
      </c>
      <c r="G403" s="198" t="s">
        <v>2586</v>
      </c>
      <c r="H403" s="199">
        <v>1</v>
      </c>
      <c r="I403" s="200"/>
      <c r="J403" s="201">
        <f>ROUND(I403*H403,2)</f>
        <v>0</v>
      </c>
      <c r="K403" s="197" t="s">
        <v>2365</v>
      </c>
      <c r="L403" s="41"/>
      <c r="M403" s="202" t="s">
        <v>19</v>
      </c>
      <c r="N403" s="203" t="s">
        <v>45</v>
      </c>
      <c r="O403" s="66"/>
      <c r="P403" s="204">
        <f>O403*H403</f>
        <v>0</v>
      </c>
      <c r="Q403" s="204">
        <v>0</v>
      </c>
      <c r="R403" s="204">
        <f>Q403*H403</f>
        <v>0</v>
      </c>
      <c r="S403" s="204">
        <v>0</v>
      </c>
      <c r="T403" s="205">
        <f>S403*H403</f>
        <v>0</v>
      </c>
      <c r="U403" s="36"/>
      <c r="V403" s="36"/>
      <c r="W403" s="36"/>
      <c r="X403" s="36"/>
      <c r="Y403" s="36"/>
      <c r="Z403" s="36"/>
      <c r="AA403" s="36"/>
      <c r="AB403" s="36"/>
      <c r="AC403" s="36"/>
      <c r="AD403" s="36"/>
      <c r="AE403" s="36"/>
      <c r="AR403" s="206" t="s">
        <v>2113</v>
      </c>
      <c r="AT403" s="206" t="s">
        <v>215</v>
      </c>
      <c r="AU403" s="206" t="s">
        <v>83</v>
      </c>
      <c r="AY403" s="19" t="s">
        <v>213</v>
      </c>
      <c r="BE403" s="207">
        <f>IF(N403="základní",J403,0)</f>
        <v>0</v>
      </c>
      <c r="BF403" s="207">
        <f>IF(N403="snížená",J403,0)</f>
        <v>0</v>
      </c>
      <c r="BG403" s="207">
        <f>IF(N403="zákl. přenesená",J403,0)</f>
        <v>0</v>
      </c>
      <c r="BH403" s="207">
        <f>IF(N403="sníž. přenesená",J403,0)</f>
        <v>0</v>
      </c>
      <c r="BI403" s="207">
        <f>IF(N403="nulová",J403,0)</f>
        <v>0</v>
      </c>
      <c r="BJ403" s="19" t="s">
        <v>81</v>
      </c>
      <c r="BK403" s="207">
        <f>ROUND(I403*H403,2)</f>
        <v>0</v>
      </c>
      <c r="BL403" s="19" t="s">
        <v>2113</v>
      </c>
      <c r="BM403" s="206" t="s">
        <v>3693</v>
      </c>
    </row>
    <row r="404" spans="1:65" s="12" customFormat="1" ht="22.9" customHeight="1">
      <c r="B404" s="179"/>
      <c r="C404" s="180"/>
      <c r="D404" s="181" t="s">
        <v>73</v>
      </c>
      <c r="E404" s="193" t="s">
        <v>2306</v>
      </c>
      <c r="F404" s="193" t="s">
        <v>2294</v>
      </c>
      <c r="G404" s="180"/>
      <c r="H404" s="180"/>
      <c r="I404" s="183"/>
      <c r="J404" s="194">
        <f>BK404</f>
        <v>0</v>
      </c>
      <c r="K404" s="180"/>
      <c r="L404" s="185"/>
      <c r="M404" s="186"/>
      <c r="N404" s="187"/>
      <c r="O404" s="187"/>
      <c r="P404" s="188">
        <f>SUM(P405:P409)</f>
        <v>0</v>
      </c>
      <c r="Q404" s="187"/>
      <c r="R404" s="188">
        <f>SUM(R405:R409)</f>
        <v>0</v>
      </c>
      <c r="S404" s="187"/>
      <c r="T404" s="189">
        <f>SUM(T405:T409)</f>
        <v>0</v>
      </c>
      <c r="AR404" s="190" t="s">
        <v>238</v>
      </c>
      <c r="AT404" s="191" t="s">
        <v>73</v>
      </c>
      <c r="AU404" s="191" t="s">
        <v>81</v>
      </c>
      <c r="AY404" s="190" t="s">
        <v>213</v>
      </c>
      <c r="BK404" s="192">
        <f>SUM(BK405:BK409)</f>
        <v>0</v>
      </c>
    </row>
    <row r="405" spans="1:65" s="2" customFormat="1" ht="16.5" customHeight="1">
      <c r="A405" s="36"/>
      <c r="B405" s="37"/>
      <c r="C405" s="195" t="s">
        <v>919</v>
      </c>
      <c r="D405" s="195" t="s">
        <v>215</v>
      </c>
      <c r="E405" s="196" t="s">
        <v>2307</v>
      </c>
      <c r="F405" s="197" t="s">
        <v>2294</v>
      </c>
      <c r="G405" s="198" t="s">
        <v>2586</v>
      </c>
      <c r="H405" s="199">
        <v>1</v>
      </c>
      <c r="I405" s="200"/>
      <c r="J405" s="201">
        <f>ROUND(I405*H405,2)</f>
        <v>0</v>
      </c>
      <c r="K405" s="197" t="s">
        <v>2365</v>
      </c>
      <c r="L405" s="41"/>
      <c r="M405" s="202" t="s">
        <v>19</v>
      </c>
      <c r="N405" s="203" t="s">
        <v>45</v>
      </c>
      <c r="O405" s="66"/>
      <c r="P405" s="204">
        <f>O405*H405</f>
        <v>0</v>
      </c>
      <c r="Q405" s="204">
        <v>0</v>
      </c>
      <c r="R405" s="204">
        <f>Q405*H405</f>
        <v>0</v>
      </c>
      <c r="S405" s="204">
        <v>0</v>
      </c>
      <c r="T405" s="205">
        <f>S405*H405</f>
        <v>0</v>
      </c>
      <c r="U405" s="36"/>
      <c r="V405" s="36"/>
      <c r="W405" s="36"/>
      <c r="X405" s="36"/>
      <c r="Y405" s="36"/>
      <c r="Z405" s="36"/>
      <c r="AA405" s="36"/>
      <c r="AB405" s="36"/>
      <c r="AC405" s="36"/>
      <c r="AD405" s="36"/>
      <c r="AE405" s="36"/>
      <c r="AR405" s="206" t="s">
        <v>2113</v>
      </c>
      <c r="AT405" s="206" t="s">
        <v>215</v>
      </c>
      <c r="AU405" s="206" t="s">
        <v>83</v>
      </c>
      <c r="AY405" s="19" t="s">
        <v>213</v>
      </c>
      <c r="BE405" s="207">
        <f>IF(N405="základní",J405,0)</f>
        <v>0</v>
      </c>
      <c r="BF405" s="207">
        <f>IF(N405="snížená",J405,0)</f>
        <v>0</v>
      </c>
      <c r="BG405" s="207">
        <f>IF(N405="zákl. přenesená",J405,0)</f>
        <v>0</v>
      </c>
      <c r="BH405" s="207">
        <f>IF(N405="sníž. přenesená",J405,0)</f>
        <v>0</v>
      </c>
      <c r="BI405" s="207">
        <f>IF(N405="nulová",J405,0)</f>
        <v>0</v>
      </c>
      <c r="BJ405" s="19" t="s">
        <v>81</v>
      </c>
      <c r="BK405" s="207">
        <f>ROUND(I405*H405,2)</f>
        <v>0</v>
      </c>
      <c r="BL405" s="19" t="s">
        <v>2113</v>
      </c>
      <c r="BM405" s="206" t="s">
        <v>3694</v>
      </c>
    </row>
    <row r="406" spans="1:65" s="2" customFormat="1" ht="16.5" customHeight="1">
      <c r="A406" s="36"/>
      <c r="B406" s="37"/>
      <c r="C406" s="195" t="s">
        <v>923</v>
      </c>
      <c r="D406" s="195" t="s">
        <v>215</v>
      </c>
      <c r="E406" s="196" t="s">
        <v>2589</v>
      </c>
      <c r="F406" s="197" t="s">
        <v>2590</v>
      </c>
      <c r="G406" s="198" t="s">
        <v>2586</v>
      </c>
      <c r="H406" s="199">
        <v>1</v>
      </c>
      <c r="I406" s="200"/>
      <c r="J406" s="201">
        <f>ROUND(I406*H406,2)</f>
        <v>0</v>
      </c>
      <c r="K406" s="197" t="s">
        <v>19</v>
      </c>
      <c r="L406" s="41"/>
      <c r="M406" s="202" t="s">
        <v>19</v>
      </c>
      <c r="N406" s="203" t="s">
        <v>45</v>
      </c>
      <c r="O406" s="66"/>
      <c r="P406" s="204">
        <f>O406*H406</f>
        <v>0</v>
      </c>
      <c r="Q406" s="204">
        <v>0</v>
      </c>
      <c r="R406" s="204">
        <f>Q406*H406</f>
        <v>0</v>
      </c>
      <c r="S406" s="204">
        <v>0</v>
      </c>
      <c r="T406" s="205">
        <f>S406*H406</f>
        <v>0</v>
      </c>
      <c r="U406" s="36"/>
      <c r="V406" s="36"/>
      <c r="W406" s="36"/>
      <c r="X406" s="36"/>
      <c r="Y406" s="36"/>
      <c r="Z406" s="36"/>
      <c r="AA406" s="36"/>
      <c r="AB406" s="36"/>
      <c r="AC406" s="36"/>
      <c r="AD406" s="36"/>
      <c r="AE406" s="36"/>
      <c r="AR406" s="206" t="s">
        <v>2113</v>
      </c>
      <c r="AT406" s="206" t="s">
        <v>215</v>
      </c>
      <c r="AU406" s="206" t="s">
        <v>83</v>
      </c>
      <c r="AY406" s="19" t="s">
        <v>213</v>
      </c>
      <c r="BE406" s="207">
        <f>IF(N406="základní",J406,0)</f>
        <v>0</v>
      </c>
      <c r="BF406" s="207">
        <f>IF(N406="snížená",J406,0)</f>
        <v>0</v>
      </c>
      <c r="BG406" s="207">
        <f>IF(N406="zákl. přenesená",J406,0)</f>
        <v>0</v>
      </c>
      <c r="BH406" s="207">
        <f>IF(N406="sníž. přenesená",J406,0)</f>
        <v>0</v>
      </c>
      <c r="BI406" s="207">
        <f>IF(N406="nulová",J406,0)</f>
        <v>0</v>
      </c>
      <c r="BJ406" s="19" t="s">
        <v>81</v>
      </c>
      <c r="BK406" s="207">
        <f>ROUND(I406*H406,2)</f>
        <v>0</v>
      </c>
      <c r="BL406" s="19" t="s">
        <v>2113</v>
      </c>
      <c r="BM406" s="206" t="s">
        <v>3695</v>
      </c>
    </row>
    <row r="407" spans="1:65" s="2" customFormat="1" ht="16.5" customHeight="1">
      <c r="A407" s="36"/>
      <c r="B407" s="37"/>
      <c r="C407" s="195" t="s">
        <v>929</v>
      </c>
      <c r="D407" s="195" t="s">
        <v>215</v>
      </c>
      <c r="E407" s="196" t="s">
        <v>2592</v>
      </c>
      <c r="F407" s="197" t="s">
        <v>2593</v>
      </c>
      <c r="G407" s="198" t="s">
        <v>2586</v>
      </c>
      <c r="H407" s="199">
        <v>1</v>
      </c>
      <c r="I407" s="200"/>
      <c r="J407" s="201">
        <f>ROUND(I407*H407,2)</f>
        <v>0</v>
      </c>
      <c r="K407" s="197" t="s">
        <v>2365</v>
      </c>
      <c r="L407" s="41"/>
      <c r="M407" s="202" t="s">
        <v>19</v>
      </c>
      <c r="N407" s="203" t="s">
        <v>45</v>
      </c>
      <c r="O407" s="66"/>
      <c r="P407" s="204">
        <f>O407*H407</f>
        <v>0</v>
      </c>
      <c r="Q407" s="204">
        <v>0</v>
      </c>
      <c r="R407" s="204">
        <f>Q407*H407</f>
        <v>0</v>
      </c>
      <c r="S407" s="204">
        <v>0</v>
      </c>
      <c r="T407" s="205">
        <f>S407*H407</f>
        <v>0</v>
      </c>
      <c r="U407" s="36"/>
      <c r="V407" s="36"/>
      <c r="W407" s="36"/>
      <c r="X407" s="36"/>
      <c r="Y407" s="36"/>
      <c r="Z407" s="36"/>
      <c r="AA407" s="36"/>
      <c r="AB407" s="36"/>
      <c r="AC407" s="36"/>
      <c r="AD407" s="36"/>
      <c r="AE407" s="36"/>
      <c r="AR407" s="206" t="s">
        <v>2113</v>
      </c>
      <c r="AT407" s="206" t="s">
        <v>215</v>
      </c>
      <c r="AU407" s="206" t="s">
        <v>83</v>
      </c>
      <c r="AY407" s="19" t="s">
        <v>213</v>
      </c>
      <c r="BE407" s="207">
        <f>IF(N407="základní",J407,0)</f>
        <v>0</v>
      </c>
      <c r="BF407" s="207">
        <f>IF(N407="snížená",J407,0)</f>
        <v>0</v>
      </c>
      <c r="BG407" s="207">
        <f>IF(N407="zákl. přenesená",J407,0)</f>
        <v>0</v>
      </c>
      <c r="BH407" s="207">
        <f>IF(N407="sníž. přenesená",J407,0)</f>
        <v>0</v>
      </c>
      <c r="BI407" s="207">
        <f>IF(N407="nulová",J407,0)</f>
        <v>0</v>
      </c>
      <c r="BJ407" s="19" t="s">
        <v>81</v>
      </c>
      <c r="BK407" s="207">
        <f>ROUND(I407*H407,2)</f>
        <v>0</v>
      </c>
      <c r="BL407" s="19" t="s">
        <v>2113</v>
      </c>
      <c r="BM407" s="206" t="s">
        <v>3696</v>
      </c>
    </row>
    <row r="408" spans="1:65" s="2" customFormat="1" ht="16.5" customHeight="1">
      <c r="A408" s="36"/>
      <c r="B408" s="37"/>
      <c r="C408" s="195" t="s">
        <v>933</v>
      </c>
      <c r="D408" s="195" t="s">
        <v>215</v>
      </c>
      <c r="E408" s="196" t="s">
        <v>2595</v>
      </c>
      <c r="F408" s="197" t="s">
        <v>2596</v>
      </c>
      <c r="G408" s="198" t="s">
        <v>2586</v>
      </c>
      <c r="H408" s="199">
        <v>1</v>
      </c>
      <c r="I408" s="200"/>
      <c r="J408" s="201">
        <f>ROUND(I408*H408,2)</f>
        <v>0</v>
      </c>
      <c r="K408" s="197" t="s">
        <v>2365</v>
      </c>
      <c r="L408" s="41"/>
      <c r="M408" s="202" t="s">
        <v>19</v>
      </c>
      <c r="N408" s="203" t="s">
        <v>45</v>
      </c>
      <c r="O408" s="66"/>
      <c r="P408" s="204">
        <f>O408*H408</f>
        <v>0</v>
      </c>
      <c r="Q408" s="204">
        <v>0</v>
      </c>
      <c r="R408" s="204">
        <f>Q408*H408</f>
        <v>0</v>
      </c>
      <c r="S408" s="204">
        <v>0</v>
      </c>
      <c r="T408" s="205">
        <f>S408*H408</f>
        <v>0</v>
      </c>
      <c r="U408" s="36"/>
      <c r="V408" s="36"/>
      <c r="W408" s="36"/>
      <c r="X408" s="36"/>
      <c r="Y408" s="36"/>
      <c r="Z408" s="36"/>
      <c r="AA408" s="36"/>
      <c r="AB408" s="36"/>
      <c r="AC408" s="36"/>
      <c r="AD408" s="36"/>
      <c r="AE408" s="36"/>
      <c r="AR408" s="206" t="s">
        <v>2113</v>
      </c>
      <c r="AT408" s="206" t="s">
        <v>215</v>
      </c>
      <c r="AU408" s="206" t="s">
        <v>83</v>
      </c>
      <c r="AY408" s="19" t="s">
        <v>213</v>
      </c>
      <c r="BE408" s="207">
        <f>IF(N408="základní",J408,0)</f>
        <v>0</v>
      </c>
      <c r="BF408" s="207">
        <f>IF(N408="snížená",J408,0)</f>
        <v>0</v>
      </c>
      <c r="BG408" s="207">
        <f>IF(N408="zákl. přenesená",J408,0)</f>
        <v>0</v>
      </c>
      <c r="BH408" s="207">
        <f>IF(N408="sníž. přenesená",J408,0)</f>
        <v>0</v>
      </c>
      <c r="BI408" s="207">
        <f>IF(N408="nulová",J408,0)</f>
        <v>0</v>
      </c>
      <c r="BJ408" s="19" t="s">
        <v>81</v>
      </c>
      <c r="BK408" s="207">
        <f>ROUND(I408*H408,2)</f>
        <v>0</v>
      </c>
      <c r="BL408" s="19" t="s">
        <v>2113</v>
      </c>
      <c r="BM408" s="206" t="s">
        <v>3697</v>
      </c>
    </row>
    <row r="409" spans="1:65" s="2" customFormat="1" ht="16.5" customHeight="1">
      <c r="A409" s="36"/>
      <c r="B409" s="37"/>
      <c r="C409" s="195" t="s">
        <v>940</v>
      </c>
      <c r="D409" s="195" t="s">
        <v>215</v>
      </c>
      <c r="E409" s="196" t="s">
        <v>2598</v>
      </c>
      <c r="F409" s="197" t="s">
        <v>2599</v>
      </c>
      <c r="G409" s="198" t="s">
        <v>2586</v>
      </c>
      <c r="H409" s="199">
        <v>1</v>
      </c>
      <c r="I409" s="200"/>
      <c r="J409" s="201">
        <f>ROUND(I409*H409,2)</f>
        <v>0</v>
      </c>
      <c r="K409" s="197" t="s">
        <v>2365</v>
      </c>
      <c r="L409" s="41"/>
      <c r="M409" s="202" t="s">
        <v>19</v>
      </c>
      <c r="N409" s="203" t="s">
        <v>45</v>
      </c>
      <c r="O409" s="66"/>
      <c r="P409" s="204">
        <f>O409*H409</f>
        <v>0</v>
      </c>
      <c r="Q409" s="204">
        <v>0</v>
      </c>
      <c r="R409" s="204">
        <f>Q409*H409</f>
        <v>0</v>
      </c>
      <c r="S409" s="204">
        <v>0</v>
      </c>
      <c r="T409" s="205">
        <f>S409*H409</f>
        <v>0</v>
      </c>
      <c r="U409" s="36"/>
      <c r="V409" s="36"/>
      <c r="W409" s="36"/>
      <c r="X409" s="36"/>
      <c r="Y409" s="36"/>
      <c r="Z409" s="36"/>
      <c r="AA409" s="36"/>
      <c r="AB409" s="36"/>
      <c r="AC409" s="36"/>
      <c r="AD409" s="36"/>
      <c r="AE409" s="36"/>
      <c r="AR409" s="206" t="s">
        <v>2113</v>
      </c>
      <c r="AT409" s="206" t="s">
        <v>215</v>
      </c>
      <c r="AU409" s="206" t="s">
        <v>83</v>
      </c>
      <c r="AY409" s="19" t="s">
        <v>213</v>
      </c>
      <c r="BE409" s="207">
        <f>IF(N409="základní",J409,0)</f>
        <v>0</v>
      </c>
      <c r="BF409" s="207">
        <f>IF(N409="snížená",J409,0)</f>
        <v>0</v>
      </c>
      <c r="BG409" s="207">
        <f>IF(N409="zákl. přenesená",J409,0)</f>
        <v>0</v>
      </c>
      <c r="BH409" s="207">
        <f>IF(N409="sníž. přenesená",J409,0)</f>
        <v>0</v>
      </c>
      <c r="BI409" s="207">
        <f>IF(N409="nulová",J409,0)</f>
        <v>0</v>
      </c>
      <c r="BJ409" s="19" t="s">
        <v>81</v>
      </c>
      <c r="BK409" s="207">
        <f>ROUND(I409*H409,2)</f>
        <v>0</v>
      </c>
      <c r="BL409" s="19" t="s">
        <v>2113</v>
      </c>
      <c r="BM409" s="206" t="s">
        <v>3698</v>
      </c>
    </row>
    <row r="410" spans="1:65" s="12" customFormat="1" ht="22.9" customHeight="1">
      <c r="B410" s="179"/>
      <c r="C410" s="180"/>
      <c r="D410" s="181" t="s">
        <v>73</v>
      </c>
      <c r="E410" s="193" t="s">
        <v>2310</v>
      </c>
      <c r="F410" s="193" t="s">
        <v>2311</v>
      </c>
      <c r="G410" s="180"/>
      <c r="H410" s="180"/>
      <c r="I410" s="183"/>
      <c r="J410" s="194">
        <f>BK410</f>
        <v>0</v>
      </c>
      <c r="K410" s="180"/>
      <c r="L410" s="185"/>
      <c r="M410" s="186"/>
      <c r="N410" s="187"/>
      <c r="O410" s="187"/>
      <c r="P410" s="188">
        <f>P411</f>
        <v>0</v>
      </c>
      <c r="Q410" s="187"/>
      <c r="R410" s="188">
        <f>R411</f>
        <v>0</v>
      </c>
      <c r="S410" s="187"/>
      <c r="T410" s="189">
        <f>T411</f>
        <v>0</v>
      </c>
      <c r="AR410" s="190" t="s">
        <v>238</v>
      </c>
      <c r="AT410" s="191" t="s">
        <v>73</v>
      </c>
      <c r="AU410" s="191" t="s">
        <v>81</v>
      </c>
      <c r="AY410" s="190" t="s">
        <v>213</v>
      </c>
      <c r="BK410" s="192">
        <f>BK411</f>
        <v>0</v>
      </c>
    </row>
    <row r="411" spans="1:65" s="2" customFormat="1" ht="16.5" customHeight="1">
      <c r="A411" s="36"/>
      <c r="B411" s="37"/>
      <c r="C411" s="195" t="s">
        <v>945</v>
      </c>
      <c r="D411" s="195" t="s">
        <v>215</v>
      </c>
      <c r="E411" s="196" t="s">
        <v>2601</v>
      </c>
      <c r="F411" s="197" t="s">
        <v>2602</v>
      </c>
      <c r="G411" s="198" t="s">
        <v>2586</v>
      </c>
      <c r="H411" s="199">
        <v>1</v>
      </c>
      <c r="I411" s="200"/>
      <c r="J411" s="201">
        <f>ROUND(I411*H411,2)</f>
        <v>0</v>
      </c>
      <c r="K411" s="197" t="s">
        <v>2365</v>
      </c>
      <c r="L411" s="41"/>
      <c r="M411" s="202" t="s">
        <v>19</v>
      </c>
      <c r="N411" s="203" t="s">
        <v>45</v>
      </c>
      <c r="O411" s="66"/>
      <c r="P411" s="204">
        <f>O411*H411</f>
        <v>0</v>
      </c>
      <c r="Q411" s="204">
        <v>0</v>
      </c>
      <c r="R411" s="204">
        <f>Q411*H411</f>
        <v>0</v>
      </c>
      <c r="S411" s="204">
        <v>0</v>
      </c>
      <c r="T411" s="205">
        <f>S411*H411</f>
        <v>0</v>
      </c>
      <c r="U411" s="36"/>
      <c r="V411" s="36"/>
      <c r="W411" s="36"/>
      <c r="X411" s="36"/>
      <c r="Y411" s="36"/>
      <c r="Z411" s="36"/>
      <c r="AA411" s="36"/>
      <c r="AB411" s="36"/>
      <c r="AC411" s="36"/>
      <c r="AD411" s="36"/>
      <c r="AE411" s="36"/>
      <c r="AR411" s="206" t="s">
        <v>2113</v>
      </c>
      <c r="AT411" s="206" t="s">
        <v>215</v>
      </c>
      <c r="AU411" s="206" t="s">
        <v>83</v>
      </c>
      <c r="AY411" s="19" t="s">
        <v>213</v>
      </c>
      <c r="BE411" s="207">
        <f>IF(N411="základní",J411,0)</f>
        <v>0</v>
      </c>
      <c r="BF411" s="207">
        <f>IF(N411="snížená",J411,0)</f>
        <v>0</v>
      </c>
      <c r="BG411" s="207">
        <f>IF(N411="zákl. přenesená",J411,0)</f>
        <v>0</v>
      </c>
      <c r="BH411" s="207">
        <f>IF(N411="sníž. přenesená",J411,0)</f>
        <v>0</v>
      </c>
      <c r="BI411" s="207">
        <f>IF(N411="nulová",J411,0)</f>
        <v>0</v>
      </c>
      <c r="BJ411" s="19" t="s">
        <v>81</v>
      </c>
      <c r="BK411" s="207">
        <f>ROUND(I411*H411,2)</f>
        <v>0</v>
      </c>
      <c r="BL411" s="19" t="s">
        <v>2113</v>
      </c>
      <c r="BM411" s="206" t="s">
        <v>3699</v>
      </c>
    </row>
    <row r="412" spans="1:65" s="12" customFormat="1" ht="22.9" customHeight="1">
      <c r="B412" s="179"/>
      <c r="C412" s="180"/>
      <c r="D412" s="181" t="s">
        <v>73</v>
      </c>
      <c r="E412" s="193" t="s">
        <v>2327</v>
      </c>
      <c r="F412" s="193" t="s">
        <v>2328</v>
      </c>
      <c r="G412" s="180"/>
      <c r="H412" s="180"/>
      <c r="I412" s="183"/>
      <c r="J412" s="194">
        <f>BK412</f>
        <v>0</v>
      </c>
      <c r="K412" s="180"/>
      <c r="L412" s="185"/>
      <c r="M412" s="186"/>
      <c r="N412" s="187"/>
      <c r="O412" s="187"/>
      <c r="P412" s="188">
        <f>P413</f>
        <v>0</v>
      </c>
      <c r="Q412" s="187"/>
      <c r="R412" s="188">
        <f>R413</f>
        <v>0</v>
      </c>
      <c r="S412" s="187"/>
      <c r="T412" s="189">
        <f>T413</f>
        <v>0</v>
      </c>
      <c r="AR412" s="190" t="s">
        <v>238</v>
      </c>
      <c r="AT412" s="191" t="s">
        <v>73</v>
      </c>
      <c r="AU412" s="191" t="s">
        <v>81</v>
      </c>
      <c r="AY412" s="190" t="s">
        <v>213</v>
      </c>
      <c r="BK412" s="192">
        <f>BK413</f>
        <v>0</v>
      </c>
    </row>
    <row r="413" spans="1:65" s="2" customFormat="1" ht="16.5" customHeight="1">
      <c r="A413" s="36"/>
      <c r="B413" s="37"/>
      <c r="C413" s="195" t="s">
        <v>951</v>
      </c>
      <c r="D413" s="195" t="s">
        <v>215</v>
      </c>
      <c r="E413" s="196" t="s">
        <v>2604</v>
      </c>
      <c r="F413" s="197" t="s">
        <v>2605</v>
      </c>
      <c r="G413" s="198" t="s">
        <v>2586</v>
      </c>
      <c r="H413" s="199">
        <v>1</v>
      </c>
      <c r="I413" s="200"/>
      <c r="J413" s="201">
        <f>ROUND(I413*H413,2)</f>
        <v>0</v>
      </c>
      <c r="K413" s="197" t="s">
        <v>2365</v>
      </c>
      <c r="L413" s="41"/>
      <c r="M413" s="202" t="s">
        <v>19</v>
      </c>
      <c r="N413" s="203" t="s">
        <v>45</v>
      </c>
      <c r="O413" s="66"/>
      <c r="P413" s="204">
        <f>O413*H413</f>
        <v>0</v>
      </c>
      <c r="Q413" s="204">
        <v>0</v>
      </c>
      <c r="R413" s="204">
        <f>Q413*H413</f>
        <v>0</v>
      </c>
      <c r="S413" s="204">
        <v>0</v>
      </c>
      <c r="T413" s="205">
        <f>S413*H413</f>
        <v>0</v>
      </c>
      <c r="U413" s="36"/>
      <c r="V413" s="36"/>
      <c r="W413" s="36"/>
      <c r="X413" s="36"/>
      <c r="Y413" s="36"/>
      <c r="Z413" s="36"/>
      <c r="AA413" s="36"/>
      <c r="AB413" s="36"/>
      <c r="AC413" s="36"/>
      <c r="AD413" s="36"/>
      <c r="AE413" s="36"/>
      <c r="AR413" s="206" t="s">
        <v>2113</v>
      </c>
      <c r="AT413" s="206" t="s">
        <v>215</v>
      </c>
      <c r="AU413" s="206" t="s">
        <v>83</v>
      </c>
      <c r="AY413" s="19" t="s">
        <v>213</v>
      </c>
      <c r="BE413" s="207">
        <f>IF(N413="základní",J413,0)</f>
        <v>0</v>
      </c>
      <c r="BF413" s="207">
        <f>IF(N413="snížená",J413,0)</f>
        <v>0</v>
      </c>
      <c r="BG413" s="207">
        <f>IF(N413="zákl. přenesená",J413,0)</f>
        <v>0</v>
      </c>
      <c r="BH413" s="207">
        <f>IF(N413="sníž. přenesená",J413,0)</f>
        <v>0</v>
      </c>
      <c r="BI413" s="207">
        <f>IF(N413="nulová",J413,0)</f>
        <v>0</v>
      </c>
      <c r="BJ413" s="19" t="s">
        <v>81</v>
      </c>
      <c r="BK413" s="207">
        <f>ROUND(I413*H413,2)</f>
        <v>0</v>
      </c>
      <c r="BL413" s="19" t="s">
        <v>2113</v>
      </c>
      <c r="BM413" s="206" t="s">
        <v>3700</v>
      </c>
    </row>
    <row r="414" spans="1:65" s="12" customFormat="1" ht="22.9" customHeight="1">
      <c r="B414" s="179"/>
      <c r="C414" s="180"/>
      <c r="D414" s="181" t="s">
        <v>73</v>
      </c>
      <c r="E414" s="193" t="s">
        <v>2607</v>
      </c>
      <c r="F414" s="193" t="s">
        <v>2590</v>
      </c>
      <c r="G414" s="180"/>
      <c r="H414" s="180"/>
      <c r="I414" s="183"/>
      <c r="J414" s="194">
        <f>BK414</f>
        <v>0</v>
      </c>
      <c r="K414" s="180"/>
      <c r="L414" s="185"/>
      <c r="M414" s="186"/>
      <c r="N414" s="187"/>
      <c r="O414" s="187"/>
      <c r="P414" s="188">
        <f>P415</f>
        <v>0</v>
      </c>
      <c r="Q414" s="187"/>
      <c r="R414" s="188">
        <f>R415</f>
        <v>0</v>
      </c>
      <c r="S414" s="187"/>
      <c r="T414" s="189">
        <f>T415</f>
        <v>0</v>
      </c>
      <c r="AR414" s="190" t="s">
        <v>238</v>
      </c>
      <c r="AT414" s="191" t="s">
        <v>73</v>
      </c>
      <c r="AU414" s="191" t="s">
        <v>81</v>
      </c>
      <c r="AY414" s="190" t="s">
        <v>213</v>
      </c>
      <c r="BK414" s="192">
        <f>BK415</f>
        <v>0</v>
      </c>
    </row>
    <row r="415" spans="1:65" s="2" customFormat="1" ht="16.5" customHeight="1">
      <c r="A415" s="36"/>
      <c r="B415" s="37"/>
      <c r="C415" s="195" t="s">
        <v>957</v>
      </c>
      <c r="D415" s="195" t="s">
        <v>215</v>
      </c>
      <c r="E415" s="196" t="s">
        <v>2608</v>
      </c>
      <c r="F415" s="197" t="s">
        <v>2609</v>
      </c>
      <c r="G415" s="198" t="s">
        <v>2586</v>
      </c>
      <c r="H415" s="199">
        <v>1</v>
      </c>
      <c r="I415" s="200"/>
      <c r="J415" s="201">
        <f>ROUND(I415*H415,2)</f>
        <v>0</v>
      </c>
      <c r="K415" s="197" t="s">
        <v>2365</v>
      </c>
      <c r="L415" s="41"/>
      <c r="M415" s="258" t="s">
        <v>19</v>
      </c>
      <c r="N415" s="259" t="s">
        <v>45</v>
      </c>
      <c r="O415" s="256"/>
      <c r="P415" s="260">
        <f>O415*H415</f>
        <v>0</v>
      </c>
      <c r="Q415" s="260">
        <v>0</v>
      </c>
      <c r="R415" s="260">
        <f>Q415*H415</f>
        <v>0</v>
      </c>
      <c r="S415" s="260">
        <v>0</v>
      </c>
      <c r="T415" s="261">
        <f>S415*H415</f>
        <v>0</v>
      </c>
      <c r="U415" s="36"/>
      <c r="V415" s="36"/>
      <c r="W415" s="36"/>
      <c r="X415" s="36"/>
      <c r="Y415" s="36"/>
      <c r="Z415" s="36"/>
      <c r="AA415" s="36"/>
      <c r="AB415" s="36"/>
      <c r="AC415" s="36"/>
      <c r="AD415" s="36"/>
      <c r="AE415" s="36"/>
      <c r="AR415" s="206" t="s">
        <v>2113</v>
      </c>
      <c r="AT415" s="206" t="s">
        <v>215</v>
      </c>
      <c r="AU415" s="206" t="s">
        <v>83</v>
      </c>
      <c r="AY415" s="19" t="s">
        <v>213</v>
      </c>
      <c r="BE415" s="207">
        <f>IF(N415="základní",J415,0)</f>
        <v>0</v>
      </c>
      <c r="BF415" s="207">
        <f>IF(N415="snížená",J415,0)</f>
        <v>0</v>
      </c>
      <c r="BG415" s="207">
        <f>IF(N415="zákl. přenesená",J415,0)</f>
        <v>0</v>
      </c>
      <c r="BH415" s="207">
        <f>IF(N415="sníž. přenesená",J415,0)</f>
        <v>0</v>
      </c>
      <c r="BI415" s="207">
        <f>IF(N415="nulová",J415,0)</f>
        <v>0</v>
      </c>
      <c r="BJ415" s="19" t="s">
        <v>81</v>
      </c>
      <c r="BK415" s="207">
        <f>ROUND(I415*H415,2)</f>
        <v>0</v>
      </c>
      <c r="BL415" s="19" t="s">
        <v>2113</v>
      </c>
      <c r="BM415" s="206" t="s">
        <v>3701</v>
      </c>
    </row>
    <row r="416" spans="1:65" s="2" customFormat="1" ht="6.95" customHeight="1">
      <c r="A416" s="36"/>
      <c r="B416" s="49"/>
      <c r="C416" s="50"/>
      <c r="D416" s="50"/>
      <c r="E416" s="50"/>
      <c r="F416" s="50"/>
      <c r="G416" s="50"/>
      <c r="H416" s="50"/>
      <c r="I416" s="145"/>
      <c r="J416" s="50"/>
      <c r="K416" s="50"/>
      <c r="L416" s="41"/>
      <c r="M416" s="36"/>
      <c r="O416" s="36"/>
      <c r="P416" s="36"/>
      <c r="Q416" s="36"/>
      <c r="R416" s="36"/>
      <c r="S416" s="36"/>
      <c r="T416" s="36"/>
      <c r="U416" s="36"/>
      <c r="V416" s="36"/>
      <c r="W416" s="36"/>
      <c r="X416" s="36"/>
      <c r="Y416" s="36"/>
      <c r="Z416" s="36"/>
      <c r="AA416" s="36"/>
      <c r="AB416" s="36"/>
      <c r="AC416" s="36"/>
      <c r="AD416" s="36"/>
      <c r="AE416" s="36"/>
    </row>
  </sheetData>
  <sheetProtection password="CC3F" sheet="1" objects="1" scenarios="1" formatColumns="0" formatRows="0" autoFilter="0"/>
  <autoFilter ref="C100:K415"/>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146</v>
      </c>
      <c r="AZ2" s="111" t="s">
        <v>2611</v>
      </c>
      <c r="BA2" s="111" t="s">
        <v>19</v>
      </c>
      <c r="BB2" s="111" t="s">
        <v>19</v>
      </c>
      <c r="BC2" s="111" t="s">
        <v>3702</v>
      </c>
      <c r="BD2" s="111" t="s">
        <v>83</v>
      </c>
    </row>
    <row r="3" spans="1:56" s="1" customFormat="1" ht="6.95" customHeight="1">
      <c r="B3" s="112"/>
      <c r="C3" s="113"/>
      <c r="D3" s="113"/>
      <c r="E3" s="113"/>
      <c r="F3" s="113"/>
      <c r="G3" s="113"/>
      <c r="H3" s="113"/>
      <c r="I3" s="114"/>
      <c r="J3" s="113"/>
      <c r="K3" s="113"/>
      <c r="L3" s="22"/>
      <c r="AT3" s="19" t="s">
        <v>83</v>
      </c>
      <c r="AZ3" s="111" t="s">
        <v>3703</v>
      </c>
      <c r="BA3" s="111" t="s">
        <v>19</v>
      </c>
      <c r="BB3" s="111" t="s">
        <v>19</v>
      </c>
      <c r="BC3" s="111" t="s">
        <v>3704</v>
      </c>
      <c r="BD3" s="111" t="s">
        <v>83</v>
      </c>
    </row>
    <row r="4" spans="1:56" s="1" customFormat="1" ht="24.95" customHeight="1">
      <c r="B4" s="22"/>
      <c r="D4" s="115" t="s">
        <v>158</v>
      </c>
      <c r="I4" s="110"/>
      <c r="L4" s="22"/>
      <c r="M4" s="116" t="s">
        <v>10</v>
      </c>
      <c r="AT4" s="19" t="s">
        <v>4</v>
      </c>
      <c r="AZ4" s="111" t="s">
        <v>3705</v>
      </c>
      <c r="BA4" s="111" t="s">
        <v>19</v>
      </c>
      <c r="BB4" s="111" t="s">
        <v>19</v>
      </c>
      <c r="BC4" s="111" t="s">
        <v>3706</v>
      </c>
      <c r="BD4" s="111" t="s">
        <v>83</v>
      </c>
    </row>
    <row r="5" spans="1:56" s="1" customFormat="1" ht="6.95" customHeight="1">
      <c r="B5" s="22"/>
      <c r="I5" s="110"/>
      <c r="L5" s="22"/>
      <c r="AZ5" s="111" t="s">
        <v>3707</v>
      </c>
      <c r="BA5" s="111" t="s">
        <v>19</v>
      </c>
      <c r="BB5" s="111" t="s">
        <v>19</v>
      </c>
      <c r="BC5" s="111" t="s">
        <v>3708</v>
      </c>
      <c r="BD5" s="111" t="s">
        <v>83</v>
      </c>
    </row>
    <row r="6" spans="1:56" s="1" customFormat="1" ht="12" customHeight="1">
      <c r="B6" s="22"/>
      <c r="D6" s="117" t="s">
        <v>16</v>
      </c>
      <c r="I6" s="110"/>
      <c r="L6" s="22"/>
      <c r="AZ6" s="111" t="s">
        <v>2927</v>
      </c>
      <c r="BA6" s="111" t="s">
        <v>19</v>
      </c>
      <c r="BB6" s="111" t="s">
        <v>19</v>
      </c>
      <c r="BC6" s="111" t="s">
        <v>3709</v>
      </c>
      <c r="BD6" s="111" t="s">
        <v>83</v>
      </c>
    </row>
    <row r="7" spans="1:56" s="1" customFormat="1" ht="16.5" customHeight="1">
      <c r="B7" s="22"/>
      <c r="E7" s="412" t="str">
        <f>'Rekapitulace stavby'!K6</f>
        <v>PROJEKT REKONSTRUKCE I.S. A BUĎÁNKA II. ETAPA</v>
      </c>
      <c r="F7" s="413"/>
      <c r="G7" s="413"/>
      <c r="H7" s="413"/>
      <c r="I7" s="110"/>
      <c r="L7" s="22"/>
      <c r="AZ7" s="111" t="s">
        <v>3710</v>
      </c>
      <c r="BA7" s="111" t="s">
        <v>19</v>
      </c>
      <c r="BB7" s="111" t="s">
        <v>19</v>
      </c>
      <c r="BC7" s="111" t="s">
        <v>3711</v>
      </c>
      <c r="BD7" s="111" t="s">
        <v>83</v>
      </c>
    </row>
    <row r="8" spans="1:56" s="1" customFormat="1" ht="12" customHeight="1">
      <c r="B8" s="22"/>
      <c r="D8" s="117" t="s">
        <v>171</v>
      </c>
      <c r="I8" s="110"/>
      <c r="L8" s="22"/>
      <c r="AZ8" s="111" t="s">
        <v>2343</v>
      </c>
      <c r="BA8" s="111" t="s">
        <v>19</v>
      </c>
      <c r="BB8" s="111" t="s">
        <v>19</v>
      </c>
      <c r="BC8" s="111" t="s">
        <v>3712</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c r="AZ9" s="111" t="s">
        <v>2345</v>
      </c>
      <c r="BA9" s="111" t="s">
        <v>19</v>
      </c>
      <c r="BB9" s="111" t="s">
        <v>19</v>
      </c>
      <c r="BC9" s="111" t="s">
        <v>3713</v>
      </c>
      <c r="BD9" s="111" t="s">
        <v>83</v>
      </c>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c r="AZ10" s="111" t="s">
        <v>2347</v>
      </c>
      <c r="BA10" s="111" t="s">
        <v>19</v>
      </c>
      <c r="BB10" s="111" t="s">
        <v>19</v>
      </c>
      <c r="BC10" s="111" t="s">
        <v>3714</v>
      </c>
      <c r="BD10" s="111" t="s">
        <v>83</v>
      </c>
    </row>
    <row r="11" spans="1:56" s="2" customFormat="1" ht="16.5" customHeight="1">
      <c r="A11" s="36"/>
      <c r="B11" s="41"/>
      <c r="C11" s="36"/>
      <c r="D11" s="36"/>
      <c r="E11" s="415" t="s">
        <v>3715</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ROUND(J97,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ROUND((SUM(BE97:BE214)),  2)</f>
        <v>0</v>
      </c>
      <c r="G35" s="36"/>
      <c r="H35" s="36"/>
      <c r="I35" s="134">
        <v>0.21</v>
      </c>
      <c r="J35" s="133">
        <f>ROUND(((SUM(BE97:BE214))*I35),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ROUND((SUM(BF97:BF214)),  2)</f>
        <v>0</v>
      </c>
      <c r="G36" s="36"/>
      <c r="H36" s="36"/>
      <c r="I36" s="134">
        <v>0.15</v>
      </c>
      <c r="J36" s="133">
        <f>ROUND(((SUM(BF97:BF214))*I36),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ROUND((SUM(BG97:BG214)),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ROUND((SUM(BH97:BH214)),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ROUND((SUM(BI97:BI214)),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06 - Oprava zdi, oplocení u objektu č.p.136</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J97</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J98</f>
        <v>0</v>
      </c>
      <c r="K64" s="155"/>
      <c r="L64" s="160"/>
    </row>
    <row r="65" spans="1:31" s="10" customFormat="1" ht="19.899999999999999" customHeight="1">
      <c r="B65" s="161"/>
      <c r="C65" s="99"/>
      <c r="D65" s="162" t="s">
        <v>2358</v>
      </c>
      <c r="E65" s="163"/>
      <c r="F65" s="163"/>
      <c r="G65" s="163"/>
      <c r="H65" s="163"/>
      <c r="I65" s="164"/>
      <c r="J65" s="165">
        <f>J99</f>
        <v>0</v>
      </c>
      <c r="K65" s="99"/>
      <c r="L65" s="166"/>
    </row>
    <row r="66" spans="1:31" s="10" customFormat="1" ht="19.899999999999999" customHeight="1">
      <c r="B66" s="161"/>
      <c r="C66" s="99"/>
      <c r="D66" s="162" t="s">
        <v>582</v>
      </c>
      <c r="E66" s="163"/>
      <c r="F66" s="163"/>
      <c r="G66" s="163"/>
      <c r="H66" s="163"/>
      <c r="I66" s="164"/>
      <c r="J66" s="165">
        <f>J111</f>
        <v>0</v>
      </c>
      <c r="K66" s="99"/>
      <c r="L66" s="166"/>
    </row>
    <row r="67" spans="1:31" s="10" customFormat="1" ht="19.899999999999999" customHeight="1">
      <c r="B67" s="161"/>
      <c r="C67" s="99"/>
      <c r="D67" s="162" t="s">
        <v>2359</v>
      </c>
      <c r="E67" s="163"/>
      <c r="F67" s="163"/>
      <c r="G67" s="163"/>
      <c r="H67" s="163"/>
      <c r="I67" s="164"/>
      <c r="J67" s="165">
        <f>J128</f>
        <v>0</v>
      </c>
      <c r="K67" s="99"/>
      <c r="L67" s="166"/>
    </row>
    <row r="68" spans="1:31" s="10" customFormat="1" ht="19.899999999999999" customHeight="1">
      <c r="B68" s="161"/>
      <c r="C68" s="99"/>
      <c r="D68" s="162" t="s">
        <v>195</v>
      </c>
      <c r="E68" s="163"/>
      <c r="F68" s="163"/>
      <c r="G68" s="163"/>
      <c r="H68" s="163"/>
      <c r="I68" s="164"/>
      <c r="J68" s="165">
        <f>J151</f>
        <v>0</v>
      </c>
      <c r="K68" s="99"/>
      <c r="L68" s="166"/>
    </row>
    <row r="69" spans="1:31" s="10" customFormat="1" ht="19.899999999999999" customHeight="1">
      <c r="B69" s="161"/>
      <c r="C69" s="99"/>
      <c r="D69" s="162" t="s">
        <v>196</v>
      </c>
      <c r="E69" s="163"/>
      <c r="F69" s="163"/>
      <c r="G69" s="163"/>
      <c r="H69" s="163"/>
      <c r="I69" s="164"/>
      <c r="J69" s="165">
        <f>J177</f>
        <v>0</v>
      </c>
      <c r="K69" s="99"/>
      <c r="L69" s="166"/>
    </row>
    <row r="70" spans="1:31" s="10" customFormat="1" ht="19.899999999999999" customHeight="1">
      <c r="B70" s="161"/>
      <c r="C70" s="99"/>
      <c r="D70" s="162" t="s">
        <v>197</v>
      </c>
      <c r="E70" s="163"/>
      <c r="F70" s="163"/>
      <c r="G70" s="163"/>
      <c r="H70" s="163"/>
      <c r="I70" s="164"/>
      <c r="J70" s="165">
        <f>J200</f>
        <v>0</v>
      </c>
      <c r="K70" s="99"/>
      <c r="L70" s="166"/>
    </row>
    <row r="71" spans="1:31" s="9" customFormat="1" ht="24.95" customHeight="1">
      <c r="B71" s="154"/>
      <c r="C71" s="155"/>
      <c r="D71" s="156" t="s">
        <v>2049</v>
      </c>
      <c r="E71" s="157"/>
      <c r="F71" s="157"/>
      <c r="G71" s="157"/>
      <c r="H71" s="157"/>
      <c r="I71" s="158"/>
      <c r="J71" s="159">
        <f>J202</f>
        <v>0</v>
      </c>
      <c r="K71" s="155"/>
      <c r="L71" s="160"/>
    </row>
    <row r="72" spans="1:31" s="10" customFormat="1" ht="19.899999999999999" customHeight="1">
      <c r="B72" s="161"/>
      <c r="C72" s="99"/>
      <c r="D72" s="162" t="s">
        <v>2050</v>
      </c>
      <c r="E72" s="163"/>
      <c r="F72" s="163"/>
      <c r="G72" s="163"/>
      <c r="H72" s="163"/>
      <c r="I72" s="164"/>
      <c r="J72" s="165">
        <f>J203</f>
        <v>0</v>
      </c>
      <c r="K72" s="99"/>
      <c r="L72" s="166"/>
    </row>
    <row r="73" spans="1:31" s="10" customFormat="1" ht="19.899999999999999" customHeight="1">
      <c r="B73" s="161"/>
      <c r="C73" s="99"/>
      <c r="D73" s="162" t="s">
        <v>2296</v>
      </c>
      <c r="E73" s="163"/>
      <c r="F73" s="163"/>
      <c r="G73" s="163"/>
      <c r="H73" s="163"/>
      <c r="I73" s="164"/>
      <c r="J73" s="165">
        <f>J205</f>
        <v>0</v>
      </c>
      <c r="K73" s="99"/>
      <c r="L73" s="166"/>
    </row>
    <row r="74" spans="1:31" s="10" customFormat="1" ht="19.899999999999999" customHeight="1">
      <c r="B74" s="161"/>
      <c r="C74" s="99"/>
      <c r="D74" s="162" t="s">
        <v>2299</v>
      </c>
      <c r="E74" s="163"/>
      <c r="F74" s="163"/>
      <c r="G74" s="163"/>
      <c r="H74" s="163"/>
      <c r="I74" s="164"/>
      <c r="J74" s="165">
        <f>J211</f>
        <v>0</v>
      </c>
      <c r="K74" s="99"/>
      <c r="L74" s="166"/>
    </row>
    <row r="75" spans="1:31" s="10" customFormat="1" ht="19.899999999999999" customHeight="1">
      <c r="B75" s="161"/>
      <c r="C75" s="99"/>
      <c r="D75" s="162" t="s">
        <v>2362</v>
      </c>
      <c r="E75" s="163"/>
      <c r="F75" s="163"/>
      <c r="G75" s="163"/>
      <c r="H75" s="163"/>
      <c r="I75" s="164"/>
      <c r="J75" s="165">
        <f>J213</f>
        <v>0</v>
      </c>
      <c r="K75" s="99"/>
      <c r="L75" s="166"/>
    </row>
    <row r="76" spans="1:31"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145"/>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19"/>
      <c r="S81" s="36"/>
      <c r="T81" s="36"/>
      <c r="U81" s="36"/>
      <c r="V81" s="36"/>
      <c r="W81" s="36"/>
      <c r="X81" s="36"/>
      <c r="Y81" s="36"/>
      <c r="Z81" s="36"/>
      <c r="AA81" s="36"/>
      <c r="AB81" s="36"/>
      <c r="AC81" s="36"/>
      <c r="AD81" s="36"/>
      <c r="AE81" s="36"/>
    </row>
    <row r="82" spans="1:31" s="2" customFormat="1" ht="24.95" customHeight="1">
      <c r="A82" s="36"/>
      <c r="B82" s="37"/>
      <c r="C82" s="25" t="s">
        <v>198</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6.5" customHeight="1">
      <c r="A85" s="36"/>
      <c r="B85" s="37"/>
      <c r="C85" s="38"/>
      <c r="D85" s="38"/>
      <c r="E85" s="410" t="str">
        <f>E7</f>
        <v>PROJEKT REKONSTRUKCE I.S. A BUĎÁNKA II. ETAPA</v>
      </c>
      <c r="F85" s="411"/>
      <c r="G85" s="411"/>
      <c r="H85" s="411"/>
      <c r="I85" s="118"/>
      <c r="J85" s="38"/>
      <c r="K85" s="38"/>
      <c r="L85" s="119"/>
      <c r="S85" s="36"/>
      <c r="T85" s="36"/>
      <c r="U85" s="36"/>
      <c r="V85" s="36"/>
      <c r="W85" s="36"/>
      <c r="X85" s="36"/>
      <c r="Y85" s="36"/>
      <c r="Z85" s="36"/>
      <c r="AA85" s="36"/>
      <c r="AB85" s="36"/>
      <c r="AC85" s="36"/>
      <c r="AD85" s="36"/>
      <c r="AE85" s="36"/>
    </row>
    <row r="86" spans="1:31" s="1" customFormat="1" ht="12" customHeight="1">
      <c r="B86" s="23"/>
      <c r="C86" s="31" t="s">
        <v>171</v>
      </c>
      <c r="D86" s="24"/>
      <c r="E86" s="24"/>
      <c r="F86" s="24"/>
      <c r="G86" s="24"/>
      <c r="H86" s="24"/>
      <c r="I86" s="110"/>
      <c r="J86" s="24"/>
      <c r="K86" s="24"/>
      <c r="L86" s="22"/>
    </row>
    <row r="87" spans="1:31" s="2" customFormat="1" ht="16.5" customHeight="1">
      <c r="A87" s="36"/>
      <c r="B87" s="37"/>
      <c r="C87" s="38"/>
      <c r="D87" s="38"/>
      <c r="E87" s="410" t="s">
        <v>2349</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179</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6.5" customHeight="1">
      <c r="A89" s="36"/>
      <c r="B89" s="37"/>
      <c r="C89" s="38"/>
      <c r="D89" s="38"/>
      <c r="E89" s="397" t="str">
        <f>E11</f>
        <v>06 - Oprava zdi, oplocení u objektu č.p.136</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památková zóna Buďánka</v>
      </c>
      <c r="G91" s="38"/>
      <c r="H91" s="38"/>
      <c r="I91" s="120" t="s">
        <v>23</v>
      </c>
      <c r="J91" s="61" t="str">
        <f>IF(J14="","",J14)</f>
        <v>30. 8. 2019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54.4" customHeight="1">
      <c r="A93" s="36"/>
      <c r="B93" s="37"/>
      <c r="C93" s="31" t="s">
        <v>25</v>
      </c>
      <c r="D93" s="38"/>
      <c r="E93" s="38"/>
      <c r="F93" s="29" t="str">
        <f>E17</f>
        <v>Městská část Praha 5</v>
      </c>
      <c r="G93" s="38"/>
      <c r="H93" s="38"/>
      <c r="I93" s="120" t="s">
        <v>33</v>
      </c>
      <c r="J93" s="34" t="str">
        <f>E23</f>
        <v>Lennox architekti s.r.o., Pod Andělkou 9, Praha 6</v>
      </c>
      <c r="K93" s="38"/>
      <c r="L93" s="119"/>
      <c r="S93" s="36"/>
      <c r="T93" s="36"/>
      <c r="U93" s="36"/>
      <c r="V93" s="36"/>
      <c r="W93" s="36"/>
      <c r="X93" s="36"/>
      <c r="Y93" s="36"/>
      <c r="Z93" s="36"/>
      <c r="AA93" s="36"/>
      <c r="AB93" s="36"/>
      <c r="AC93" s="36"/>
      <c r="AD93" s="36"/>
      <c r="AE93" s="36"/>
    </row>
    <row r="94" spans="1:31" s="2" customFormat="1" ht="40.15" customHeight="1">
      <c r="A94" s="36"/>
      <c r="B94" s="37"/>
      <c r="C94" s="31" t="s">
        <v>31</v>
      </c>
      <c r="D94" s="38"/>
      <c r="E94" s="38"/>
      <c r="F94" s="29" t="str">
        <f>IF(E20="","",E20)</f>
        <v>Vyplň údaj</v>
      </c>
      <c r="G94" s="38"/>
      <c r="H94" s="38"/>
      <c r="I94" s="120" t="s">
        <v>36</v>
      </c>
      <c r="J94" s="34" t="str">
        <f>E26</f>
        <v>Propos Liberec s.r.o., Šlikova 127, 460 07 Liberec</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7"/>
      <c r="B96" s="168"/>
      <c r="C96" s="169" t="s">
        <v>199</v>
      </c>
      <c r="D96" s="170" t="s">
        <v>59</v>
      </c>
      <c r="E96" s="170" t="s">
        <v>55</v>
      </c>
      <c r="F96" s="170" t="s">
        <v>56</v>
      </c>
      <c r="G96" s="170" t="s">
        <v>200</v>
      </c>
      <c r="H96" s="170" t="s">
        <v>201</v>
      </c>
      <c r="I96" s="171" t="s">
        <v>202</v>
      </c>
      <c r="J96" s="170" t="s">
        <v>190</v>
      </c>
      <c r="K96" s="172" t="s">
        <v>203</v>
      </c>
      <c r="L96" s="173"/>
      <c r="M96" s="70" t="s">
        <v>19</v>
      </c>
      <c r="N96" s="71" t="s">
        <v>44</v>
      </c>
      <c r="O96" s="71" t="s">
        <v>204</v>
      </c>
      <c r="P96" s="71" t="s">
        <v>205</v>
      </c>
      <c r="Q96" s="71" t="s">
        <v>206</v>
      </c>
      <c r="R96" s="71" t="s">
        <v>207</v>
      </c>
      <c r="S96" s="71" t="s">
        <v>208</v>
      </c>
      <c r="T96" s="72" t="s">
        <v>209</v>
      </c>
      <c r="U96" s="167"/>
      <c r="V96" s="167"/>
      <c r="W96" s="167"/>
      <c r="X96" s="167"/>
      <c r="Y96" s="167"/>
      <c r="Z96" s="167"/>
      <c r="AA96" s="167"/>
      <c r="AB96" s="167"/>
      <c r="AC96" s="167"/>
      <c r="AD96" s="167"/>
      <c r="AE96" s="167"/>
    </row>
    <row r="97" spans="1:65" s="2" customFormat="1" ht="22.9" customHeight="1">
      <c r="A97" s="36"/>
      <c r="B97" s="37"/>
      <c r="C97" s="77" t="s">
        <v>210</v>
      </c>
      <c r="D97" s="38"/>
      <c r="E97" s="38"/>
      <c r="F97" s="38"/>
      <c r="G97" s="38"/>
      <c r="H97" s="38"/>
      <c r="I97" s="118"/>
      <c r="J97" s="174">
        <f>BK97</f>
        <v>0</v>
      </c>
      <c r="K97" s="38"/>
      <c r="L97" s="41"/>
      <c r="M97" s="73"/>
      <c r="N97" s="175"/>
      <c r="O97" s="74"/>
      <c r="P97" s="176">
        <f>P98+P202</f>
        <v>0</v>
      </c>
      <c r="Q97" s="74"/>
      <c r="R97" s="176">
        <f>R98+R202</f>
        <v>17.530583180000001</v>
      </c>
      <c r="S97" s="74"/>
      <c r="T97" s="177">
        <f>T98+T202</f>
        <v>17.730526999999999</v>
      </c>
      <c r="U97" s="36"/>
      <c r="V97" s="36"/>
      <c r="W97" s="36"/>
      <c r="X97" s="36"/>
      <c r="Y97" s="36"/>
      <c r="Z97" s="36"/>
      <c r="AA97" s="36"/>
      <c r="AB97" s="36"/>
      <c r="AC97" s="36"/>
      <c r="AD97" s="36"/>
      <c r="AE97" s="36"/>
      <c r="AT97" s="19" t="s">
        <v>73</v>
      </c>
      <c r="AU97" s="19" t="s">
        <v>191</v>
      </c>
      <c r="BK97" s="178">
        <f>BK98+BK202</f>
        <v>0</v>
      </c>
    </row>
    <row r="98" spans="1:65" s="12" customFormat="1" ht="25.9" customHeight="1">
      <c r="B98" s="179"/>
      <c r="C98" s="180"/>
      <c r="D98" s="181" t="s">
        <v>73</v>
      </c>
      <c r="E98" s="182" t="s">
        <v>211</v>
      </c>
      <c r="F98" s="182" t="s">
        <v>212</v>
      </c>
      <c r="G98" s="180"/>
      <c r="H98" s="180"/>
      <c r="I98" s="183"/>
      <c r="J98" s="184">
        <f>BK98</f>
        <v>0</v>
      </c>
      <c r="K98" s="180"/>
      <c r="L98" s="185"/>
      <c r="M98" s="186"/>
      <c r="N98" s="187"/>
      <c r="O98" s="187"/>
      <c r="P98" s="188">
        <f>P99+P111+P128+P151+P177+P200</f>
        <v>0</v>
      </c>
      <c r="Q98" s="187"/>
      <c r="R98" s="188">
        <f>R99+R111+R128+R151+R177+R200</f>
        <v>17.530583180000001</v>
      </c>
      <c r="S98" s="187"/>
      <c r="T98" s="189">
        <f>T99+T111+T128+T151+T177+T200</f>
        <v>17.730526999999999</v>
      </c>
      <c r="AR98" s="190" t="s">
        <v>81</v>
      </c>
      <c r="AT98" s="191" t="s">
        <v>73</v>
      </c>
      <c r="AU98" s="191" t="s">
        <v>74</v>
      </c>
      <c r="AY98" s="190" t="s">
        <v>213</v>
      </c>
      <c r="BK98" s="192">
        <f>BK99+BK111+BK128+BK151+BK177+BK200</f>
        <v>0</v>
      </c>
    </row>
    <row r="99" spans="1:65" s="12" customFormat="1" ht="22.9" customHeight="1">
      <c r="B99" s="179"/>
      <c r="C99" s="180"/>
      <c r="D99" s="181" t="s">
        <v>73</v>
      </c>
      <c r="E99" s="193" t="s">
        <v>228</v>
      </c>
      <c r="F99" s="193" t="s">
        <v>2404</v>
      </c>
      <c r="G99" s="180"/>
      <c r="H99" s="180"/>
      <c r="I99" s="183"/>
      <c r="J99" s="194">
        <f>BK99</f>
        <v>0</v>
      </c>
      <c r="K99" s="180"/>
      <c r="L99" s="185"/>
      <c r="M99" s="186"/>
      <c r="N99" s="187"/>
      <c r="O99" s="187"/>
      <c r="P99" s="188">
        <f>SUM(P100:P110)</f>
        <v>0</v>
      </c>
      <c r="Q99" s="187"/>
      <c r="R99" s="188">
        <f>SUM(R100:R110)</f>
        <v>12.709908799999999</v>
      </c>
      <c r="S99" s="187"/>
      <c r="T99" s="189">
        <f>SUM(T100:T110)</f>
        <v>0</v>
      </c>
      <c r="AR99" s="190" t="s">
        <v>81</v>
      </c>
      <c r="AT99" s="191" t="s">
        <v>73</v>
      </c>
      <c r="AU99" s="191" t="s">
        <v>81</v>
      </c>
      <c r="AY99" s="190" t="s">
        <v>213</v>
      </c>
      <c r="BK99" s="192">
        <f>SUM(BK100:BK110)</f>
        <v>0</v>
      </c>
    </row>
    <row r="100" spans="1:65" s="2" customFormat="1" ht="16.5" customHeight="1">
      <c r="A100" s="36"/>
      <c r="B100" s="37"/>
      <c r="C100" s="195" t="s">
        <v>81</v>
      </c>
      <c r="D100" s="195" t="s">
        <v>215</v>
      </c>
      <c r="E100" s="196" t="s">
        <v>2719</v>
      </c>
      <c r="F100" s="197" t="s">
        <v>2720</v>
      </c>
      <c r="G100" s="198" t="s">
        <v>253</v>
      </c>
      <c r="H100" s="199">
        <v>4.6269999999999998</v>
      </c>
      <c r="I100" s="200"/>
      <c r="J100" s="201">
        <f>ROUND(I100*H100,2)</f>
        <v>0</v>
      </c>
      <c r="K100" s="197" t="s">
        <v>19</v>
      </c>
      <c r="L100" s="41"/>
      <c r="M100" s="202" t="s">
        <v>19</v>
      </c>
      <c r="N100" s="203" t="s">
        <v>45</v>
      </c>
      <c r="O100" s="66"/>
      <c r="P100" s="204">
        <f>O100*H100</f>
        <v>0</v>
      </c>
      <c r="Q100" s="204">
        <v>1.9144000000000001</v>
      </c>
      <c r="R100" s="204">
        <f>Q100*H100</f>
        <v>8.8579287999999998</v>
      </c>
      <c r="S100" s="204">
        <v>0</v>
      </c>
      <c r="T100" s="205">
        <f>S100*H100</f>
        <v>0</v>
      </c>
      <c r="U100" s="36"/>
      <c r="V100" s="36"/>
      <c r="W100" s="36"/>
      <c r="X100" s="36"/>
      <c r="Y100" s="36"/>
      <c r="Z100" s="36"/>
      <c r="AA100" s="36"/>
      <c r="AB100" s="36"/>
      <c r="AC100" s="36"/>
      <c r="AD100" s="36"/>
      <c r="AE100" s="36"/>
      <c r="AR100" s="206" t="s">
        <v>220</v>
      </c>
      <c r="AT100" s="206" t="s">
        <v>215</v>
      </c>
      <c r="AU100" s="206" t="s">
        <v>83</v>
      </c>
      <c r="AY100" s="19" t="s">
        <v>213</v>
      </c>
      <c r="BE100" s="207">
        <f>IF(N100="základní",J100,0)</f>
        <v>0</v>
      </c>
      <c r="BF100" s="207">
        <f>IF(N100="snížená",J100,0)</f>
        <v>0</v>
      </c>
      <c r="BG100" s="207">
        <f>IF(N100="zákl. přenesená",J100,0)</f>
        <v>0</v>
      </c>
      <c r="BH100" s="207">
        <f>IF(N100="sníž. přenesená",J100,0)</f>
        <v>0</v>
      </c>
      <c r="BI100" s="207">
        <f>IF(N100="nulová",J100,0)</f>
        <v>0</v>
      </c>
      <c r="BJ100" s="19" t="s">
        <v>81</v>
      </c>
      <c r="BK100" s="207">
        <f>ROUND(I100*H100,2)</f>
        <v>0</v>
      </c>
      <c r="BL100" s="19" t="s">
        <v>220</v>
      </c>
      <c r="BM100" s="206" t="s">
        <v>3716</v>
      </c>
    </row>
    <row r="101" spans="1:65" s="2" customFormat="1" ht="29.25">
      <c r="A101" s="36"/>
      <c r="B101" s="37"/>
      <c r="C101" s="38"/>
      <c r="D101" s="208" t="s">
        <v>222</v>
      </c>
      <c r="E101" s="38"/>
      <c r="F101" s="209" t="s">
        <v>2722</v>
      </c>
      <c r="G101" s="38"/>
      <c r="H101" s="38"/>
      <c r="I101" s="118"/>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222</v>
      </c>
      <c r="AU101" s="19" t="s">
        <v>83</v>
      </c>
    </row>
    <row r="102" spans="1:65" s="13" customFormat="1">
      <c r="B102" s="212"/>
      <c r="C102" s="213"/>
      <c r="D102" s="208" t="s">
        <v>233</v>
      </c>
      <c r="E102" s="214" t="s">
        <v>19</v>
      </c>
      <c r="F102" s="215" t="s">
        <v>3717</v>
      </c>
      <c r="G102" s="213"/>
      <c r="H102" s="216">
        <v>0.72799999999999998</v>
      </c>
      <c r="I102" s="217"/>
      <c r="J102" s="213"/>
      <c r="K102" s="213"/>
      <c r="L102" s="218"/>
      <c r="M102" s="219"/>
      <c r="N102" s="220"/>
      <c r="O102" s="220"/>
      <c r="P102" s="220"/>
      <c r="Q102" s="220"/>
      <c r="R102" s="220"/>
      <c r="S102" s="220"/>
      <c r="T102" s="221"/>
      <c r="AT102" s="222" t="s">
        <v>233</v>
      </c>
      <c r="AU102" s="222" t="s">
        <v>83</v>
      </c>
      <c r="AV102" s="13" t="s">
        <v>83</v>
      </c>
      <c r="AW102" s="13" t="s">
        <v>35</v>
      </c>
      <c r="AX102" s="13" t="s">
        <v>74</v>
      </c>
      <c r="AY102" s="222" t="s">
        <v>213</v>
      </c>
    </row>
    <row r="103" spans="1:65" s="13" customFormat="1">
      <c r="B103" s="212"/>
      <c r="C103" s="213"/>
      <c r="D103" s="208" t="s">
        <v>233</v>
      </c>
      <c r="E103" s="214" t="s">
        <v>19</v>
      </c>
      <c r="F103" s="215" t="s">
        <v>3718</v>
      </c>
      <c r="G103" s="213"/>
      <c r="H103" s="216">
        <v>2.6989999999999998</v>
      </c>
      <c r="I103" s="217"/>
      <c r="J103" s="213"/>
      <c r="K103" s="213"/>
      <c r="L103" s="218"/>
      <c r="M103" s="219"/>
      <c r="N103" s="220"/>
      <c r="O103" s="220"/>
      <c r="P103" s="220"/>
      <c r="Q103" s="220"/>
      <c r="R103" s="220"/>
      <c r="S103" s="220"/>
      <c r="T103" s="221"/>
      <c r="AT103" s="222" t="s">
        <v>233</v>
      </c>
      <c r="AU103" s="222" t="s">
        <v>83</v>
      </c>
      <c r="AV103" s="13" t="s">
        <v>83</v>
      </c>
      <c r="AW103" s="13" t="s">
        <v>35</v>
      </c>
      <c r="AX103" s="13" t="s">
        <v>74</v>
      </c>
      <c r="AY103" s="222" t="s">
        <v>213</v>
      </c>
    </row>
    <row r="104" spans="1:65" s="15" customFormat="1">
      <c r="B104" s="234"/>
      <c r="C104" s="235"/>
      <c r="D104" s="208" t="s">
        <v>233</v>
      </c>
      <c r="E104" s="236" t="s">
        <v>19</v>
      </c>
      <c r="F104" s="237" t="s">
        <v>3719</v>
      </c>
      <c r="G104" s="235"/>
      <c r="H104" s="236" t="s">
        <v>19</v>
      </c>
      <c r="I104" s="238"/>
      <c r="J104" s="235"/>
      <c r="K104" s="235"/>
      <c r="L104" s="239"/>
      <c r="M104" s="240"/>
      <c r="N104" s="241"/>
      <c r="O104" s="241"/>
      <c r="P104" s="241"/>
      <c r="Q104" s="241"/>
      <c r="R104" s="241"/>
      <c r="S104" s="241"/>
      <c r="T104" s="242"/>
      <c r="AT104" s="243" t="s">
        <v>233</v>
      </c>
      <c r="AU104" s="243" t="s">
        <v>83</v>
      </c>
      <c r="AV104" s="15" t="s">
        <v>81</v>
      </c>
      <c r="AW104" s="15" t="s">
        <v>35</v>
      </c>
      <c r="AX104" s="15" t="s">
        <v>74</v>
      </c>
      <c r="AY104" s="243" t="s">
        <v>213</v>
      </c>
    </row>
    <row r="105" spans="1:65" s="13" customFormat="1">
      <c r="B105" s="212"/>
      <c r="C105" s="213"/>
      <c r="D105" s="208" t="s">
        <v>233</v>
      </c>
      <c r="E105" s="214" t="s">
        <v>19</v>
      </c>
      <c r="F105" s="215" t="s">
        <v>3720</v>
      </c>
      <c r="G105" s="213"/>
      <c r="H105" s="216">
        <v>1.2</v>
      </c>
      <c r="I105" s="217"/>
      <c r="J105" s="213"/>
      <c r="K105" s="213"/>
      <c r="L105" s="218"/>
      <c r="M105" s="219"/>
      <c r="N105" s="220"/>
      <c r="O105" s="220"/>
      <c r="P105" s="220"/>
      <c r="Q105" s="220"/>
      <c r="R105" s="220"/>
      <c r="S105" s="220"/>
      <c r="T105" s="221"/>
      <c r="AT105" s="222" t="s">
        <v>233</v>
      </c>
      <c r="AU105" s="222" t="s">
        <v>83</v>
      </c>
      <c r="AV105" s="13" t="s">
        <v>83</v>
      </c>
      <c r="AW105" s="13" t="s">
        <v>35</v>
      </c>
      <c r="AX105" s="13" t="s">
        <v>74</v>
      </c>
      <c r="AY105" s="222" t="s">
        <v>213</v>
      </c>
    </row>
    <row r="106" spans="1:65" s="14" customFormat="1">
      <c r="B106" s="223"/>
      <c r="C106" s="224"/>
      <c r="D106" s="208" t="s">
        <v>233</v>
      </c>
      <c r="E106" s="225" t="s">
        <v>3707</v>
      </c>
      <c r="F106" s="226" t="s">
        <v>234</v>
      </c>
      <c r="G106" s="224"/>
      <c r="H106" s="227">
        <v>4.6269999999999998</v>
      </c>
      <c r="I106" s="228"/>
      <c r="J106" s="224"/>
      <c r="K106" s="224"/>
      <c r="L106" s="229"/>
      <c r="M106" s="230"/>
      <c r="N106" s="231"/>
      <c r="O106" s="231"/>
      <c r="P106" s="231"/>
      <c r="Q106" s="231"/>
      <c r="R106" s="231"/>
      <c r="S106" s="231"/>
      <c r="T106" s="232"/>
      <c r="AT106" s="233" t="s">
        <v>233</v>
      </c>
      <c r="AU106" s="233" t="s">
        <v>83</v>
      </c>
      <c r="AV106" s="14" t="s">
        <v>220</v>
      </c>
      <c r="AW106" s="14" t="s">
        <v>35</v>
      </c>
      <c r="AX106" s="14" t="s">
        <v>81</v>
      </c>
      <c r="AY106" s="233" t="s">
        <v>213</v>
      </c>
    </row>
    <row r="107" spans="1:65" s="2" customFormat="1" ht="16.5" customHeight="1">
      <c r="A107" s="36"/>
      <c r="B107" s="37"/>
      <c r="C107" s="244" t="s">
        <v>83</v>
      </c>
      <c r="D107" s="244" t="s">
        <v>329</v>
      </c>
      <c r="E107" s="245" t="s">
        <v>2498</v>
      </c>
      <c r="F107" s="246" t="s">
        <v>2499</v>
      </c>
      <c r="G107" s="247" t="s">
        <v>218</v>
      </c>
      <c r="H107" s="248">
        <v>770.39599999999996</v>
      </c>
      <c r="I107" s="249"/>
      <c r="J107" s="250">
        <f>ROUND(I107*H107,2)</f>
        <v>0</v>
      </c>
      <c r="K107" s="246" t="s">
        <v>19</v>
      </c>
      <c r="L107" s="251"/>
      <c r="M107" s="252" t="s">
        <v>19</v>
      </c>
      <c r="N107" s="253" t="s">
        <v>45</v>
      </c>
      <c r="O107" s="66"/>
      <c r="P107" s="204">
        <f>O107*H107</f>
        <v>0</v>
      </c>
      <c r="Q107" s="204">
        <v>5.0000000000000001E-3</v>
      </c>
      <c r="R107" s="204">
        <f>Q107*H107</f>
        <v>3.8519799999999997</v>
      </c>
      <c r="S107" s="204">
        <v>0</v>
      </c>
      <c r="T107" s="205">
        <f>S107*H107</f>
        <v>0</v>
      </c>
      <c r="U107" s="36"/>
      <c r="V107" s="36"/>
      <c r="W107" s="36"/>
      <c r="X107" s="36"/>
      <c r="Y107" s="36"/>
      <c r="Z107" s="36"/>
      <c r="AA107" s="36"/>
      <c r="AB107" s="36"/>
      <c r="AC107" s="36"/>
      <c r="AD107" s="36"/>
      <c r="AE107" s="36"/>
      <c r="AR107" s="206" t="s">
        <v>257</v>
      </c>
      <c r="AT107" s="206" t="s">
        <v>329</v>
      </c>
      <c r="AU107" s="206" t="s">
        <v>83</v>
      </c>
      <c r="AY107" s="19" t="s">
        <v>213</v>
      </c>
      <c r="BE107" s="207">
        <f>IF(N107="základní",J107,0)</f>
        <v>0</v>
      </c>
      <c r="BF107" s="207">
        <f>IF(N107="snížená",J107,0)</f>
        <v>0</v>
      </c>
      <c r="BG107" s="207">
        <f>IF(N107="zákl. přenesená",J107,0)</f>
        <v>0</v>
      </c>
      <c r="BH107" s="207">
        <f>IF(N107="sníž. přenesená",J107,0)</f>
        <v>0</v>
      </c>
      <c r="BI107" s="207">
        <f>IF(N107="nulová",J107,0)</f>
        <v>0</v>
      </c>
      <c r="BJ107" s="19" t="s">
        <v>81</v>
      </c>
      <c r="BK107" s="207">
        <f>ROUND(I107*H107,2)</f>
        <v>0</v>
      </c>
      <c r="BL107" s="19" t="s">
        <v>220</v>
      </c>
      <c r="BM107" s="206" t="s">
        <v>3721</v>
      </c>
    </row>
    <row r="108" spans="1:65" s="15" customFormat="1">
      <c r="B108" s="234"/>
      <c r="C108" s="235"/>
      <c r="D108" s="208" t="s">
        <v>233</v>
      </c>
      <c r="E108" s="236" t="s">
        <v>19</v>
      </c>
      <c r="F108" s="237" t="s">
        <v>2501</v>
      </c>
      <c r="G108" s="235"/>
      <c r="H108" s="236" t="s">
        <v>19</v>
      </c>
      <c r="I108" s="238"/>
      <c r="J108" s="235"/>
      <c r="K108" s="235"/>
      <c r="L108" s="239"/>
      <c r="M108" s="240"/>
      <c r="N108" s="241"/>
      <c r="O108" s="241"/>
      <c r="P108" s="241"/>
      <c r="Q108" s="241"/>
      <c r="R108" s="241"/>
      <c r="S108" s="241"/>
      <c r="T108" s="242"/>
      <c r="AT108" s="243" t="s">
        <v>233</v>
      </c>
      <c r="AU108" s="243" t="s">
        <v>83</v>
      </c>
      <c r="AV108" s="15" t="s">
        <v>81</v>
      </c>
      <c r="AW108" s="15" t="s">
        <v>35</v>
      </c>
      <c r="AX108" s="15" t="s">
        <v>74</v>
      </c>
      <c r="AY108" s="243" t="s">
        <v>213</v>
      </c>
    </row>
    <row r="109" spans="1:65" s="15" customFormat="1">
      <c r="B109" s="234"/>
      <c r="C109" s="235"/>
      <c r="D109" s="208" t="s">
        <v>233</v>
      </c>
      <c r="E109" s="236" t="s">
        <v>19</v>
      </c>
      <c r="F109" s="237" t="s">
        <v>2728</v>
      </c>
      <c r="G109" s="235"/>
      <c r="H109" s="236" t="s">
        <v>19</v>
      </c>
      <c r="I109" s="238"/>
      <c r="J109" s="235"/>
      <c r="K109" s="235"/>
      <c r="L109" s="239"/>
      <c r="M109" s="240"/>
      <c r="N109" s="241"/>
      <c r="O109" s="241"/>
      <c r="P109" s="241"/>
      <c r="Q109" s="241"/>
      <c r="R109" s="241"/>
      <c r="S109" s="241"/>
      <c r="T109" s="242"/>
      <c r="AT109" s="243" t="s">
        <v>233</v>
      </c>
      <c r="AU109" s="243" t="s">
        <v>83</v>
      </c>
      <c r="AV109" s="15" t="s">
        <v>81</v>
      </c>
      <c r="AW109" s="15" t="s">
        <v>35</v>
      </c>
      <c r="AX109" s="15" t="s">
        <v>74</v>
      </c>
      <c r="AY109" s="243" t="s">
        <v>213</v>
      </c>
    </row>
    <row r="110" spans="1:65" s="13" customFormat="1">
      <c r="B110" s="212"/>
      <c r="C110" s="213"/>
      <c r="D110" s="208" t="s">
        <v>233</v>
      </c>
      <c r="E110" s="214" t="s">
        <v>19</v>
      </c>
      <c r="F110" s="215" t="s">
        <v>3722</v>
      </c>
      <c r="G110" s="213"/>
      <c r="H110" s="216">
        <v>770.39599999999996</v>
      </c>
      <c r="I110" s="217"/>
      <c r="J110" s="213"/>
      <c r="K110" s="213"/>
      <c r="L110" s="218"/>
      <c r="M110" s="219"/>
      <c r="N110" s="220"/>
      <c r="O110" s="220"/>
      <c r="P110" s="220"/>
      <c r="Q110" s="220"/>
      <c r="R110" s="220"/>
      <c r="S110" s="220"/>
      <c r="T110" s="221"/>
      <c r="AT110" s="222" t="s">
        <v>233</v>
      </c>
      <c r="AU110" s="222" t="s">
        <v>83</v>
      </c>
      <c r="AV110" s="13" t="s">
        <v>83</v>
      </c>
      <c r="AW110" s="13" t="s">
        <v>35</v>
      </c>
      <c r="AX110" s="13" t="s">
        <v>81</v>
      </c>
      <c r="AY110" s="222" t="s">
        <v>213</v>
      </c>
    </row>
    <row r="111" spans="1:65" s="12" customFormat="1" ht="22.9" customHeight="1">
      <c r="B111" s="179"/>
      <c r="C111" s="180"/>
      <c r="D111" s="181" t="s">
        <v>73</v>
      </c>
      <c r="E111" s="193" t="s">
        <v>220</v>
      </c>
      <c r="F111" s="193" t="s">
        <v>841</v>
      </c>
      <c r="G111" s="180"/>
      <c r="H111" s="180"/>
      <c r="I111" s="183"/>
      <c r="J111" s="194">
        <f>BK111</f>
        <v>0</v>
      </c>
      <c r="K111" s="180"/>
      <c r="L111" s="185"/>
      <c r="M111" s="186"/>
      <c r="N111" s="187"/>
      <c r="O111" s="187"/>
      <c r="P111" s="188">
        <f>SUM(P112:P127)</f>
        <v>0</v>
      </c>
      <c r="Q111" s="187"/>
      <c r="R111" s="188">
        <f>SUM(R112:R127)</f>
        <v>1.5271468800000003</v>
      </c>
      <c r="S111" s="187"/>
      <c r="T111" s="189">
        <f>SUM(T112:T127)</f>
        <v>0</v>
      </c>
      <c r="AR111" s="190" t="s">
        <v>81</v>
      </c>
      <c r="AT111" s="191" t="s">
        <v>73</v>
      </c>
      <c r="AU111" s="191" t="s">
        <v>81</v>
      </c>
      <c r="AY111" s="190" t="s">
        <v>213</v>
      </c>
      <c r="BK111" s="192">
        <f>SUM(BK112:BK127)</f>
        <v>0</v>
      </c>
    </row>
    <row r="112" spans="1:65" s="2" customFormat="1" ht="16.5" customHeight="1">
      <c r="A112" s="36"/>
      <c r="B112" s="37"/>
      <c r="C112" s="195" t="s">
        <v>228</v>
      </c>
      <c r="D112" s="195" t="s">
        <v>215</v>
      </c>
      <c r="E112" s="196" t="s">
        <v>2730</v>
      </c>
      <c r="F112" s="197" t="s">
        <v>2731</v>
      </c>
      <c r="G112" s="198" t="s">
        <v>253</v>
      </c>
      <c r="H112" s="199">
        <v>0.65700000000000003</v>
      </c>
      <c r="I112" s="200"/>
      <c r="J112" s="201">
        <f>ROUND(I112*H112,2)</f>
        <v>0</v>
      </c>
      <c r="K112" s="197" t="s">
        <v>19</v>
      </c>
      <c r="L112" s="41"/>
      <c r="M112" s="202" t="s">
        <v>19</v>
      </c>
      <c r="N112" s="203" t="s">
        <v>45</v>
      </c>
      <c r="O112" s="66"/>
      <c r="P112" s="204">
        <f>O112*H112</f>
        <v>0</v>
      </c>
      <c r="Q112" s="204">
        <v>2.2564500000000001</v>
      </c>
      <c r="R112" s="204">
        <f>Q112*H112</f>
        <v>1.4824876500000002</v>
      </c>
      <c r="S112" s="204">
        <v>0</v>
      </c>
      <c r="T112" s="205">
        <f>S112*H112</f>
        <v>0</v>
      </c>
      <c r="U112" s="36"/>
      <c r="V112" s="36"/>
      <c r="W112" s="36"/>
      <c r="X112" s="36"/>
      <c r="Y112" s="36"/>
      <c r="Z112" s="36"/>
      <c r="AA112" s="36"/>
      <c r="AB112" s="36"/>
      <c r="AC112" s="36"/>
      <c r="AD112" s="36"/>
      <c r="AE112" s="36"/>
      <c r="AR112" s="206" t="s">
        <v>220</v>
      </c>
      <c r="AT112" s="206" t="s">
        <v>215</v>
      </c>
      <c r="AU112" s="206" t="s">
        <v>83</v>
      </c>
      <c r="AY112" s="19" t="s">
        <v>213</v>
      </c>
      <c r="BE112" s="207">
        <f>IF(N112="základní",J112,0)</f>
        <v>0</v>
      </c>
      <c r="BF112" s="207">
        <f>IF(N112="snížená",J112,0)</f>
        <v>0</v>
      </c>
      <c r="BG112" s="207">
        <f>IF(N112="zákl. přenesená",J112,0)</f>
        <v>0</v>
      </c>
      <c r="BH112" s="207">
        <f>IF(N112="sníž. přenesená",J112,0)</f>
        <v>0</v>
      </c>
      <c r="BI112" s="207">
        <f>IF(N112="nulová",J112,0)</f>
        <v>0</v>
      </c>
      <c r="BJ112" s="19" t="s">
        <v>81</v>
      </c>
      <c r="BK112" s="207">
        <f>ROUND(I112*H112,2)</f>
        <v>0</v>
      </c>
      <c r="BL112" s="19" t="s">
        <v>220</v>
      </c>
      <c r="BM112" s="206" t="s">
        <v>3723</v>
      </c>
    </row>
    <row r="113" spans="1:65" s="13" customFormat="1">
      <c r="B113" s="212"/>
      <c r="C113" s="213"/>
      <c r="D113" s="208" t="s">
        <v>233</v>
      </c>
      <c r="E113" s="214" t="s">
        <v>19</v>
      </c>
      <c r="F113" s="215" t="s">
        <v>3724</v>
      </c>
      <c r="G113" s="213"/>
      <c r="H113" s="216">
        <v>0.14000000000000001</v>
      </c>
      <c r="I113" s="217"/>
      <c r="J113" s="213"/>
      <c r="K113" s="213"/>
      <c r="L113" s="218"/>
      <c r="M113" s="219"/>
      <c r="N113" s="220"/>
      <c r="O113" s="220"/>
      <c r="P113" s="220"/>
      <c r="Q113" s="220"/>
      <c r="R113" s="220"/>
      <c r="S113" s="220"/>
      <c r="T113" s="221"/>
      <c r="AT113" s="222" t="s">
        <v>233</v>
      </c>
      <c r="AU113" s="222" t="s">
        <v>83</v>
      </c>
      <c r="AV113" s="13" t="s">
        <v>83</v>
      </c>
      <c r="AW113" s="13" t="s">
        <v>35</v>
      </c>
      <c r="AX113" s="13" t="s">
        <v>74</v>
      </c>
      <c r="AY113" s="222" t="s">
        <v>213</v>
      </c>
    </row>
    <row r="114" spans="1:65" s="13" customFormat="1">
      <c r="B114" s="212"/>
      <c r="C114" s="213"/>
      <c r="D114" s="208" t="s">
        <v>233</v>
      </c>
      <c r="E114" s="214" t="s">
        <v>19</v>
      </c>
      <c r="F114" s="215" t="s">
        <v>3725</v>
      </c>
      <c r="G114" s="213"/>
      <c r="H114" s="216">
        <v>0.51700000000000002</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4" customFormat="1">
      <c r="B115" s="223"/>
      <c r="C115" s="224"/>
      <c r="D115" s="208" t="s">
        <v>233</v>
      </c>
      <c r="E115" s="225" t="s">
        <v>19</v>
      </c>
      <c r="F115" s="226" t="s">
        <v>234</v>
      </c>
      <c r="G115" s="224"/>
      <c r="H115" s="227">
        <v>0.65700000000000003</v>
      </c>
      <c r="I115" s="228"/>
      <c r="J115" s="224"/>
      <c r="K115" s="224"/>
      <c r="L115" s="229"/>
      <c r="M115" s="230"/>
      <c r="N115" s="231"/>
      <c r="O115" s="231"/>
      <c r="P115" s="231"/>
      <c r="Q115" s="231"/>
      <c r="R115" s="231"/>
      <c r="S115" s="231"/>
      <c r="T115" s="232"/>
      <c r="AT115" s="233" t="s">
        <v>233</v>
      </c>
      <c r="AU115" s="233" t="s">
        <v>83</v>
      </c>
      <c r="AV115" s="14" t="s">
        <v>220</v>
      </c>
      <c r="AW115" s="14" t="s">
        <v>35</v>
      </c>
      <c r="AX115" s="14" t="s">
        <v>81</v>
      </c>
      <c r="AY115" s="233" t="s">
        <v>213</v>
      </c>
    </row>
    <row r="116" spans="1:65" s="2" customFormat="1" ht="16.5" customHeight="1">
      <c r="A116" s="36"/>
      <c r="B116" s="37"/>
      <c r="C116" s="195" t="s">
        <v>220</v>
      </c>
      <c r="D116" s="195" t="s">
        <v>215</v>
      </c>
      <c r="E116" s="196" t="s">
        <v>2735</v>
      </c>
      <c r="F116" s="197" t="s">
        <v>2736</v>
      </c>
      <c r="G116" s="198" t="s">
        <v>156</v>
      </c>
      <c r="H116" s="199">
        <v>3.0760000000000001</v>
      </c>
      <c r="I116" s="200"/>
      <c r="J116" s="201">
        <f>ROUND(I116*H116,2)</f>
        <v>0</v>
      </c>
      <c r="K116" s="197" t="s">
        <v>2365</v>
      </c>
      <c r="L116" s="41"/>
      <c r="M116" s="202" t="s">
        <v>19</v>
      </c>
      <c r="N116" s="203" t="s">
        <v>45</v>
      </c>
      <c r="O116" s="66"/>
      <c r="P116" s="204">
        <f>O116*H116</f>
        <v>0</v>
      </c>
      <c r="Q116" s="204">
        <v>5.1900000000000002E-3</v>
      </c>
      <c r="R116" s="204">
        <f>Q116*H116</f>
        <v>1.596444E-2</v>
      </c>
      <c r="S116" s="204">
        <v>0</v>
      </c>
      <c r="T116" s="205">
        <f>S116*H116</f>
        <v>0</v>
      </c>
      <c r="U116" s="36"/>
      <c r="V116" s="36"/>
      <c r="W116" s="36"/>
      <c r="X116" s="36"/>
      <c r="Y116" s="36"/>
      <c r="Z116" s="36"/>
      <c r="AA116" s="36"/>
      <c r="AB116" s="36"/>
      <c r="AC116" s="36"/>
      <c r="AD116" s="36"/>
      <c r="AE116" s="36"/>
      <c r="AR116" s="206" t="s">
        <v>220</v>
      </c>
      <c r="AT116" s="206" t="s">
        <v>215</v>
      </c>
      <c r="AU116" s="206" t="s">
        <v>83</v>
      </c>
      <c r="AY116" s="19" t="s">
        <v>213</v>
      </c>
      <c r="BE116" s="207">
        <f>IF(N116="základní",J116,0)</f>
        <v>0</v>
      </c>
      <c r="BF116" s="207">
        <f>IF(N116="snížená",J116,0)</f>
        <v>0</v>
      </c>
      <c r="BG116" s="207">
        <f>IF(N116="zákl. přenesená",J116,0)</f>
        <v>0</v>
      </c>
      <c r="BH116" s="207">
        <f>IF(N116="sníž. přenesená",J116,0)</f>
        <v>0</v>
      </c>
      <c r="BI116" s="207">
        <f>IF(N116="nulová",J116,0)</f>
        <v>0</v>
      </c>
      <c r="BJ116" s="19" t="s">
        <v>81</v>
      </c>
      <c r="BK116" s="207">
        <f>ROUND(I116*H116,2)</f>
        <v>0</v>
      </c>
      <c r="BL116" s="19" t="s">
        <v>220</v>
      </c>
      <c r="BM116" s="206" t="s">
        <v>3726</v>
      </c>
    </row>
    <row r="117" spans="1:65" s="13" customFormat="1">
      <c r="B117" s="212"/>
      <c r="C117" s="213"/>
      <c r="D117" s="208" t="s">
        <v>233</v>
      </c>
      <c r="E117" s="214" t="s">
        <v>19</v>
      </c>
      <c r="F117" s="215" t="s">
        <v>3727</v>
      </c>
      <c r="G117" s="213"/>
      <c r="H117" s="216">
        <v>0.60699999999999998</v>
      </c>
      <c r="I117" s="217"/>
      <c r="J117" s="213"/>
      <c r="K117" s="213"/>
      <c r="L117" s="218"/>
      <c r="M117" s="219"/>
      <c r="N117" s="220"/>
      <c r="O117" s="220"/>
      <c r="P117" s="220"/>
      <c r="Q117" s="220"/>
      <c r="R117" s="220"/>
      <c r="S117" s="220"/>
      <c r="T117" s="221"/>
      <c r="AT117" s="222" t="s">
        <v>233</v>
      </c>
      <c r="AU117" s="222" t="s">
        <v>83</v>
      </c>
      <c r="AV117" s="13" t="s">
        <v>83</v>
      </c>
      <c r="AW117" s="13" t="s">
        <v>35</v>
      </c>
      <c r="AX117" s="13" t="s">
        <v>74</v>
      </c>
      <c r="AY117" s="222" t="s">
        <v>213</v>
      </c>
    </row>
    <row r="118" spans="1:65" s="13" customFormat="1">
      <c r="B118" s="212"/>
      <c r="C118" s="213"/>
      <c r="D118" s="208" t="s">
        <v>233</v>
      </c>
      <c r="E118" s="214" t="s">
        <v>19</v>
      </c>
      <c r="F118" s="215" t="s">
        <v>3728</v>
      </c>
      <c r="G118" s="213"/>
      <c r="H118" s="216">
        <v>2.2490000000000001</v>
      </c>
      <c r="I118" s="217"/>
      <c r="J118" s="213"/>
      <c r="K118" s="213"/>
      <c r="L118" s="218"/>
      <c r="M118" s="219"/>
      <c r="N118" s="220"/>
      <c r="O118" s="220"/>
      <c r="P118" s="220"/>
      <c r="Q118" s="220"/>
      <c r="R118" s="220"/>
      <c r="S118" s="220"/>
      <c r="T118" s="221"/>
      <c r="AT118" s="222" t="s">
        <v>233</v>
      </c>
      <c r="AU118" s="222" t="s">
        <v>83</v>
      </c>
      <c r="AV118" s="13" t="s">
        <v>83</v>
      </c>
      <c r="AW118" s="13" t="s">
        <v>35</v>
      </c>
      <c r="AX118" s="13" t="s">
        <v>74</v>
      </c>
      <c r="AY118" s="222" t="s">
        <v>213</v>
      </c>
    </row>
    <row r="119" spans="1:65" s="13" customFormat="1">
      <c r="B119" s="212"/>
      <c r="C119" s="213"/>
      <c r="D119" s="208" t="s">
        <v>233</v>
      </c>
      <c r="E119" s="214" t="s">
        <v>19</v>
      </c>
      <c r="F119" s="215" t="s">
        <v>3729</v>
      </c>
      <c r="G119" s="213"/>
      <c r="H119" s="216">
        <v>0.22</v>
      </c>
      <c r="I119" s="217"/>
      <c r="J119" s="213"/>
      <c r="K119" s="213"/>
      <c r="L119" s="218"/>
      <c r="M119" s="219"/>
      <c r="N119" s="220"/>
      <c r="O119" s="220"/>
      <c r="P119" s="220"/>
      <c r="Q119" s="220"/>
      <c r="R119" s="220"/>
      <c r="S119" s="220"/>
      <c r="T119" s="221"/>
      <c r="AT119" s="222" t="s">
        <v>233</v>
      </c>
      <c r="AU119" s="222" t="s">
        <v>83</v>
      </c>
      <c r="AV119" s="13" t="s">
        <v>83</v>
      </c>
      <c r="AW119" s="13" t="s">
        <v>35</v>
      </c>
      <c r="AX119" s="13" t="s">
        <v>74</v>
      </c>
      <c r="AY119" s="222" t="s">
        <v>213</v>
      </c>
    </row>
    <row r="120" spans="1:65" s="14" customFormat="1">
      <c r="B120" s="223"/>
      <c r="C120" s="224"/>
      <c r="D120" s="208" t="s">
        <v>233</v>
      </c>
      <c r="E120" s="225" t="s">
        <v>2611</v>
      </c>
      <c r="F120" s="226" t="s">
        <v>234</v>
      </c>
      <c r="G120" s="224"/>
      <c r="H120" s="227">
        <v>3.0760000000000001</v>
      </c>
      <c r="I120" s="228"/>
      <c r="J120" s="224"/>
      <c r="K120" s="224"/>
      <c r="L120" s="229"/>
      <c r="M120" s="230"/>
      <c r="N120" s="231"/>
      <c r="O120" s="231"/>
      <c r="P120" s="231"/>
      <c r="Q120" s="231"/>
      <c r="R120" s="231"/>
      <c r="S120" s="231"/>
      <c r="T120" s="232"/>
      <c r="AT120" s="233" t="s">
        <v>233</v>
      </c>
      <c r="AU120" s="233" t="s">
        <v>83</v>
      </c>
      <c r="AV120" s="14" t="s">
        <v>220</v>
      </c>
      <c r="AW120" s="14" t="s">
        <v>35</v>
      </c>
      <c r="AX120" s="14" t="s">
        <v>81</v>
      </c>
      <c r="AY120" s="233" t="s">
        <v>213</v>
      </c>
    </row>
    <row r="121" spans="1:65" s="2" customFormat="1" ht="16.5" customHeight="1">
      <c r="A121" s="36"/>
      <c r="B121" s="37"/>
      <c r="C121" s="195" t="s">
        <v>238</v>
      </c>
      <c r="D121" s="195" t="s">
        <v>215</v>
      </c>
      <c r="E121" s="196" t="s">
        <v>2739</v>
      </c>
      <c r="F121" s="197" t="s">
        <v>2740</v>
      </c>
      <c r="G121" s="198" t="s">
        <v>156</v>
      </c>
      <c r="H121" s="199">
        <v>3.0760000000000001</v>
      </c>
      <c r="I121" s="200"/>
      <c r="J121" s="201">
        <f>ROUND(I121*H121,2)</f>
        <v>0</v>
      </c>
      <c r="K121" s="197" t="s">
        <v>2365</v>
      </c>
      <c r="L121" s="41"/>
      <c r="M121" s="202" t="s">
        <v>19</v>
      </c>
      <c r="N121" s="203" t="s">
        <v>45</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220</v>
      </c>
      <c r="AT121" s="206" t="s">
        <v>215</v>
      </c>
      <c r="AU121" s="206" t="s">
        <v>83</v>
      </c>
      <c r="AY121" s="19" t="s">
        <v>213</v>
      </c>
      <c r="BE121" s="207">
        <f>IF(N121="základní",J121,0)</f>
        <v>0</v>
      </c>
      <c r="BF121" s="207">
        <f>IF(N121="snížená",J121,0)</f>
        <v>0</v>
      </c>
      <c r="BG121" s="207">
        <f>IF(N121="zákl. přenesená",J121,0)</f>
        <v>0</v>
      </c>
      <c r="BH121" s="207">
        <f>IF(N121="sníž. přenesená",J121,0)</f>
        <v>0</v>
      </c>
      <c r="BI121" s="207">
        <f>IF(N121="nulová",J121,0)</f>
        <v>0</v>
      </c>
      <c r="BJ121" s="19" t="s">
        <v>81</v>
      </c>
      <c r="BK121" s="207">
        <f>ROUND(I121*H121,2)</f>
        <v>0</v>
      </c>
      <c r="BL121" s="19" t="s">
        <v>220</v>
      </c>
      <c r="BM121" s="206" t="s">
        <v>3730</v>
      </c>
    </row>
    <row r="122" spans="1:65" s="13" customFormat="1">
      <c r="B122" s="212"/>
      <c r="C122" s="213"/>
      <c r="D122" s="208" t="s">
        <v>233</v>
      </c>
      <c r="E122" s="214" t="s">
        <v>19</v>
      </c>
      <c r="F122" s="215" t="s">
        <v>2611</v>
      </c>
      <c r="G122" s="213"/>
      <c r="H122" s="216">
        <v>3.0760000000000001</v>
      </c>
      <c r="I122" s="217"/>
      <c r="J122" s="213"/>
      <c r="K122" s="213"/>
      <c r="L122" s="218"/>
      <c r="M122" s="219"/>
      <c r="N122" s="220"/>
      <c r="O122" s="220"/>
      <c r="P122" s="220"/>
      <c r="Q122" s="220"/>
      <c r="R122" s="220"/>
      <c r="S122" s="220"/>
      <c r="T122" s="221"/>
      <c r="AT122" s="222" t="s">
        <v>233</v>
      </c>
      <c r="AU122" s="222" t="s">
        <v>83</v>
      </c>
      <c r="AV122" s="13" t="s">
        <v>83</v>
      </c>
      <c r="AW122" s="13" t="s">
        <v>35</v>
      </c>
      <c r="AX122" s="13" t="s">
        <v>81</v>
      </c>
      <c r="AY122" s="222" t="s">
        <v>213</v>
      </c>
    </row>
    <row r="123" spans="1:65" s="2" customFormat="1" ht="16.5" customHeight="1">
      <c r="A123" s="36"/>
      <c r="B123" s="37"/>
      <c r="C123" s="195" t="s">
        <v>244</v>
      </c>
      <c r="D123" s="195" t="s">
        <v>215</v>
      </c>
      <c r="E123" s="196" t="s">
        <v>2742</v>
      </c>
      <c r="F123" s="197" t="s">
        <v>2743</v>
      </c>
      <c r="G123" s="198" t="s">
        <v>166</v>
      </c>
      <c r="H123" s="199">
        <v>2.7E-2</v>
      </c>
      <c r="I123" s="200"/>
      <c r="J123" s="201">
        <f>ROUND(I123*H123,2)</f>
        <v>0</v>
      </c>
      <c r="K123" s="197" t="s">
        <v>2365</v>
      </c>
      <c r="L123" s="41"/>
      <c r="M123" s="202" t="s">
        <v>19</v>
      </c>
      <c r="N123" s="203" t="s">
        <v>45</v>
      </c>
      <c r="O123" s="66"/>
      <c r="P123" s="204">
        <f>O123*H123</f>
        <v>0</v>
      </c>
      <c r="Q123" s="204">
        <v>1.06277</v>
      </c>
      <c r="R123" s="204">
        <f>Q123*H123</f>
        <v>2.8694789999999998E-2</v>
      </c>
      <c r="S123" s="204">
        <v>0</v>
      </c>
      <c r="T123" s="205">
        <f>S123*H123</f>
        <v>0</v>
      </c>
      <c r="U123" s="36"/>
      <c r="V123" s="36"/>
      <c r="W123" s="36"/>
      <c r="X123" s="36"/>
      <c r="Y123" s="36"/>
      <c r="Z123" s="36"/>
      <c r="AA123" s="36"/>
      <c r="AB123" s="36"/>
      <c r="AC123" s="36"/>
      <c r="AD123" s="36"/>
      <c r="AE123" s="36"/>
      <c r="AR123" s="206" t="s">
        <v>220</v>
      </c>
      <c r="AT123" s="206" t="s">
        <v>215</v>
      </c>
      <c r="AU123" s="206" t="s">
        <v>83</v>
      </c>
      <c r="AY123" s="19" t="s">
        <v>213</v>
      </c>
      <c r="BE123" s="207">
        <f>IF(N123="základní",J123,0)</f>
        <v>0</v>
      </c>
      <c r="BF123" s="207">
        <f>IF(N123="snížená",J123,0)</f>
        <v>0</v>
      </c>
      <c r="BG123" s="207">
        <f>IF(N123="zákl. přenesená",J123,0)</f>
        <v>0</v>
      </c>
      <c r="BH123" s="207">
        <f>IF(N123="sníž. přenesená",J123,0)</f>
        <v>0</v>
      </c>
      <c r="BI123" s="207">
        <f>IF(N123="nulová",J123,0)</f>
        <v>0</v>
      </c>
      <c r="BJ123" s="19" t="s">
        <v>81</v>
      </c>
      <c r="BK123" s="207">
        <f>ROUND(I123*H123,2)</f>
        <v>0</v>
      </c>
      <c r="BL123" s="19" t="s">
        <v>220</v>
      </c>
      <c r="BM123" s="206" t="s">
        <v>3731</v>
      </c>
    </row>
    <row r="124" spans="1:65" s="15" customFormat="1">
      <c r="B124" s="234"/>
      <c r="C124" s="235"/>
      <c r="D124" s="208" t="s">
        <v>233</v>
      </c>
      <c r="E124" s="236" t="s">
        <v>19</v>
      </c>
      <c r="F124" s="237" t="s">
        <v>2745</v>
      </c>
      <c r="G124" s="235"/>
      <c r="H124" s="236" t="s">
        <v>19</v>
      </c>
      <c r="I124" s="238"/>
      <c r="J124" s="235"/>
      <c r="K124" s="235"/>
      <c r="L124" s="239"/>
      <c r="M124" s="240"/>
      <c r="N124" s="241"/>
      <c r="O124" s="241"/>
      <c r="P124" s="241"/>
      <c r="Q124" s="241"/>
      <c r="R124" s="241"/>
      <c r="S124" s="241"/>
      <c r="T124" s="242"/>
      <c r="AT124" s="243" t="s">
        <v>233</v>
      </c>
      <c r="AU124" s="243" t="s">
        <v>83</v>
      </c>
      <c r="AV124" s="15" t="s">
        <v>81</v>
      </c>
      <c r="AW124" s="15" t="s">
        <v>35</v>
      </c>
      <c r="AX124" s="15" t="s">
        <v>74</v>
      </c>
      <c r="AY124" s="243" t="s">
        <v>213</v>
      </c>
    </row>
    <row r="125" spans="1:65" s="13" customFormat="1">
      <c r="B125" s="212"/>
      <c r="C125" s="213"/>
      <c r="D125" s="208" t="s">
        <v>233</v>
      </c>
      <c r="E125" s="214" t="s">
        <v>19</v>
      </c>
      <c r="F125" s="215" t="s">
        <v>3732</v>
      </c>
      <c r="G125" s="213"/>
      <c r="H125" s="216">
        <v>6.0000000000000001E-3</v>
      </c>
      <c r="I125" s="217"/>
      <c r="J125" s="213"/>
      <c r="K125" s="213"/>
      <c r="L125" s="218"/>
      <c r="M125" s="219"/>
      <c r="N125" s="220"/>
      <c r="O125" s="220"/>
      <c r="P125" s="220"/>
      <c r="Q125" s="220"/>
      <c r="R125" s="220"/>
      <c r="S125" s="220"/>
      <c r="T125" s="221"/>
      <c r="AT125" s="222" t="s">
        <v>233</v>
      </c>
      <c r="AU125" s="222" t="s">
        <v>83</v>
      </c>
      <c r="AV125" s="13" t="s">
        <v>83</v>
      </c>
      <c r="AW125" s="13" t="s">
        <v>35</v>
      </c>
      <c r="AX125" s="13" t="s">
        <v>74</v>
      </c>
      <c r="AY125" s="222" t="s">
        <v>213</v>
      </c>
    </row>
    <row r="126" spans="1:65" s="13" customFormat="1">
      <c r="B126" s="212"/>
      <c r="C126" s="213"/>
      <c r="D126" s="208" t="s">
        <v>233</v>
      </c>
      <c r="E126" s="214" t="s">
        <v>19</v>
      </c>
      <c r="F126" s="215" t="s">
        <v>3733</v>
      </c>
      <c r="G126" s="213"/>
      <c r="H126" s="216">
        <v>2.1000000000000001E-2</v>
      </c>
      <c r="I126" s="217"/>
      <c r="J126" s="213"/>
      <c r="K126" s="213"/>
      <c r="L126" s="218"/>
      <c r="M126" s="219"/>
      <c r="N126" s="220"/>
      <c r="O126" s="220"/>
      <c r="P126" s="220"/>
      <c r="Q126" s="220"/>
      <c r="R126" s="220"/>
      <c r="S126" s="220"/>
      <c r="T126" s="221"/>
      <c r="AT126" s="222" t="s">
        <v>233</v>
      </c>
      <c r="AU126" s="222" t="s">
        <v>83</v>
      </c>
      <c r="AV126" s="13" t="s">
        <v>83</v>
      </c>
      <c r="AW126" s="13" t="s">
        <v>35</v>
      </c>
      <c r="AX126" s="13" t="s">
        <v>74</v>
      </c>
      <c r="AY126" s="222" t="s">
        <v>213</v>
      </c>
    </row>
    <row r="127" spans="1:65" s="14" customFormat="1">
      <c r="B127" s="223"/>
      <c r="C127" s="224"/>
      <c r="D127" s="208" t="s">
        <v>233</v>
      </c>
      <c r="E127" s="225" t="s">
        <v>19</v>
      </c>
      <c r="F127" s="226" t="s">
        <v>234</v>
      </c>
      <c r="G127" s="224"/>
      <c r="H127" s="227">
        <v>2.7E-2</v>
      </c>
      <c r="I127" s="228"/>
      <c r="J127" s="224"/>
      <c r="K127" s="224"/>
      <c r="L127" s="229"/>
      <c r="M127" s="230"/>
      <c r="N127" s="231"/>
      <c r="O127" s="231"/>
      <c r="P127" s="231"/>
      <c r="Q127" s="231"/>
      <c r="R127" s="231"/>
      <c r="S127" s="231"/>
      <c r="T127" s="232"/>
      <c r="AT127" s="233" t="s">
        <v>233</v>
      </c>
      <c r="AU127" s="233" t="s">
        <v>83</v>
      </c>
      <c r="AV127" s="14" t="s">
        <v>220</v>
      </c>
      <c r="AW127" s="14" t="s">
        <v>35</v>
      </c>
      <c r="AX127" s="14" t="s">
        <v>81</v>
      </c>
      <c r="AY127" s="233" t="s">
        <v>213</v>
      </c>
    </row>
    <row r="128" spans="1:65" s="12" customFormat="1" ht="22.9" customHeight="1">
      <c r="B128" s="179"/>
      <c r="C128" s="180"/>
      <c r="D128" s="181" t="s">
        <v>73</v>
      </c>
      <c r="E128" s="193" t="s">
        <v>244</v>
      </c>
      <c r="F128" s="193" t="s">
        <v>2484</v>
      </c>
      <c r="G128" s="180"/>
      <c r="H128" s="180"/>
      <c r="I128" s="183"/>
      <c r="J128" s="194">
        <f>BK128</f>
        <v>0</v>
      </c>
      <c r="K128" s="180"/>
      <c r="L128" s="185"/>
      <c r="M128" s="186"/>
      <c r="N128" s="187"/>
      <c r="O128" s="187"/>
      <c r="P128" s="188">
        <f>SUM(P129:P150)</f>
        <v>0</v>
      </c>
      <c r="Q128" s="187"/>
      <c r="R128" s="188">
        <f>SUM(R129:R150)</f>
        <v>3.2935275000000002</v>
      </c>
      <c r="S128" s="187"/>
      <c r="T128" s="189">
        <f>SUM(T129:T150)</f>
        <v>0</v>
      </c>
      <c r="AR128" s="190" t="s">
        <v>81</v>
      </c>
      <c r="AT128" s="191" t="s">
        <v>73</v>
      </c>
      <c r="AU128" s="191" t="s">
        <v>81</v>
      </c>
      <c r="AY128" s="190" t="s">
        <v>213</v>
      </c>
      <c r="BK128" s="192">
        <f>SUM(BK129:BK150)</f>
        <v>0</v>
      </c>
    </row>
    <row r="129" spans="1:65" s="2" customFormat="1" ht="16.5" customHeight="1">
      <c r="A129" s="36"/>
      <c r="B129" s="37"/>
      <c r="C129" s="195" t="s">
        <v>250</v>
      </c>
      <c r="D129" s="195" t="s">
        <v>215</v>
      </c>
      <c r="E129" s="196" t="s">
        <v>2806</v>
      </c>
      <c r="F129" s="197" t="s">
        <v>2807</v>
      </c>
      <c r="G129" s="198" t="s">
        <v>156</v>
      </c>
      <c r="H129" s="199">
        <v>105.012</v>
      </c>
      <c r="I129" s="200"/>
      <c r="J129" s="201">
        <f>ROUND(I129*H129,2)</f>
        <v>0</v>
      </c>
      <c r="K129" s="197" t="s">
        <v>2365</v>
      </c>
      <c r="L129" s="41"/>
      <c r="M129" s="202" t="s">
        <v>19</v>
      </c>
      <c r="N129" s="203" t="s">
        <v>45</v>
      </c>
      <c r="O129" s="66"/>
      <c r="P129" s="204">
        <f>O129*H129</f>
        <v>0</v>
      </c>
      <c r="Q129" s="204">
        <v>6.4999999999999997E-3</v>
      </c>
      <c r="R129" s="204">
        <f>Q129*H129</f>
        <v>0.68257800000000002</v>
      </c>
      <c r="S129" s="204">
        <v>0</v>
      </c>
      <c r="T129" s="205">
        <f>S129*H129</f>
        <v>0</v>
      </c>
      <c r="U129" s="36"/>
      <c r="V129" s="36"/>
      <c r="W129" s="36"/>
      <c r="X129" s="36"/>
      <c r="Y129" s="36"/>
      <c r="Z129" s="36"/>
      <c r="AA129" s="36"/>
      <c r="AB129" s="36"/>
      <c r="AC129" s="36"/>
      <c r="AD129" s="36"/>
      <c r="AE129" s="36"/>
      <c r="AR129" s="206" t="s">
        <v>220</v>
      </c>
      <c r="AT129" s="206" t="s">
        <v>215</v>
      </c>
      <c r="AU129" s="206" t="s">
        <v>83</v>
      </c>
      <c r="AY129" s="19" t="s">
        <v>213</v>
      </c>
      <c r="BE129" s="207">
        <f>IF(N129="základní",J129,0)</f>
        <v>0</v>
      </c>
      <c r="BF129" s="207">
        <f>IF(N129="snížená",J129,0)</f>
        <v>0</v>
      </c>
      <c r="BG129" s="207">
        <f>IF(N129="zákl. přenesená",J129,0)</f>
        <v>0</v>
      </c>
      <c r="BH129" s="207">
        <f>IF(N129="sníž. přenesená",J129,0)</f>
        <v>0</v>
      </c>
      <c r="BI129" s="207">
        <f>IF(N129="nulová",J129,0)</f>
        <v>0</v>
      </c>
      <c r="BJ129" s="19" t="s">
        <v>81</v>
      </c>
      <c r="BK129" s="207">
        <f>ROUND(I129*H129,2)</f>
        <v>0</v>
      </c>
      <c r="BL129" s="19" t="s">
        <v>220</v>
      </c>
      <c r="BM129" s="206" t="s">
        <v>3734</v>
      </c>
    </row>
    <row r="130" spans="1:65" s="13" customFormat="1">
      <c r="B130" s="212"/>
      <c r="C130" s="213"/>
      <c r="D130" s="208" t="s">
        <v>233</v>
      </c>
      <c r="E130" s="214" t="s">
        <v>19</v>
      </c>
      <c r="F130" s="215" t="s">
        <v>2927</v>
      </c>
      <c r="G130" s="213"/>
      <c r="H130" s="216">
        <v>105.012</v>
      </c>
      <c r="I130" s="217"/>
      <c r="J130" s="213"/>
      <c r="K130" s="213"/>
      <c r="L130" s="218"/>
      <c r="M130" s="219"/>
      <c r="N130" s="220"/>
      <c r="O130" s="220"/>
      <c r="P130" s="220"/>
      <c r="Q130" s="220"/>
      <c r="R130" s="220"/>
      <c r="S130" s="220"/>
      <c r="T130" s="221"/>
      <c r="AT130" s="222" t="s">
        <v>233</v>
      </c>
      <c r="AU130" s="222" t="s">
        <v>83</v>
      </c>
      <c r="AV130" s="13" t="s">
        <v>83</v>
      </c>
      <c r="AW130" s="13" t="s">
        <v>35</v>
      </c>
      <c r="AX130" s="13" t="s">
        <v>81</v>
      </c>
      <c r="AY130" s="222" t="s">
        <v>213</v>
      </c>
    </row>
    <row r="131" spans="1:65" s="2" customFormat="1" ht="16.5" customHeight="1">
      <c r="A131" s="36"/>
      <c r="B131" s="37"/>
      <c r="C131" s="195" t="s">
        <v>257</v>
      </c>
      <c r="D131" s="195" t="s">
        <v>215</v>
      </c>
      <c r="E131" s="196" t="s">
        <v>3006</v>
      </c>
      <c r="F131" s="197" t="s">
        <v>3007</v>
      </c>
      <c r="G131" s="198" t="s">
        <v>156</v>
      </c>
      <c r="H131" s="199">
        <v>105.012</v>
      </c>
      <c r="I131" s="200"/>
      <c r="J131" s="201">
        <f>ROUND(I131*H131,2)</f>
        <v>0</v>
      </c>
      <c r="K131" s="197" t="s">
        <v>2365</v>
      </c>
      <c r="L131" s="41"/>
      <c r="M131" s="202" t="s">
        <v>19</v>
      </c>
      <c r="N131" s="203" t="s">
        <v>45</v>
      </c>
      <c r="O131" s="66"/>
      <c r="P131" s="204">
        <f>O131*H131</f>
        <v>0</v>
      </c>
      <c r="Q131" s="204">
        <v>2.1000000000000001E-2</v>
      </c>
      <c r="R131" s="204">
        <f>Q131*H131</f>
        <v>2.2052520000000002</v>
      </c>
      <c r="S131" s="204">
        <v>0</v>
      </c>
      <c r="T131" s="205">
        <f>S131*H131</f>
        <v>0</v>
      </c>
      <c r="U131" s="36"/>
      <c r="V131" s="36"/>
      <c r="W131" s="36"/>
      <c r="X131" s="36"/>
      <c r="Y131" s="36"/>
      <c r="Z131" s="36"/>
      <c r="AA131" s="36"/>
      <c r="AB131" s="36"/>
      <c r="AC131" s="36"/>
      <c r="AD131" s="36"/>
      <c r="AE131" s="36"/>
      <c r="AR131" s="206" t="s">
        <v>220</v>
      </c>
      <c r="AT131" s="206" t="s">
        <v>215</v>
      </c>
      <c r="AU131" s="206" t="s">
        <v>83</v>
      </c>
      <c r="AY131" s="19" t="s">
        <v>213</v>
      </c>
      <c r="BE131" s="207">
        <f>IF(N131="základní",J131,0)</f>
        <v>0</v>
      </c>
      <c r="BF131" s="207">
        <f>IF(N131="snížená",J131,0)</f>
        <v>0</v>
      </c>
      <c r="BG131" s="207">
        <f>IF(N131="zákl. přenesená",J131,0)</f>
        <v>0</v>
      </c>
      <c r="BH131" s="207">
        <f>IF(N131="sníž. přenesená",J131,0)</f>
        <v>0</v>
      </c>
      <c r="BI131" s="207">
        <f>IF(N131="nulová",J131,0)</f>
        <v>0</v>
      </c>
      <c r="BJ131" s="19" t="s">
        <v>81</v>
      </c>
      <c r="BK131" s="207">
        <f>ROUND(I131*H131,2)</f>
        <v>0</v>
      </c>
      <c r="BL131" s="19" t="s">
        <v>220</v>
      </c>
      <c r="BM131" s="206" t="s">
        <v>3735</v>
      </c>
    </row>
    <row r="132" spans="1:65" s="2" customFormat="1" ht="39">
      <c r="A132" s="36"/>
      <c r="B132" s="37"/>
      <c r="C132" s="38"/>
      <c r="D132" s="208" t="s">
        <v>222</v>
      </c>
      <c r="E132" s="38"/>
      <c r="F132" s="209" t="s">
        <v>2812</v>
      </c>
      <c r="G132" s="38"/>
      <c r="H132" s="38"/>
      <c r="I132" s="118"/>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222</v>
      </c>
      <c r="AU132" s="19" t="s">
        <v>83</v>
      </c>
    </row>
    <row r="133" spans="1:65" s="13" customFormat="1">
      <c r="B133" s="212"/>
      <c r="C133" s="213"/>
      <c r="D133" s="208" t="s">
        <v>233</v>
      </c>
      <c r="E133" s="214" t="s">
        <v>19</v>
      </c>
      <c r="F133" s="215" t="s">
        <v>3736</v>
      </c>
      <c r="G133" s="213"/>
      <c r="H133" s="216">
        <v>44.021999999999998</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3" customFormat="1">
      <c r="B134" s="212"/>
      <c r="C134" s="213"/>
      <c r="D134" s="208" t="s">
        <v>233</v>
      </c>
      <c r="E134" s="214" t="s">
        <v>19</v>
      </c>
      <c r="F134" s="215" t="s">
        <v>3737</v>
      </c>
      <c r="G134" s="213"/>
      <c r="H134" s="216">
        <v>44.371000000000002</v>
      </c>
      <c r="I134" s="217"/>
      <c r="J134" s="213"/>
      <c r="K134" s="213"/>
      <c r="L134" s="218"/>
      <c r="M134" s="219"/>
      <c r="N134" s="220"/>
      <c r="O134" s="220"/>
      <c r="P134" s="220"/>
      <c r="Q134" s="220"/>
      <c r="R134" s="220"/>
      <c r="S134" s="220"/>
      <c r="T134" s="221"/>
      <c r="AT134" s="222" t="s">
        <v>233</v>
      </c>
      <c r="AU134" s="222" t="s">
        <v>83</v>
      </c>
      <c r="AV134" s="13" t="s">
        <v>83</v>
      </c>
      <c r="AW134" s="13" t="s">
        <v>35</v>
      </c>
      <c r="AX134" s="13" t="s">
        <v>74</v>
      </c>
      <c r="AY134" s="222" t="s">
        <v>213</v>
      </c>
    </row>
    <row r="135" spans="1:65" s="13" customFormat="1">
      <c r="B135" s="212"/>
      <c r="C135" s="213"/>
      <c r="D135" s="208" t="s">
        <v>233</v>
      </c>
      <c r="E135" s="214" t="s">
        <v>19</v>
      </c>
      <c r="F135" s="215" t="s">
        <v>3738</v>
      </c>
      <c r="G135" s="213"/>
      <c r="H135" s="216">
        <v>5.1970000000000001</v>
      </c>
      <c r="I135" s="217"/>
      <c r="J135" s="213"/>
      <c r="K135" s="213"/>
      <c r="L135" s="218"/>
      <c r="M135" s="219"/>
      <c r="N135" s="220"/>
      <c r="O135" s="220"/>
      <c r="P135" s="220"/>
      <c r="Q135" s="220"/>
      <c r="R135" s="220"/>
      <c r="S135" s="220"/>
      <c r="T135" s="221"/>
      <c r="AT135" s="222" t="s">
        <v>233</v>
      </c>
      <c r="AU135" s="222" t="s">
        <v>83</v>
      </c>
      <c r="AV135" s="13" t="s">
        <v>83</v>
      </c>
      <c r="AW135" s="13" t="s">
        <v>35</v>
      </c>
      <c r="AX135" s="13" t="s">
        <v>74</v>
      </c>
      <c r="AY135" s="222" t="s">
        <v>213</v>
      </c>
    </row>
    <row r="136" spans="1:65" s="15" customFormat="1">
      <c r="B136" s="234"/>
      <c r="C136" s="235"/>
      <c r="D136" s="208" t="s">
        <v>233</v>
      </c>
      <c r="E136" s="236" t="s">
        <v>19</v>
      </c>
      <c r="F136" s="237" t="s">
        <v>3739</v>
      </c>
      <c r="G136" s="235"/>
      <c r="H136" s="236" t="s">
        <v>19</v>
      </c>
      <c r="I136" s="238"/>
      <c r="J136" s="235"/>
      <c r="K136" s="235"/>
      <c r="L136" s="239"/>
      <c r="M136" s="240"/>
      <c r="N136" s="241"/>
      <c r="O136" s="241"/>
      <c r="P136" s="241"/>
      <c r="Q136" s="241"/>
      <c r="R136" s="241"/>
      <c r="S136" s="241"/>
      <c r="T136" s="242"/>
      <c r="AT136" s="243" t="s">
        <v>233</v>
      </c>
      <c r="AU136" s="243" t="s">
        <v>83</v>
      </c>
      <c r="AV136" s="15" t="s">
        <v>81</v>
      </c>
      <c r="AW136" s="15" t="s">
        <v>35</v>
      </c>
      <c r="AX136" s="15" t="s">
        <v>74</v>
      </c>
      <c r="AY136" s="243" t="s">
        <v>213</v>
      </c>
    </row>
    <row r="137" spans="1:65" s="13" customFormat="1">
      <c r="B137" s="212"/>
      <c r="C137" s="213"/>
      <c r="D137" s="208" t="s">
        <v>233</v>
      </c>
      <c r="E137" s="214" t="s">
        <v>19</v>
      </c>
      <c r="F137" s="215" t="s">
        <v>3740</v>
      </c>
      <c r="G137" s="213"/>
      <c r="H137" s="216">
        <v>2.4260000000000002</v>
      </c>
      <c r="I137" s="217"/>
      <c r="J137" s="213"/>
      <c r="K137" s="213"/>
      <c r="L137" s="218"/>
      <c r="M137" s="219"/>
      <c r="N137" s="220"/>
      <c r="O137" s="220"/>
      <c r="P137" s="220"/>
      <c r="Q137" s="220"/>
      <c r="R137" s="220"/>
      <c r="S137" s="220"/>
      <c r="T137" s="221"/>
      <c r="AT137" s="222" t="s">
        <v>233</v>
      </c>
      <c r="AU137" s="222" t="s">
        <v>83</v>
      </c>
      <c r="AV137" s="13" t="s">
        <v>83</v>
      </c>
      <c r="AW137" s="13" t="s">
        <v>35</v>
      </c>
      <c r="AX137" s="13" t="s">
        <v>74</v>
      </c>
      <c r="AY137" s="222" t="s">
        <v>213</v>
      </c>
    </row>
    <row r="138" spans="1:65" s="13" customFormat="1">
      <c r="B138" s="212"/>
      <c r="C138" s="213"/>
      <c r="D138" s="208" t="s">
        <v>233</v>
      </c>
      <c r="E138" s="214" t="s">
        <v>19</v>
      </c>
      <c r="F138" s="215" t="s">
        <v>3741</v>
      </c>
      <c r="G138" s="213"/>
      <c r="H138" s="216">
        <v>8.9960000000000004</v>
      </c>
      <c r="I138" s="217"/>
      <c r="J138" s="213"/>
      <c r="K138" s="213"/>
      <c r="L138" s="218"/>
      <c r="M138" s="219"/>
      <c r="N138" s="220"/>
      <c r="O138" s="220"/>
      <c r="P138" s="220"/>
      <c r="Q138" s="220"/>
      <c r="R138" s="220"/>
      <c r="S138" s="220"/>
      <c r="T138" s="221"/>
      <c r="AT138" s="222" t="s">
        <v>233</v>
      </c>
      <c r="AU138" s="222" t="s">
        <v>83</v>
      </c>
      <c r="AV138" s="13" t="s">
        <v>83</v>
      </c>
      <c r="AW138" s="13" t="s">
        <v>35</v>
      </c>
      <c r="AX138" s="13" t="s">
        <v>74</v>
      </c>
      <c r="AY138" s="222" t="s">
        <v>213</v>
      </c>
    </row>
    <row r="139" spans="1:65" s="14" customFormat="1">
      <c r="B139" s="223"/>
      <c r="C139" s="224"/>
      <c r="D139" s="208" t="s">
        <v>233</v>
      </c>
      <c r="E139" s="225" t="s">
        <v>2927</v>
      </c>
      <c r="F139" s="226" t="s">
        <v>234</v>
      </c>
      <c r="G139" s="224"/>
      <c r="H139" s="227">
        <v>105.012</v>
      </c>
      <c r="I139" s="228"/>
      <c r="J139" s="224"/>
      <c r="K139" s="224"/>
      <c r="L139" s="229"/>
      <c r="M139" s="230"/>
      <c r="N139" s="231"/>
      <c r="O139" s="231"/>
      <c r="P139" s="231"/>
      <c r="Q139" s="231"/>
      <c r="R139" s="231"/>
      <c r="S139" s="231"/>
      <c r="T139" s="232"/>
      <c r="AT139" s="233" t="s">
        <v>233</v>
      </c>
      <c r="AU139" s="233" t="s">
        <v>83</v>
      </c>
      <c r="AV139" s="14" t="s">
        <v>220</v>
      </c>
      <c r="AW139" s="14" t="s">
        <v>35</v>
      </c>
      <c r="AX139" s="14" t="s">
        <v>81</v>
      </c>
      <c r="AY139" s="233" t="s">
        <v>213</v>
      </c>
    </row>
    <row r="140" spans="1:65" s="2" customFormat="1" ht="16.5" customHeight="1">
      <c r="A140" s="36"/>
      <c r="B140" s="37"/>
      <c r="C140" s="195" t="s">
        <v>262</v>
      </c>
      <c r="D140" s="195" t="s">
        <v>215</v>
      </c>
      <c r="E140" s="196" t="s">
        <v>2818</v>
      </c>
      <c r="F140" s="197" t="s">
        <v>2819</v>
      </c>
      <c r="G140" s="198" t="s">
        <v>156</v>
      </c>
      <c r="H140" s="199">
        <v>76.704999999999998</v>
      </c>
      <c r="I140" s="200"/>
      <c r="J140" s="201">
        <f>ROUND(I140*H140,2)</f>
        <v>0</v>
      </c>
      <c r="K140" s="197" t="s">
        <v>2365</v>
      </c>
      <c r="L140" s="41"/>
      <c r="M140" s="202" t="s">
        <v>19</v>
      </c>
      <c r="N140" s="203" t="s">
        <v>45</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220</v>
      </c>
      <c r="AT140" s="206" t="s">
        <v>215</v>
      </c>
      <c r="AU140" s="206" t="s">
        <v>83</v>
      </c>
      <c r="AY140" s="19" t="s">
        <v>213</v>
      </c>
      <c r="BE140" s="207">
        <f>IF(N140="základní",J140,0)</f>
        <v>0</v>
      </c>
      <c r="BF140" s="207">
        <f>IF(N140="snížená",J140,0)</f>
        <v>0</v>
      </c>
      <c r="BG140" s="207">
        <f>IF(N140="zákl. přenesená",J140,0)</f>
        <v>0</v>
      </c>
      <c r="BH140" s="207">
        <f>IF(N140="sníž. přenesená",J140,0)</f>
        <v>0</v>
      </c>
      <c r="BI140" s="207">
        <f>IF(N140="nulová",J140,0)</f>
        <v>0</v>
      </c>
      <c r="BJ140" s="19" t="s">
        <v>81</v>
      </c>
      <c r="BK140" s="207">
        <f>ROUND(I140*H140,2)</f>
        <v>0</v>
      </c>
      <c r="BL140" s="19" t="s">
        <v>220</v>
      </c>
      <c r="BM140" s="206" t="s">
        <v>3742</v>
      </c>
    </row>
    <row r="141" spans="1:65" s="2" customFormat="1" ht="39">
      <c r="A141" s="36"/>
      <c r="B141" s="37"/>
      <c r="C141" s="38"/>
      <c r="D141" s="208" t="s">
        <v>222</v>
      </c>
      <c r="E141" s="38"/>
      <c r="F141" s="209" t="s">
        <v>2821</v>
      </c>
      <c r="G141" s="38"/>
      <c r="H141" s="38"/>
      <c r="I141" s="118"/>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222</v>
      </c>
      <c r="AU141" s="19" t="s">
        <v>83</v>
      </c>
    </row>
    <row r="142" spans="1:65" s="15" customFormat="1">
      <c r="B142" s="234"/>
      <c r="C142" s="235"/>
      <c r="D142" s="208" t="s">
        <v>233</v>
      </c>
      <c r="E142" s="236" t="s">
        <v>19</v>
      </c>
      <c r="F142" s="237" t="s">
        <v>3743</v>
      </c>
      <c r="G142" s="235"/>
      <c r="H142" s="236" t="s">
        <v>19</v>
      </c>
      <c r="I142" s="238"/>
      <c r="J142" s="235"/>
      <c r="K142" s="235"/>
      <c r="L142" s="239"/>
      <c r="M142" s="240"/>
      <c r="N142" s="241"/>
      <c r="O142" s="241"/>
      <c r="P142" s="241"/>
      <c r="Q142" s="241"/>
      <c r="R142" s="241"/>
      <c r="S142" s="241"/>
      <c r="T142" s="242"/>
      <c r="AT142" s="243" t="s">
        <v>233</v>
      </c>
      <c r="AU142" s="243" t="s">
        <v>83</v>
      </c>
      <c r="AV142" s="15" t="s">
        <v>81</v>
      </c>
      <c r="AW142" s="15" t="s">
        <v>35</v>
      </c>
      <c r="AX142" s="15" t="s">
        <v>74</v>
      </c>
      <c r="AY142" s="243" t="s">
        <v>213</v>
      </c>
    </row>
    <row r="143" spans="1:65" s="13" customFormat="1">
      <c r="B143" s="212"/>
      <c r="C143" s="213"/>
      <c r="D143" s="208" t="s">
        <v>233</v>
      </c>
      <c r="E143" s="214" t="s">
        <v>19</v>
      </c>
      <c r="F143" s="215" t="s">
        <v>3710</v>
      </c>
      <c r="G143" s="213"/>
      <c r="H143" s="216">
        <v>76.704999999999998</v>
      </c>
      <c r="I143" s="217"/>
      <c r="J143" s="213"/>
      <c r="K143" s="213"/>
      <c r="L143" s="218"/>
      <c r="M143" s="219"/>
      <c r="N143" s="220"/>
      <c r="O143" s="220"/>
      <c r="P143" s="220"/>
      <c r="Q143" s="220"/>
      <c r="R143" s="220"/>
      <c r="S143" s="220"/>
      <c r="T143" s="221"/>
      <c r="AT143" s="222" t="s">
        <v>233</v>
      </c>
      <c r="AU143" s="222" t="s">
        <v>83</v>
      </c>
      <c r="AV143" s="13" t="s">
        <v>83</v>
      </c>
      <c r="AW143" s="13" t="s">
        <v>35</v>
      </c>
      <c r="AX143" s="13" t="s">
        <v>81</v>
      </c>
      <c r="AY143" s="222" t="s">
        <v>213</v>
      </c>
    </row>
    <row r="144" spans="1:65" s="2" customFormat="1" ht="21.75" customHeight="1">
      <c r="A144" s="36"/>
      <c r="B144" s="37"/>
      <c r="C144" s="195" t="s">
        <v>267</v>
      </c>
      <c r="D144" s="195" t="s">
        <v>215</v>
      </c>
      <c r="E144" s="196" t="s">
        <v>3015</v>
      </c>
      <c r="F144" s="197" t="s">
        <v>3016</v>
      </c>
      <c r="G144" s="198" t="s">
        <v>156</v>
      </c>
      <c r="H144" s="199">
        <v>23.725000000000001</v>
      </c>
      <c r="I144" s="200"/>
      <c r="J144" s="201">
        <f>ROUND(I144*H144,2)</f>
        <v>0</v>
      </c>
      <c r="K144" s="197" t="s">
        <v>2365</v>
      </c>
      <c r="L144" s="41"/>
      <c r="M144" s="202" t="s">
        <v>19</v>
      </c>
      <c r="N144" s="203" t="s">
        <v>45</v>
      </c>
      <c r="O144" s="66"/>
      <c r="P144" s="204">
        <f>O144*H144</f>
        <v>0</v>
      </c>
      <c r="Q144" s="204">
        <v>1.7100000000000001E-2</v>
      </c>
      <c r="R144" s="204">
        <f>Q144*H144</f>
        <v>0.40569750000000004</v>
      </c>
      <c r="S144" s="204">
        <v>0</v>
      </c>
      <c r="T144" s="205">
        <f>S144*H144</f>
        <v>0</v>
      </c>
      <c r="U144" s="36"/>
      <c r="V144" s="36"/>
      <c r="W144" s="36"/>
      <c r="X144" s="36"/>
      <c r="Y144" s="36"/>
      <c r="Z144" s="36"/>
      <c r="AA144" s="36"/>
      <c r="AB144" s="36"/>
      <c r="AC144" s="36"/>
      <c r="AD144" s="36"/>
      <c r="AE144" s="36"/>
      <c r="AR144" s="206" t="s">
        <v>220</v>
      </c>
      <c r="AT144" s="206" t="s">
        <v>215</v>
      </c>
      <c r="AU144" s="206" t="s">
        <v>83</v>
      </c>
      <c r="AY144" s="19" t="s">
        <v>213</v>
      </c>
      <c r="BE144" s="207">
        <f>IF(N144="základní",J144,0)</f>
        <v>0</v>
      </c>
      <c r="BF144" s="207">
        <f>IF(N144="snížená",J144,0)</f>
        <v>0</v>
      </c>
      <c r="BG144" s="207">
        <f>IF(N144="zákl. přenesená",J144,0)</f>
        <v>0</v>
      </c>
      <c r="BH144" s="207">
        <f>IF(N144="sníž. přenesená",J144,0)</f>
        <v>0</v>
      </c>
      <c r="BI144" s="207">
        <f>IF(N144="nulová",J144,0)</f>
        <v>0</v>
      </c>
      <c r="BJ144" s="19" t="s">
        <v>81</v>
      </c>
      <c r="BK144" s="207">
        <f>ROUND(I144*H144,2)</f>
        <v>0</v>
      </c>
      <c r="BL144" s="19" t="s">
        <v>220</v>
      </c>
      <c r="BM144" s="206" t="s">
        <v>3744</v>
      </c>
    </row>
    <row r="145" spans="1:65" s="2" customFormat="1" ht="58.5">
      <c r="A145" s="36"/>
      <c r="B145" s="37"/>
      <c r="C145" s="38"/>
      <c r="D145" s="208" t="s">
        <v>222</v>
      </c>
      <c r="E145" s="38"/>
      <c r="F145" s="209" t="s">
        <v>3018</v>
      </c>
      <c r="G145" s="38"/>
      <c r="H145" s="38"/>
      <c r="I145" s="118"/>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222</v>
      </c>
      <c r="AU145" s="19" t="s">
        <v>83</v>
      </c>
    </row>
    <row r="146" spans="1:65" s="13" customFormat="1">
      <c r="B146" s="212"/>
      <c r="C146" s="213"/>
      <c r="D146" s="208" t="s">
        <v>233</v>
      </c>
      <c r="E146" s="214" t="s">
        <v>19</v>
      </c>
      <c r="F146" s="215" t="s">
        <v>3745</v>
      </c>
      <c r="G146" s="213"/>
      <c r="H146" s="216">
        <v>4.3140000000000001</v>
      </c>
      <c r="I146" s="217"/>
      <c r="J146" s="213"/>
      <c r="K146" s="213"/>
      <c r="L146" s="218"/>
      <c r="M146" s="219"/>
      <c r="N146" s="220"/>
      <c r="O146" s="220"/>
      <c r="P146" s="220"/>
      <c r="Q146" s="220"/>
      <c r="R146" s="220"/>
      <c r="S146" s="220"/>
      <c r="T146" s="221"/>
      <c r="AT146" s="222" t="s">
        <v>233</v>
      </c>
      <c r="AU146" s="222" t="s">
        <v>83</v>
      </c>
      <c r="AV146" s="13" t="s">
        <v>83</v>
      </c>
      <c r="AW146" s="13" t="s">
        <v>35</v>
      </c>
      <c r="AX146" s="13" t="s">
        <v>74</v>
      </c>
      <c r="AY146" s="222" t="s">
        <v>213</v>
      </c>
    </row>
    <row r="147" spans="1:65" s="13" customFormat="1">
      <c r="B147" s="212"/>
      <c r="C147" s="213"/>
      <c r="D147" s="208" t="s">
        <v>233</v>
      </c>
      <c r="E147" s="214" t="s">
        <v>19</v>
      </c>
      <c r="F147" s="215" t="s">
        <v>3746</v>
      </c>
      <c r="G147" s="213"/>
      <c r="H147" s="216">
        <v>11.411</v>
      </c>
      <c r="I147" s="217"/>
      <c r="J147" s="213"/>
      <c r="K147" s="213"/>
      <c r="L147" s="218"/>
      <c r="M147" s="219"/>
      <c r="N147" s="220"/>
      <c r="O147" s="220"/>
      <c r="P147" s="220"/>
      <c r="Q147" s="220"/>
      <c r="R147" s="220"/>
      <c r="S147" s="220"/>
      <c r="T147" s="221"/>
      <c r="AT147" s="222" t="s">
        <v>233</v>
      </c>
      <c r="AU147" s="222" t="s">
        <v>83</v>
      </c>
      <c r="AV147" s="13" t="s">
        <v>83</v>
      </c>
      <c r="AW147" s="13" t="s">
        <v>35</v>
      </c>
      <c r="AX147" s="13" t="s">
        <v>74</v>
      </c>
      <c r="AY147" s="222" t="s">
        <v>213</v>
      </c>
    </row>
    <row r="148" spans="1:65" s="15" customFormat="1">
      <c r="B148" s="234"/>
      <c r="C148" s="235"/>
      <c r="D148" s="208" t="s">
        <v>233</v>
      </c>
      <c r="E148" s="236" t="s">
        <v>19</v>
      </c>
      <c r="F148" s="237" t="s">
        <v>3719</v>
      </c>
      <c r="G148" s="235"/>
      <c r="H148" s="236" t="s">
        <v>19</v>
      </c>
      <c r="I148" s="238"/>
      <c r="J148" s="235"/>
      <c r="K148" s="235"/>
      <c r="L148" s="239"/>
      <c r="M148" s="240"/>
      <c r="N148" s="241"/>
      <c r="O148" s="241"/>
      <c r="P148" s="241"/>
      <c r="Q148" s="241"/>
      <c r="R148" s="241"/>
      <c r="S148" s="241"/>
      <c r="T148" s="242"/>
      <c r="AT148" s="243" t="s">
        <v>233</v>
      </c>
      <c r="AU148" s="243" t="s">
        <v>83</v>
      </c>
      <c r="AV148" s="15" t="s">
        <v>81</v>
      </c>
      <c r="AW148" s="15" t="s">
        <v>35</v>
      </c>
      <c r="AX148" s="15" t="s">
        <v>74</v>
      </c>
      <c r="AY148" s="243" t="s">
        <v>213</v>
      </c>
    </row>
    <row r="149" spans="1:65" s="13" customFormat="1">
      <c r="B149" s="212"/>
      <c r="C149" s="213"/>
      <c r="D149" s="208" t="s">
        <v>233</v>
      </c>
      <c r="E149" s="214" t="s">
        <v>19</v>
      </c>
      <c r="F149" s="215" t="s">
        <v>3747</v>
      </c>
      <c r="G149" s="213"/>
      <c r="H149" s="216">
        <v>8</v>
      </c>
      <c r="I149" s="217"/>
      <c r="J149" s="213"/>
      <c r="K149" s="213"/>
      <c r="L149" s="218"/>
      <c r="M149" s="219"/>
      <c r="N149" s="220"/>
      <c r="O149" s="220"/>
      <c r="P149" s="220"/>
      <c r="Q149" s="220"/>
      <c r="R149" s="220"/>
      <c r="S149" s="220"/>
      <c r="T149" s="221"/>
      <c r="AT149" s="222" t="s">
        <v>233</v>
      </c>
      <c r="AU149" s="222" t="s">
        <v>83</v>
      </c>
      <c r="AV149" s="13" t="s">
        <v>83</v>
      </c>
      <c r="AW149" s="13" t="s">
        <v>35</v>
      </c>
      <c r="AX149" s="13" t="s">
        <v>74</v>
      </c>
      <c r="AY149" s="222" t="s">
        <v>213</v>
      </c>
    </row>
    <row r="150" spans="1:65" s="14" customFormat="1">
      <c r="B150" s="223"/>
      <c r="C150" s="224"/>
      <c r="D150" s="208" t="s">
        <v>233</v>
      </c>
      <c r="E150" s="225" t="s">
        <v>19</v>
      </c>
      <c r="F150" s="226" t="s">
        <v>234</v>
      </c>
      <c r="G150" s="224"/>
      <c r="H150" s="227">
        <v>23.725000000000001</v>
      </c>
      <c r="I150" s="228"/>
      <c r="J150" s="224"/>
      <c r="K150" s="224"/>
      <c r="L150" s="229"/>
      <c r="M150" s="230"/>
      <c r="N150" s="231"/>
      <c r="O150" s="231"/>
      <c r="P150" s="231"/>
      <c r="Q150" s="231"/>
      <c r="R150" s="231"/>
      <c r="S150" s="231"/>
      <c r="T150" s="232"/>
      <c r="AT150" s="233" t="s">
        <v>233</v>
      </c>
      <c r="AU150" s="233" t="s">
        <v>83</v>
      </c>
      <c r="AV150" s="14" t="s">
        <v>220</v>
      </c>
      <c r="AW150" s="14" t="s">
        <v>35</v>
      </c>
      <c r="AX150" s="14" t="s">
        <v>81</v>
      </c>
      <c r="AY150" s="233" t="s">
        <v>213</v>
      </c>
    </row>
    <row r="151" spans="1:65" s="12" customFormat="1" ht="22.9" customHeight="1">
      <c r="B151" s="179"/>
      <c r="C151" s="180"/>
      <c r="D151" s="181" t="s">
        <v>73</v>
      </c>
      <c r="E151" s="193" t="s">
        <v>262</v>
      </c>
      <c r="F151" s="193" t="s">
        <v>424</v>
      </c>
      <c r="G151" s="180"/>
      <c r="H151" s="180"/>
      <c r="I151" s="183"/>
      <c r="J151" s="194">
        <f>BK151</f>
        <v>0</v>
      </c>
      <c r="K151" s="180"/>
      <c r="L151" s="185"/>
      <c r="M151" s="186"/>
      <c r="N151" s="187"/>
      <c r="O151" s="187"/>
      <c r="P151" s="188">
        <f>SUM(P152:P176)</f>
        <v>0</v>
      </c>
      <c r="Q151" s="187"/>
      <c r="R151" s="188">
        <f>SUM(R152:R176)</f>
        <v>0</v>
      </c>
      <c r="S151" s="187"/>
      <c r="T151" s="189">
        <f>SUM(T152:T176)</f>
        <v>17.730526999999999</v>
      </c>
      <c r="AR151" s="190" t="s">
        <v>81</v>
      </c>
      <c r="AT151" s="191" t="s">
        <v>73</v>
      </c>
      <c r="AU151" s="191" t="s">
        <v>81</v>
      </c>
      <c r="AY151" s="190" t="s">
        <v>213</v>
      </c>
      <c r="BK151" s="192">
        <f>SUM(BK152:BK176)</f>
        <v>0</v>
      </c>
    </row>
    <row r="152" spans="1:65" s="2" customFormat="1" ht="21.75" customHeight="1">
      <c r="A152" s="36"/>
      <c r="B152" s="37"/>
      <c r="C152" s="195" t="s">
        <v>272</v>
      </c>
      <c r="D152" s="195" t="s">
        <v>215</v>
      </c>
      <c r="E152" s="196" t="s">
        <v>3748</v>
      </c>
      <c r="F152" s="197" t="s">
        <v>3749</v>
      </c>
      <c r="G152" s="198" t="s">
        <v>156</v>
      </c>
      <c r="H152" s="199">
        <v>76.704999999999998</v>
      </c>
      <c r="I152" s="200"/>
      <c r="J152" s="201">
        <f>ROUND(I152*H152,2)</f>
        <v>0</v>
      </c>
      <c r="K152" s="197" t="s">
        <v>2365</v>
      </c>
      <c r="L152" s="41"/>
      <c r="M152" s="202" t="s">
        <v>19</v>
      </c>
      <c r="N152" s="203" t="s">
        <v>45</v>
      </c>
      <c r="O152" s="66"/>
      <c r="P152" s="204">
        <f>O152*H152</f>
        <v>0</v>
      </c>
      <c r="Q152" s="204">
        <v>0</v>
      </c>
      <c r="R152" s="204">
        <f>Q152*H152</f>
        <v>0</v>
      </c>
      <c r="S152" s="204">
        <v>5.8999999999999997E-2</v>
      </c>
      <c r="T152" s="205">
        <f>S152*H152</f>
        <v>4.525595</v>
      </c>
      <c r="U152" s="36"/>
      <c r="V152" s="36"/>
      <c r="W152" s="36"/>
      <c r="X152" s="36"/>
      <c r="Y152" s="36"/>
      <c r="Z152" s="36"/>
      <c r="AA152" s="36"/>
      <c r="AB152" s="36"/>
      <c r="AC152" s="36"/>
      <c r="AD152" s="36"/>
      <c r="AE152" s="36"/>
      <c r="AR152" s="206" t="s">
        <v>220</v>
      </c>
      <c r="AT152" s="206" t="s">
        <v>215</v>
      </c>
      <c r="AU152" s="206" t="s">
        <v>83</v>
      </c>
      <c r="AY152" s="19" t="s">
        <v>213</v>
      </c>
      <c r="BE152" s="207">
        <f>IF(N152="základní",J152,0)</f>
        <v>0</v>
      </c>
      <c r="BF152" s="207">
        <f>IF(N152="snížená",J152,0)</f>
        <v>0</v>
      </c>
      <c r="BG152" s="207">
        <f>IF(N152="zákl. přenesená",J152,0)</f>
        <v>0</v>
      </c>
      <c r="BH152" s="207">
        <f>IF(N152="sníž. přenesená",J152,0)</f>
        <v>0</v>
      </c>
      <c r="BI152" s="207">
        <f>IF(N152="nulová",J152,0)</f>
        <v>0</v>
      </c>
      <c r="BJ152" s="19" t="s">
        <v>81</v>
      </c>
      <c r="BK152" s="207">
        <f>ROUND(I152*H152,2)</f>
        <v>0</v>
      </c>
      <c r="BL152" s="19" t="s">
        <v>220</v>
      </c>
      <c r="BM152" s="206" t="s">
        <v>3750</v>
      </c>
    </row>
    <row r="153" spans="1:65" s="13" customFormat="1">
      <c r="B153" s="212"/>
      <c r="C153" s="213"/>
      <c r="D153" s="208" t="s">
        <v>233</v>
      </c>
      <c r="E153" s="214" t="s">
        <v>19</v>
      </c>
      <c r="F153" s="215" t="s">
        <v>3751</v>
      </c>
      <c r="G153" s="213"/>
      <c r="H153" s="216">
        <v>74.295000000000002</v>
      </c>
      <c r="I153" s="217"/>
      <c r="J153" s="213"/>
      <c r="K153" s="213"/>
      <c r="L153" s="218"/>
      <c r="M153" s="219"/>
      <c r="N153" s="220"/>
      <c r="O153" s="220"/>
      <c r="P153" s="220"/>
      <c r="Q153" s="220"/>
      <c r="R153" s="220"/>
      <c r="S153" s="220"/>
      <c r="T153" s="221"/>
      <c r="AT153" s="222" t="s">
        <v>233</v>
      </c>
      <c r="AU153" s="222" t="s">
        <v>83</v>
      </c>
      <c r="AV153" s="13" t="s">
        <v>83</v>
      </c>
      <c r="AW153" s="13" t="s">
        <v>35</v>
      </c>
      <c r="AX153" s="13" t="s">
        <v>74</v>
      </c>
      <c r="AY153" s="222" t="s">
        <v>213</v>
      </c>
    </row>
    <row r="154" spans="1:65" s="13" customFormat="1">
      <c r="B154" s="212"/>
      <c r="C154" s="213"/>
      <c r="D154" s="208" t="s">
        <v>233</v>
      </c>
      <c r="E154" s="214" t="s">
        <v>19</v>
      </c>
      <c r="F154" s="215" t="s">
        <v>3752</v>
      </c>
      <c r="G154" s="213"/>
      <c r="H154" s="216">
        <v>0.41</v>
      </c>
      <c r="I154" s="217"/>
      <c r="J154" s="213"/>
      <c r="K154" s="213"/>
      <c r="L154" s="218"/>
      <c r="M154" s="219"/>
      <c r="N154" s="220"/>
      <c r="O154" s="220"/>
      <c r="P154" s="220"/>
      <c r="Q154" s="220"/>
      <c r="R154" s="220"/>
      <c r="S154" s="220"/>
      <c r="T154" s="221"/>
      <c r="AT154" s="222" t="s">
        <v>233</v>
      </c>
      <c r="AU154" s="222" t="s">
        <v>83</v>
      </c>
      <c r="AV154" s="13" t="s">
        <v>83</v>
      </c>
      <c r="AW154" s="13" t="s">
        <v>35</v>
      </c>
      <c r="AX154" s="13" t="s">
        <v>74</v>
      </c>
      <c r="AY154" s="222" t="s">
        <v>213</v>
      </c>
    </row>
    <row r="155" spans="1:65" s="13" customFormat="1">
      <c r="B155" s="212"/>
      <c r="C155" s="213"/>
      <c r="D155" s="208" t="s">
        <v>233</v>
      </c>
      <c r="E155" s="214" t="s">
        <v>19</v>
      </c>
      <c r="F155" s="215" t="s">
        <v>3753</v>
      </c>
      <c r="G155" s="213"/>
      <c r="H155" s="216">
        <v>0.59099999999999997</v>
      </c>
      <c r="I155" s="217"/>
      <c r="J155" s="213"/>
      <c r="K155" s="213"/>
      <c r="L155" s="218"/>
      <c r="M155" s="219"/>
      <c r="N155" s="220"/>
      <c r="O155" s="220"/>
      <c r="P155" s="220"/>
      <c r="Q155" s="220"/>
      <c r="R155" s="220"/>
      <c r="S155" s="220"/>
      <c r="T155" s="221"/>
      <c r="AT155" s="222" t="s">
        <v>233</v>
      </c>
      <c r="AU155" s="222" t="s">
        <v>83</v>
      </c>
      <c r="AV155" s="13" t="s">
        <v>83</v>
      </c>
      <c r="AW155" s="13" t="s">
        <v>35</v>
      </c>
      <c r="AX155" s="13" t="s">
        <v>74</v>
      </c>
      <c r="AY155" s="222" t="s">
        <v>213</v>
      </c>
    </row>
    <row r="156" spans="1:65" s="13" customFormat="1">
      <c r="B156" s="212"/>
      <c r="C156" s="213"/>
      <c r="D156" s="208" t="s">
        <v>233</v>
      </c>
      <c r="E156" s="214" t="s">
        <v>19</v>
      </c>
      <c r="F156" s="215" t="s">
        <v>3754</v>
      </c>
      <c r="G156" s="213"/>
      <c r="H156" s="216">
        <v>1.409</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6" customFormat="1">
      <c r="B157" s="262"/>
      <c r="C157" s="263"/>
      <c r="D157" s="208" t="s">
        <v>233</v>
      </c>
      <c r="E157" s="264" t="s">
        <v>3710</v>
      </c>
      <c r="F157" s="265" t="s">
        <v>2376</v>
      </c>
      <c r="G157" s="263"/>
      <c r="H157" s="266">
        <v>76.704999999999998</v>
      </c>
      <c r="I157" s="267"/>
      <c r="J157" s="263"/>
      <c r="K157" s="263"/>
      <c r="L157" s="268"/>
      <c r="M157" s="269"/>
      <c r="N157" s="270"/>
      <c r="O157" s="270"/>
      <c r="P157" s="270"/>
      <c r="Q157" s="270"/>
      <c r="R157" s="270"/>
      <c r="S157" s="270"/>
      <c r="T157" s="271"/>
      <c r="AT157" s="272" t="s">
        <v>233</v>
      </c>
      <c r="AU157" s="272" t="s">
        <v>83</v>
      </c>
      <c r="AV157" s="16" t="s">
        <v>228</v>
      </c>
      <c r="AW157" s="16" t="s">
        <v>35</v>
      </c>
      <c r="AX157" s="16" t="s">
        <v>74</v>
      </c>
      <c r="AY157" s="272" t="s">
        <v>213</v>
      </c>
    </row>
    <row r="158" spans="1:65" s="14" customFormat="1">
      <c r="B158" s="223"/>
      <c r="C158" s="224"/>
      <c r="D158" s="208" t="s">
        <v>233</v>
      </c>
      <c r="E158" s="225" t="s">
        <v>19</v>
      </c>
      <c r="F158" s="226" t="s">
        <v>234</v>
      </c>
      <c r="G158" s="224"/>
      <c r="H158" s="227">
        <v>76.704999999999998</v>
      </c>
      <c r="I158" s="228"/>
      <c r="J158" s="224"/>
      <c r="K158" s="224"/>
      <c r="L158" s="229"/>
      <c r="M158" s="230"/>
      <c r="N158" s="231"/>
      <c r="O158" s="231"/>
      <c r="P158" s="231"/>
      <c r="Q158" s="231"/>
      <c r="R158" s="231"/>
      <c r="S158" s="231"/>
      <c r="T158" s="232"/>
      <c r="AT158" s="233" t="s">
        <v>233</v>
      </c>
      <c r="AU158" s="233" t="s">
        <v>83</v>
      </c>
      <c r="AV158" s="14" t="s">
        <v>220</v>
      </c>
      <c r="AW158" s="14" t="s">
        <v>35</v>
      </c>
      <c r="AX158" s="14" t="s">
        <v>81</v>
      </c>
      <c r="AY158" s="233" t="s">
        <v>213</v>
      </c>
    </row>
    <row r="159" spans="1:65" s="2" customFormat="1" ht="16.5" customHeight="1">
      <c r="A159" s="36"/>
      <c r="B159" s="37"/>
      <c r="C159" s="195" t="s">
        <v>277</v>
      </c>
      <c r="D159" s="195" t="s">
        <v>215</v>
      </c>
      <c r="E159" s="196" t="s">
        <v>2517</v>
      </c>
      <c r="F159" s="197" t="s">
        <v>2518</v>
      </c>
      <c r="G159" s="198" t="s">
        <v>253</v>
      </c>
      <c r="H159" s="199">
        <v>5.4029999999999996</v>
      </c>
      <c r="I159" s="200"/>
      <c r="J159" s="201">
        <f>ROUND(I159*H159,2)</f>
        <v>0</v>
      </c>
      <c r="K159" s="197" t="s">
        <v>2365</v>
      </c>
      <c r="L159" s="41"/>
      <c r="M159" s="202" t="s">
        <v>19</v>
      </c>
      <c r="N159" s="203" t="s">
        <v>45</v>
      </c>
      <c r="O159" s="66"/>
      <c r="P159" s="204">
        <f>O159*H159</f>
        <v>0</v>
      </c>
      <c r="Q159" s="204">
        <v>0</v>
      </c>
      <c r="R159" s="204">
        <f>Q159*H159</f>
        <v>0</v>
      </c>
      <c r="S159" s="204">
        <v>0.49399999999999999</v>
      </c>
      <c r="T159" s="205">
        <f>S159*H159</f>
        <v>2.669082</v>
      </c>
      <c r="U159" s="36"/>
      <c r="V159" s="36"/>
      <c r="W159" s="36"/>
      <c r="X159" s="36"/>
      <c r="Y159" s="36"/>
      <c r="Z159" s="36"/>
      <c r="AA159" s="36"/>
      <c r="AB159" s="36"/>
      <c r="AC159" s="36"/>
      <c r="AD159" s="36"/>
      <c r="AE159" s="36"/>
      <c r="AR159" s="206" t="s">
        <v>220</v>
      </c>
      <c r="AT159" s="206" t="s">
        <v>215</v>
      </c>
      <c r="AU159" s="206" t="s">
        <v>83</v>
      </c>
      <c r="AY159" s="19" t="s">
        <v>213</v>
      </c>
      <c r="BE159" s="207">
        <f>IF(N159="základní",J159,0)</f>
        <v>0</v>
      </c>
      <c r="BF159" s="207">
        <f>IF(N159="snížená",J159,0)</f>
        <v>0</v>
      </c>
      <c r="BG159" s="207">
        <f>IF(N159="zákl. přenesená",J159,0)</f>
        <v>0</v>
      </c>
      <c r="BH159" s="207">
        <f>IF(N159="sníž. přenesená",J159,0)</f>
        <v>0</v>
      </c>
      <c r="BI159" s="207">
        <f>IF(N159="nulová",J159,0)</f>
        <v>0</v>
      </c>
      <c r="BJ159" s="19" t="s">
        <v>81</v>
      </c>
      <c r="BK159" s="207">
        <f>ROUND(I159*H159,2)</f>
        <v>0</v>
      </c>
      <c r="BL159" s="19" t="s">
        <v>220</v>
      </c>
      <c r="BM159" s="206" t="s">
        <v>3755</v>
      </c>
    </row>
    <row r="160" spans="1:65" s="13" customFormat="1">
      <c r="B160" s="212"/>
      <c r="C160" s="213"/>
      <c r="D160" s="208" t="s">
        <v>233</v>
      </c>
      <c r="E160" s="214" t="s">
        <v>19</v>
      </c>
      <c r="F160" s="215" t="s">
        <v>3756</v>
      </c>
      <c r="G160" s="213"/>
      <c r="H160" s="216">
        <v>5.4029999999999996</v>
      </c>
      <c r="I160" s="217"/>
      <c r="J160" s="213"/>
      <c r="K160" s="213"/>
      <c r="L160" s="218"/>
      <c r="M160" s="219"/>
      <c r="N160" s="220"/>
      <c r="O160" s="220"/>
      <c r="P160" s="220"/>
      <c r="Q160" s="220"/>
      <c r="R160" s="220"/>
      <c r="S160" s="220"/>
      <c r="T160" s="221"/>
      <c r="AT160" s="222" t="s">
        <v>233</v>
      </c>
      <c r="AU160" s="222" t="s">
        <v>83</v>
      </c>
      <c r="AV160" s="13" t="s">
        <v>83</v>
      </c>
      <c r="AW160" s="13" t="s">
        <v>35</v>
      </c>
      <c r="AX160" s="13" t="s">
        <v>81</v>
      </c>
      <c r="AY160" s="222" t="s">
        <v>213</v>
      </c>
    </row>
    <row r="161" spans="1:65" s="2" customFormat="1" ht="16.5" customHeight="1">
      <c r="A161" s="36"/>
      <c r="B161" s="37"/>
      <c r="C161" s="195" t="s">
        <v>281</v>
      </c>
      <c r="D161" s="195" t="s">
        <v>215</v>
      </c>
      <c r="E161" s="196" t="s">
        <v>3396</v>
      </c>
      <c r="F161" s="197" t="s">
        <v>3397</v>
      </c>
      <c r="G161" s="198" t="s">
        <v>253</v>
      </c>
      <c r="H161" s="199">
        <v>1.3879999999999999</v>
      </c>
      <c r="I161" s="200"/>
      <c r="J161" s="201">
        <f>ROUND(I161*H161,2)</f>
        <v>0</v>
      </c>
      <c r="K161" s="197" t="s">
        <v>2365</v>
      </c>
      <c r="L161" s="41"/>
      <c r="M161" s="202" t="s">
        <v>19</v>
      </c>
      <c r="N161" s="203" t="s">
        <v>45</v>
      </c>
      <c r="O161" s="66"/>
      <c r="P161" s="204">
        <f>O161*H161</f>
        <v>0</v>
      </c>
      <c r="Q161" s="204">
        <v>0</v>
      </c>
      <c r="R161" s="204">
        <f>Q161*H161</f>
        <v>0</v>
      </c>
      <c r="S161" s="204">
        <v>1.95</v>
      </c>
      <c r="T161" s="205">
        <f>S161*H161</f>
        <v>2.7065999999999999</v>
      </c>
      <c r="U161" s="36"/>
      <c r="V161" s="36"/>
      <c r="W161" s="36"/>
      <c r="X161" s="36"/>
      <c r="Y161" s="36"/>
      <c r="Z161" s="36"/>
      <c r="AA161" s="36"/>
      <c r="AB161" s="36"/>
      <c r="AC161" s="36"/>
      <c r="AD161" s="36"/>
      <c r="AE161" s="36"/>
      <c r="AR161" s="206" t="s">
        <v>220</v>
      </c>
      <c r="AT161" s="206" t="s">
        <v>215</v>
      </c>
      <c r="AU161" s="206" t="s">
        <v>83</v>
      </c>
      <c r="AY161" s="19" t="s">
        <v>213</v>
      </c>
      <c r="BE161" s="207">
        <f>IF(N161="základní",J161,0)</f>
        <v>0</v>
      </c>
      <c r="BF161" s="207">
        <f>IF(N161="snížená",J161,0)</f>
        <v>0</v>
      </c>
      <c r="BG161" s="207">
        <f>IF(N161="zákl. přenesená",J161,0)</f>
        <v>0</v>
      </c>
      <c r="BH161" s="207">
        <f>IF(N161="sníž. přenesená",J161,0)</f>
        <v>0</v>
      </c>
      <c r="BI161" s="207">
        <f>IF(N161="nulová",J161,0)</f>
        <v>0</v>
      </c>
      <c r="BJ161" s="19" t="s">
        <v>81</v>
      </c>
      <c r="BK161" s="207">
        <f>ROUND(I161*H161,2)</f>
        <v>0</v>
      </c>
      <c r="BL161" s="19" t="s">
        <v>220</v>
      </c>
      <c r="BM161" s="206" t="s">
        <v>3757</v>
      </c>
    </row>
    <row r="162" spans="1:65" s="2" customFormat="1" ht="29.25">
      <c r="A162" s="36"/>
      <c r="B162" s="37"/>
      <c r="C162" s="38"/>
      <c r="D162" s="208" t="s">
        <v>222</v>
      </c>
      <c r="E162" s="38"/>
      <c r="F162" s="209" t="s">
        <v>2875</v>
      </c>
      <c r="G162" s="38"/>
      <c r="H162" s="38"/>
      <c r="I162" s="118"/>
      <c r="J162" s="38"/>
      <c r="K162" s="38"/>
      <c r="L162" s="41"/>
      <c r="M162" s="210"/>
      <c r="N162" s="211"/>
      <c r="O162" s="66"/>
      <c r="P162" s="66"/>
      <c r="Q162" s="66"/>
      <c r="R162" s="66"/>
      <c r="S162" s="66"/>
      <c r="T162" s="67"/>
      <c r="U162" s="36"/>
      <c r="V162" s="36"/>
      <c r="W162" s="36"/>
      <c r="X162" s="36"/>
      <c r="Y162" s="36"/>
      <c r="Z162" s="36"/>
      <c r="AA162" s="36"/>
      <c r="AB162" s="36"/>
      <c r="AC162" s="36"/>
      <c r="AD162" s="36"/>
      <c r="AE162" s="36"/>
      <c r="AT162" s="19" t="s">
        <v>222</v>
      </c>
      <c r="AU162" s="19" t="s">
        <v>83</v>
      </c>
    </row>
    <row r="163" spans="1:65" s="15" customFormat="1">
      <c r="B163" s="234"/>
      <c r="C163" s="235"/>
      <c r="D163" s="208" t="s">
        <v>233</v>
      </c>
      <c r="E163" s="236" t="s">
        <v>19</v>
      </c>
      <c r="F163" s="237" t="s">
        <v>3758</v>
      </c>
      <c r="G163" s="235"/>
      <c r="H163" s="236" t="s">
        <v>19</v>
      </c>
      <c r="I163" s="238"/>
      <c r="J163" s="235"/>
      <c r="K163" s="235"/>
      <c r="L163" s="239"/>
      <c r="M163" s="240"/>
      <c r="N163" s="241"/>
      <c r="O163" s="241"/>
      <c r="P163" s="241"/>
      <c r="Q163" s="241"/>
      <c r="R163" s="241"/>
      <c r="S163" s="241"/>
      <c r="T163" s="242"/>
      <c r="AT163" s="243" t="s">
        <v>233</v>
      </c>
      <c r="AU163" s="243" t="s">
        <v>83</v>
      </c>
      <c r="AV163" s="15" t="s">
        <v>81</v>
      </c>
      <c r="AW163" s="15" t="s">
        <v>35</v>
      </c>
      <c r="AX163" s="15" t="s">
        <v>74</v>
      </c>
      <c r="AY163" s="243" t="s">
        <v>213</v>
      </c>
    </row>
    <row r="164" spans="1:65" s="13" customFormat="1">
      <c r="B164" s="212"/>
      <c r="C164" s="213"/>
      <c r="D164" s="208" t="s">
        <v>233</v>
      </c>
      <c r="E164" s="214" t="s">
        <v>19</v>
      </c>
      <c r="F164" s="215" t="s">
        <v>3759</v>
      </c>
      <c r="G164" s="213"/>
      <c r="H164" s="216">
        <v>0.53900000000000003</v>
      </c>
      <c r="I164" s="217"/>
      <c r="J164" s="213"/>
      <c r="K164" s="213"/>
      <c r="L164" s="218"/>
      <c r="M164" s="219"/>
      <c r="N164" s="220"/>
      <c r="O164" s="220"/>
      <c r="P164" s="220"/>
      <c r="Q164" s="220"/>
      <c r="R164" s="220"/>
      <c r="S164" s="220"/>
      <c r="T164" s="221"/>
      <c r="AT164" s="222" t="s">
        <v>233</v>
      </c>
      <c r="AU164" s="222" t="s">
        <v>83</v>
      </c>
      <c r="AV164" s="13" t="s">
        <v>83</v>
      </c>
      <c r="AW164" s="13" t="s">
        <v>35</v>
      </c>
      <c r="AX164" s="13" t="s">
        <v>74</v>
      </c>
      <c r="AY164" s="222" t="s">
        <v>213</v>
      </c>
    </row>
    <row r="165" spans="1:65" s="15" customFormat="1">
      <c r="B165" s="234"/>
      <c r="C165" s="235"/>
      <c r="D165" s="208" t="s">
        <v>233</v>
      </c>
      <c r="E165" s="236" t="s">
        <v>19</v>
      </c>
      <c r="F165" s="237" t="s">
        <v>3760</v>
      </c>
      <c r="G165" s="235"/>
      <c r="H165" s="236" t="s">
        <v>19</v>
      </c>
      <c r="I165" s="238"/>
      <c r="J165" s="235"/>
      <c r="K165" s="235"/>
      <c r="L165" s="239"/>
      <c r="M165" s="240"/>
      <c r="N165" s="241"/>
      <c r="O165" s="241"/>
      <c r="P165" s="241"/>
      <c r="Q165" s="241"/>
      <c r="R165" s="241"/>
      <c r="S165" s="241"/>
      <c r="T165" s="242"/>
      <c r="AT165" s="243" t="s">
        <v>233</v>
      </c>
      <c r="AU165" s="243" t="s">
        <v>83</v>
      </c>
      <c r="AV165" s="15" t="s">
        <v>81</v>
      </c>
      <c r="AW165" s="15" t="s">
        <v>35</v>
      </c>
      <c r="AX165" s="15" t="s">
        <v>74</v>
      </c>
      <c r="AY165" s="243" t="s">
        <v>213</v>
      </c>
    </row>
    <row r="166" spans="1:65" s="13" customFormat="1">
      <c r="B166" s="212"/>
      <c r="C166" s="213"/>
      <c r="D166" s="208" t="s">
        <v>233</v>
      </c>
      <c r="E166" s="214" t="s">
        <v>19</v>
      </c>
      <c r="F166" s="215" t="s">
        <v>3761</v>
      </c>
      <c r="G166" s="213"/>
      <c r="H166" s="216">
        <v>0.84899999999999998</v>
      </c>
      <c r="I166" s="217"/>
      <c r="J166" s="213"/>
      <c r="K166" s="213"/>
      <c r="L166" s="218"/>
      <c r="M166" s="219"/>
      <c r="N166" s="220"/>
      <c r="O166" s="220"/>
      <c r="P166" s="220"/>
      <c r="Q166" s="220"/>
      <c r="R166" s="220"/>
      <c r="S166" s="220"/>
      <c r="T166" s="221"/>
      <c r="AT166" s="222" t="s">
        <v>233</v>
      </c>
      <c r="AU166" s="222" t="s">
        <v>83</v>
      </c>
      <c r="AV166" s="13" t="s">
        <v>83</v>
      </c>
      <c r="AW166" s="13" t="s">
        <v>35</v>
      </c>
      <c r="AX166" s="13" t="s">
        <v>74</v>
      </c>
      <c r="AY166" s="222" t="s">
        <v>213</v>
      </c>
    </row>
    <row r="167" spans="1:65" s="16" customFormat="1">
      <c r="B167" s="262"/>
      <c r="C167" s="263"/>
      <c r="D167" s="208" t="s">
        <v>233</v>
      </c>
      <c r="E167" s="264" t="s">
        <v>3703</v>
      </c>
      <c r="F167" s="265" t="s">
        <v>2376</v>
      </c>
      <c r="G167" s="263"/>
      <c r="H167" s="266">
        <v>1.3879999999999999</v>
      </c>
      <c r="I167" s="267"/>
      <c r="J167" s="263"/>
      <c r="K167" s="263"/>
      <c r="L167" s="268"/>
      <c r="M167" s="269"/>
      <c r="N167" s="270"/>
      <c r="O167" s="270"/>
      <c r="P167" s="270"/>
      <c r="Q167" s="270"/>
      <c r="R167" s="270"/>
      <c r="S167" s="270"/>
      <c r="T167" s="271"/>
      <c r="AT167" s="272" t="s">
        <v>233</v>
      </c>
      <c r="AU167" s="272" t="s">
        <v>83</v>
      </c>
      <c r="AV167" s="16" t="s">
        <v>228</v>
      </c>
      <c r="AW167" s="16" t="s">
        <v>35</v>
      </c>
      <c r="AX167" s="16" t="s">
        <v>74</v>
      </c>
      <c r="AY167" s="272" t="s">
        <v>213</v>
      </c>
    </row>
    <row r="168" spans="1:65" s="14" customFormat="1">
      <c r="B168" s="223"/>
      <c r="C168" s="224"/>
      <c r="D168" s="208" t="s">
        <v>233</v>
      </c>
      <c r="E168" s="225" t="s">
        <v>19</v>
      </c>
      <c r="F168" s="226" t="s">
        <v>234</v>
      </c>
      <c r="G168" s="224"/>
      <c r="H168" s="227">
        <v>1.3879999999999999</v>
      </c>
      <c r="I168" s="228"/>
      <c r="J168" s="224"/>
      <c r="K168" s="224"/>
      <c r="L168" s="229"/>
      <c r="M168" s="230"/>
      <c r="N168" s="231"/>
      <c r="O168" s="231"/>
      <c r="P168" s="231"/>
      <c r="Q168" s="231"/>
      <c r="R168" s="231"/>
      <c r="S168" s="231"/>
      <c r="T168" s="232"/>
      <c r="AT168" s="233" t="s">
        <v>233</v>
      </c>
      <c r="AU168" s="233" t="s">
        <v>83</v>
      </c>
      <c r="AV168" s="14" t="s">
        <v>220</v>
      </c>
      <c r="AW168" s="14" t="s">
        <v>35</v>
      </c>
      <c r="AX168" s="14" t="s">
        <v>81</v>
      </c>
      <c r="AY168" s="233" t="s">
        <v>213</v>
      </c>
    </row>
    <row r="169" spans="1:65" s="2" customFormat="1" ht="16.5" customHeight="1">
      <c r="A169" s="36"/>
      <c r="B169" s="37"/>
      <c r="C169" s="195" t="s">
        <v>285</v>
      </c>
      <c r="D169" s="195" t="s">
        <v>215</v>
      </c>
      <c r="E169" s="196" t="s">
        <v>2878</v>
      </c>
      <c r="F169" s="197" t="s">
        <v>2879</v>
      </c>
      <c r="G169" s="198" t="s">
        <v>253</v>
      </c>
      <c r="H169" s="199">
        <v>4.0149999999999997</v>
      </c>
      <c r="I169" s="200"/>
      <c r="J169" s="201">
        <f>ROUND(I169*H169,2)</f>
        <v>0</v>
      </c>
      <c r="K169" s="197" t="s">
        <v>2365</v>
      </c>
      <c r="L169" s="41"/>
      <c r="M169" s="202" t="s">
        <v>19</v>
      </c>
      <c r="N169" s="203" t="s">
        <v>45</v>
      </c>
      <c r="O169" s="66"/>
      <c r="P169" s="204">
        <f>O169*H169</f>
        <v>0</v>
      </c>
      <c r="Q169" s="204">
        <v>0</v>
      </c>
      <c r="R169" s="204">
        <f>Q169*H169</f>
        <v>0</v>
      </c>
      <c r="S169" s="204">
        <v>1.95</v>
      </c>
      <c r="T169" s="205">
        <f>S169*H169</f>
        <v>7.8292499999999992</v>
      </c>
      <c r="U169" s="36"/>
      <c r="V169" s="36"/>
      <c r="W169" s="36"/>
      <c r="X169" s="36"/>
      <c r="Y169" s="36"/>
      <c r="Z169" s="36"/>
      <c r="AA169" s="36"/>
      <c r="AB169" s="36"/>
      <c r="AC169" s="36"/>
      <c r="AD169" s="36"/>
      <c r="AE169" s="36"/>
      <c r="AR169" s="206" t="s">
        <v>220</v>
      </c>
      <c r="AT169" s="206" t="s">
        <v>215</v>
      </c>
      <c r="AU169" s="206" t="s">
        <v>83</v>
      </c>
      <c r="AY169" s="19" t="s">
        <v>213</v>
      </c>
      <c r="BE169" s="207">
        <f>IF(N169="základní",J169,0)</f>
        <v>0</v>
      </c>
      <c r="BF169" s="207">
        <f>IF(N169="snížená",J169,0)</f>
        <v>0</v>
      </c>
      <c r="BG169" s="207">
        <f>IF(N169="zákl. přenesená",J169,0)</f>
        <v>0</v>
      </c>
      <c r="BH169" s="207">
        <f>IF(N169="sníž. přenesená",J169,0)</f>
        <v>0</v>
      </c>
      <c r="BI169" s="207">
        <f>IF(N169="nulová",J169,0)</f>
        <v>0</v>
      </c>
      <c r="BJ169" s="19" t="s">
        <v>81</v>
      </c>
      <c r="BK169" s="207">
        <f>ROUND(I169*H169,2)</f>
        <v>0</v>
      </c>
      <c r="BL169" s="19" t="s">
        <v>220</v>
      </c>
      <c r="BM169" s="206" t="s">
        <v>3762</v>
      </c>
    </row>
    <row r="170" spans="1:65" s="2" customFormat="1" ht="29.25">
      <c r="A170" s="36"/>
      <c r="B170" s="37"/>
      <c r="C170" s="38"/>
      <c r="D170" s="208" t="s">
        <v>222</v>
      </c>
      <c r="E170" s="38"/>
      <c r="F170" s="209" t="s">
        <v>2875</v>
      </c>
      <c r="G170" s="38"/>
      <c r="H170" s="38"/>
      <c r="I170" s="118"/>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222</v>
      </c>
      <c r="AU170" s="19" t="s">
        <v>83</v>
      </c>
    </row>
    <row r="171" spans="1:65" s="15" customFormat="1">
      <c r="B171" s="234"/>
      <c r="C171" s="235"/>
      <c r="D171" s="208" t="s">
        <v>233</v>
      </c>
      <c r="E171" s="236" t="s">
        <v>19</v>
      </c>
      <c r="F171" s="237" t="s">
        <v>3763</v>
      </c>
      <c r="G171" s="235"/>
      <c r="H171" s="236" t="s">
        <v>19</v>
      </c>
      <c r="I171" s="238"/>
      <c r="J171" s="235"/>
      <c r="K171" s="235"/>
      <c r="L171" s="239"/>
      <c r="M171" s="240"/>
      <c r="N171" s="241"/>
      <c r="O171" s="241"/>
      <c r="P171" s="241"/>
      <c r="Q171" s="241"/>
      <c r="R171" s="241"/>
      <c r="S171" s="241"/>
      <c r="T171" s="242"/>
      <c r="AT171" s="243" t="s">
        <v>233</v>
      </c>
      <c r="AU171" s="243" t="s">
        <v>83</v>
      </c>
      <c r="AV171" s="15" t="s">
        <v>81</v>
      </c>
      <c r="AW171" s="15" t="s">
        <v>35</v>
      </c>
      <c r="AX171" s="15" t="s">
        <v>74</v>
      </c>
      <c r="AY171" s="243" t="s">
        <v>213</v>
      </c>
    </row>
    <row r="172" spans="1:65" s="13" customFormat="1">
      <c r="B172" s="212"/>
      <c r="C172" s="213"/>
      <c r="D172" s="208" t="s">
        <v>233</v>
      </c>
      <c r="E172" s="214" t="s">
        <v>19</v>
      </c>
      <c r="F172" s="215" t="s">
        <v>3764</v>
      </c>
      <c r="G172" s="213"/>
      <c r="H172" s="216">
        <v>1.1599999999999999</v>
      </c>
      <c r="I172" s="217"/>
      <c r="J172" s="213"/>
      <c r="K172" s="213"/>
      <c r="L172" s="218"/>
      <c r="M172" s="219"/>
      <c r="N172" s="220"/>
      <c r="O172" s="220"/>
      <c r="P172" s="220"/>
      <c r="Q172" s="220"/>
      <c r="R172" s="220"/>
      <c r="S172" s="220"/>
      <c r="T172" s="221"/>
      <c r="AT172" s="222" t="s">
        <v>233</v>
      </c>
      <c r="AU172" s="222" t="s">
        <v>83</v>
      </c>
      <c r="AV172" s="13" t="s">
        <v>83</v>
      </c>
      <c r="AW172" s="13" t="s">
        <v>35</v>
      </c>
      <c r="AX172" s="13" t="s">
        <v>74</v>
      </c>
      <c r="AY172" s="222" t="s">
        <v>213</v>
      </c>
    </row>
    <row r="173" spans="1:65" s="15" customFormat="1">
      <c r="B173" s="234"/>
      <c r="C173" s="235"/>
      <c r="D173" s="208" t="s">
        <v>233</v>
      </c>
      <c r="E173" s="236" t="s">
        <v>19</v>
      </c>
      <c r="F173" s="237" t="s">
        <v>3760</v>
      </c>
      <c r="G173" s="235"/>
      <c r="H173" s="236" t="s">
        <v>19</v>
      </c>
      <c r="I173" s="238"/>
      <c r="J173" s="235"/>
      <c r="K173" s="235"/>
      <c r="L173" s="239"/>
      <c r="M173" s="240"/>
      <c r="N173" s="241"/>
      <c r="O173" s="241"/>
      <c r="P173" s="241"/>
      <c r="Q173" s="241"/>
      <c r="R173" s="241"/>
      <c r="S173" s="241"/>
      <c r="T173" s="242"/>
      <c r="AT173" s="243" t="s">
        <v>233</v>
      </c>
      <c r="AU173" s="243" t="s">
        <v>83</v>
      </c>
      <c r="AV173" s="15" t="s">
        <v>81</v>
      </c>
      <c r="AW173" s="15" t="s">
        <v>35</v>
      </c>
      <c r="AX173" s="15" t="s">
        <v>74</v>
      </c>
      <c r="AY173" s="243" t="s">
        <v>213</v>
      </c>
    </row>
    <row r="174" spans="1:65" s="13" customFormat="1">
      <c r="B174" s="212"/>
      <c r="C174" s="213"/>
      <c r="D174" s="208" t="s">
        <v>233</v>
      </c>
      <c r="E174" s="214" t="s">
        <v>19</v>
      </c>
      <c r="F174" s="215" t="s">
        <v>3765</v>
      </c>
      <c r="G174" s="213"/>
      <c r="H174" s="216">
        <v>2.855</v>
      </c>
      <c r="I174" s="217"/>
      <c r="J174" s="213"/>
      <c r="K174" s="213"/>
      <c r="L174" s="218"/>
      <c r="M174" s="219"/>
      <c r="N174" s="220"/>
      <c r="O174" s="220"/>
      <c r="P174" s="220"/>
      <c r="Q174" s="220"/>
      <c r="R174" s="220"/>
      <c r="S174" s="220"/>
      <c r="T174" s="221"/>
      <c r="AT174" s="222" t="s">
        <v>233</v>
      </c>
      <c r="AU174" s="222" t="s">
        <v>83</v>
      </c>
      <c r="AV174" s="13" t="s">
        <v>83</v>
      </c>
      <c r="AW174" s="13" t="s">
        <v>35</v>
      </c>
      <c r="AX174" s="13" t="s">
        <v>74</v>
      </c>
      <c r="AY174" s="222" t="s">
        <v>213</v>
      </c>
    </row>
    <row r="175" spans="1:65" s="16" customFormat="1">
      <c r="B175" s="262"/>
      <c r="C175" s="263"/>
      <c r="D175" s="208" t="s">
        <v>233</v>
      </c>
      <c r="E175" s="264" t="s">
        <v>3705</v>
      </c>
      <c r="F175" s="265" t="s">
        <v>2376</v>
      </c>
      <c r="G175" s="263"/>
      <c r="H175" s="266">
        <v>4.0149999999999997</v>
      </c>
      <c r="I175" s="267"/>
      <c r="J175" s="263"/>
      <c r="K175" s="263"/>
      <c r="L175" s="268"/>
      <c r="M175" s="269"/>
      <c r="N175" s="270"/>
      <c r="O175" s="270"/>
      <c r="P175" s="270"/>
      <c r="Q175" s="270"/>
      <c r="R175" s="270"/>
      <c r="S175" s="270"/>
      <c r="T175" s="271"/>
      <c r="AT175" s="272" t="s">
        <v>233</v>
      </c>
      <c r="AU175" s="272" t="s">
        <v>83</v>
      </c>
      <c r="AV175" s="16" t="s">
        <v>228</v>
      </c>
      <c r="AW175" s="16" t="s">
        <v>35</v>
      </c>
      <c r="AX175" s="16" t="s">
        <v>74</v>
      </c>
      <c r="AY175" s="272" t="s">
        <v>213</v>
      </c>
    </row>
    <row r="176" spans="1:65" s="14" customFormat="1">
      <c r="B176" s="223"/>
      <c r="C176" s="224"/>
      <c r="D176" s="208" t="s">
        <v>233</v>
      </c>
      <c r="E176" s="225" t="s">
        <v>19</v>
      </c>
      <c r="F176" s="226" t="s">
        <v>234</v>
      </c>
      <c r="G176" s="224"/>
      <c r="H176" s="227">
        <v>4.0149999999999997</v>
      </c>
      <c r="I176" s="228"/>
      <c r="J176" s="224"/>
      <c r="K176" s="224"/>
      <c r="L176" s="229"/>
      <c r="M176" s="230"/>
      <c r="N176" s="231"/>
      <c r="O176" s="231"/>
      <c r="P176" s="231"/>
      <c r="Q176" s="231"/>
      <c r="R176" s="231"/>
      <c r="S176" s="231"/>
      <c r="T176" s="232"/>
      <c r="AT176" s="233" t="s">
        <v>233</v>
      </c>
      <c r="AU176" s="233" t="s">
        <v>83</v>
      </c>
      <c r="AV176" s="14" t="s">
        <v>220</v>
      </c>
      <c r="AW176" s="14" t="s">
        <v>35</v>
      </c>
      <c r="AX176" s="14" t="s">
        <v>81</v>
      </c>
      <c r="AY176" s="233" t="s">
        <v>213</v>
      </c>
    </row>
    <row r="177" spans="1:65" s="12" customFormat="1" ht="22.9" customHeight="1">
      <c r="B177" s="179"/>
      <c r="C177" s="180"/>
      <c r="D177" s="181" t="s">
        <v>73</v>
      </c>
      <c r="E177" s="193" t="s">
        <v>451</v>
      </c>
      <c r="F177" s="193" t="s">
        <v>452</v>
      </c>
      <c r="G177" s="180"/>
      <c r="H177" s="180"/>
      <c r="I177" s="183"/>
      <c r="J177" s="194">
        <f>BK177</f>
        <v>0</v>
      </c>
      <c r="K177" s="180"/>
      <c r="L177" s="185"/>
      <c r="M177" s="186"/>
      <c r="N177" s="187"/>
      <c r="O177" s="187"/>
      <c r="P177" s="188">
        <f>SUM(P178:P199)</f>
        <v>0</v>
      </c>
      <c r="Q177" s="187"/>
      <c r="R177" s="188">
        <f>SUM(R178:R199)</f>
        <v>0</v>
      </c>
      <c r="S177" s="187"/>
      <c r="T177" s="189">
        <f>SUM(T178:T199)</f>
        <v>0</v>
      </c>
      <c r="AR177" s="190" t="s">
        <v>81</v>
      </c>
      <c r="AT177" s="191" t="s">
        <v>73</v>
      </c>
      <c r="AU177" s="191" t="s">
        <v>81</v>
      </c>
      <c r="AY177" s="190" t="s">
        <v>213</v>
      </c>
      <c r="BK177" s="192">
        <f>SUM(BK178:BK199)</f>
        <v>0</v>
      </c>
    </row>
    <row r="178" spans="1:65" s="2" customFormat="1" ht="16.5" customHeight="1">
      <c r="A178" s="36"/>
      <c r="B178" s="37"/>
      <c r="C178" s="195" t="s">
        <v>8</v>
      </c>
      <c r="D178" s="195" t="s">
        <v>215</v>
      </c>
      <c r="E178" s="196" t="s">
        <v>2527</v>
      </c>
      <c r="F178" s="197" t="s">
        <v>2528</v>
      </c>
      <c r="G178" s="198" t="s">
        <v>166</v>
      </c>
      <c r="H178" s="199">
        <v>8.7080000000000002</v>
      </c>
      <c r="I178" s="200"/>
      <c r="J178" s="201">
        <f>ROUND(I178*H178,2)</f>
        <v>0</v>
      </c>
      <c r="K178" s="197" t="s">
        <v>2365</v>
      </c>
      <c r="L178" s="41"/>
      <c r="M178" s="202" t="s">
        <v>19</v>
      </c>
      <c r="N178" s="203" t="s">
        <v>45</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220</v>
      </c>
      <c r="AT178" s="206" t="s">
        <v>215</v>
      </c>
      <c r="AU178" s="206" t="s">
        <v>83</v>
      </c>
      <c r="AY178" s="19" t="s">
        <v>213</v>
      </c>
      <c r="BE178" s="207">
        <f>IF(N178="základní",J178,0)</f>
        <v>0</v>
      </c>
      <c r="BF178" s="207">
        <f>IF(N178="snížená",J178,0)</f>
        <v>0</v>
      </c>
      <c r="BG178" s="207">
        <f>IF(N178="zákl. přenesená",J178,0)</f>
        <v>0</v>
      </c>
      <c r="BH178" s="207">
        <f>IF(N178="sníž. přenesená",J178,0)</f>
        <v>0</v>
      </c>
      <c r="BI178" s="207">
        <f>IF(N178="nulová",J178,0)</f>
        <v>0</v>
      </c>
      <c r="BJ178" s="19" t="s">
        <v>81</v>
      </c>
      <c r="BK178" s="207">
        <f>ROUND(I178*H178,2)</f>
        <v>0</v>
      </c>
      <c r="BL178" s="19" t="s">
        <v>220</v>
      </c>
      <c r="BM178" s="206" t="s">
        <v>3766</v>
      </c>
    </row>
    <row r="179" spans="1:65" s="2" customFormat="1" ht="58.5">
      <c r="A179" s="36"/>
      <c r="B179" s="37"/>
      <c r="C179" s="38"/>
      <c r="D179" s="208" t="s">
        <v>222</v>
      </c>
      <c r="E179" s="38"/>
      <c r="F179" s="209" t="s">
        <v>2530</v>
      </c>
      <c r="G179" s="38"/>
      <c r="H179" s="38"/>
      <c r="I179" s="118"/>
      <c r="J179" s="38"/>
      <c r="K179" s="38"/>
      <c r="L179" s="41"/>
      <c r="M179" s="210"/>
      <c r="N179" s="211"/>
      <c r="O179" s="66"/>
      <c r="P179" s="66"/>
      <c r="Q179" s="66"/>
      <c r="R179" s="66"/>
      <c r="S179" s="66"/>
      <c r="T179" s="67"/>
      <c r="U179" s="36"/>
      <c r="V179" s="36"/>
      <c r="W179" s="36"/>
      <c r="X179" s="36"/>
      <c r="Y179" s="36"/>
      <c r="Z179" s="36"/>
      <c r="AA179" s="36"/>
      <c r="AB179" s="36"/>
      <c r="AC179" s="36"/>
      <c r="AD179" s="36"/>
      <c r="AE179" s="36"/>
      <c r="AT179" s="19" t="s">
        <v>222</v>
      </c>
      <c r="AU179" s="19" t="s">
        <v>83</v>
      </c>
    </row>
    <row r="180" spans="1:65" s="13" customFormat="1">
      <c r="B180" s="212"/>
      <c r="C180" s="213"/>
      <c r="D180" s="208" t="s">
        <v>233</v>
      </c>
      <c r="E180" s="214" t="s">
        <v>19</v>
      </c>
      <c r="F180" s="215" t="s">
        <v>3767</v>
      </c>
      <c r="G180" s="213"/>
      <c r="H180" s="216">
        <v>8.7080000000000002</v>
      </c>
      <c r="I180" s="217"/>
      <c r="J180" s="213"/>
      <c r="K180" s="213"/>
      <c r="L180" s="218"/>
      <c r="M180" s="219"/>
      <c r="N180" s="220"/>
      <c r="O180" s="220"/>
      <c r="P180" s="220"/>
      <c r="Q180" s="220"/>
      <c r="R180" s="220"/>
      <c r="S180" s="220"/>
      <c r="T180" s="221"/>
      <c r="AT180" s="222" t="s">
        <v>233</v>
      </c>
      <c r="AU180" s="222" t="s">
        <v>83</v>
      </c>
      <c r="AV180" s="13" t="s">
        <v>83</v>
      </c>
      <c r="AW180" s="13" t="s">
        <v>35</v>
      </c>
      <c r="AX180" s="13" t="s">
        <v>74</v>
      </c>
      <c r="AY180" s="222" t="s">
        <v>213</v>
      </c>
    </row>
    <row r="181" spans="1:65" s="14" customFormat="1">
      <c r="B181" s="223"/>
      <c r="C181" s="224"/>
      <c r="D181" s="208" t="s">
        <v>233</v>
      </c>
      <c r="E181" s="225" t="s">
        <v>2343</v>
      </c>
      <c r="F181" s="226" t="s">
        <v>234</v>
      </c>
      <c r="G181" s="224"/>
      <c r="H181" s="227">
        <v>8.7080000000000002</v>
      </c>
      <c r="I181" s="228"/>
      <c r="J181" s="224"/>
      <c r="K181" s="224"/>
      <c r="L181" s="229"/>
      <c r="M181" s="230"/>
      <c r="N181" s="231"/>
      <c r="O181" s="231"/>
      <c r="P181" s="231"/>
      <c r="Q181" s="231"/>
      <c r="R181" s="231"/>
      <c r="S181" s="231"/>
      <c r="T181" s="232"/>
      <c r="AT181" s="233" t="s">
        <v>233</v>
      </c>
      <c r="AU181" s="233" t="s">
        <v>83</v>
      </c>
      <c r="AV181" s="14" t="s">
        <v>220</v>
      </c>
      <c r="AW181" s="14" t="s">
        <v>35</v>
      </c>
      <c r="AX181" s="14" t="s">
        <v>81</v>
      </c>
      <c r="AY181" s="233" t="s">
        <v>213</v>
      </c>
    </row>
    <row r="182" spans="1:65" s="2" customFormat="1" ht="21.75" customHeight="1">
      <c r="A182" s="36"/>
      <c r="B182" s="37"/>
      <c r="C182" s="195" t="s">
        <v>293</v>
      </c>
      <c r="D182" s="195" t="s">
        <v>215</v>
      </c>
      <c r="E182" s="196" t="s">
        <v>2532</v>
      </c>
      <c r="F182" s="197" t="s">
        <v>2533</v>
      </c>
      <c r="G182" s="198" t="s">
        <v>166</v>
      </c>
      <c r="H182" s="199">
        <v>165.452</v>
      </c>
      <c r="I182" s="200"/>
      <c r="J182" s="201">
        <f>ROUND(I182*H182,2)</f>
        <v>0</v>
      </c>
      <c r="K182" s="197" t="s">
        <v>2365</v>
      </c>
      <c r="L182" s="41"/>
      <c r="M182" s="202" t="s">
        <v>19</v>
      </c>
      <c r="N182" s="203" t="s">
        <v>45</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220</v>
      </c>
      <c r="AT182" s="206" t="s">
        <v>215</v>
      </c>
      <c r="AU182" s="206" t="s">
        <v>83</v>
      </c>
      <c r="AY182" s="19" t="s">
        <v>213</v>
      </c>
      <c r="BE182" s="207">
        <f>IF(N182="základní",J182,0)</f>
        <v>0</v>
      </c>
      <c r="BF182" s="207">
        <f>IF(N182="snížená",J182,0)</f>
        <v>0</v>
      </c>
      <c r="BG182" s="207">
        <f>IF(N182="zákl. přenesená",J182,0)</f>
        <v>0</v>
      </c>
      <c r="BH182" s="207">
        <f>IF(N182="sníž. přenesená",J182,0)</f>
        <v>0</v>
      </c>
      <c r="BI182" s="207">
        <f>IF(N182="nulová",J182,0)</f>
        <v>0</v>
      </c>
      <c r="BJ182" s="19" t="s">
        <v>81</v>
      </c>
      <c r="BK182" s="207">
        <f>ROUND(I182*H182,2)</f>
        <v>0</v>
      </c>
      <c r="BL182" s="19" t="s">
        <v>220</v>
      </c>
      <c r="BM182" s="206" t="s">
        <v>3768</v>
      </c>
    </row>
    <row r="183" spans="1:65" s="2" customFormat="1" ht="58.5">
      <c r="A183" s="36"/>
      <c r="B183" s="37"/>
      <c r="C183" s="38"/>
      <c r="D183" s="208" t="s">
        <v>222</v>
      </c>
      <c r="E183" s="38"/>
      <c r="F183" s="209" t="s">
        <v>2530</v>
      </c>
      <c r="G183" s="38"/>
      <c r="H183" s="38"/>
      <c r="I183" s="118"/>
      <c r="J183" s="38"/>
      <c r="K183" s="38"/>
      <c r="L183" s="41"/>
      <c r="M183" s="210"/>
      <c r="N183" s="211"/>
      <c r="O183" s="66"/>
      <c r="P183" s="66"/>
      <c r="Q183" s="66"/>
      <c r="R183" s="66"/>
      <c r="S183" s="66"/>
      <c r="T183" s="67"/>
      <c r="U183" s="36"/>
      <c r="V183" s="36"/>
      <c r="W183" s="36"/>
      <c r="X183" s="36"/>
      <c r="Y183" s="36"/>
      <c r="Z183" s="36"/>
      <c r="AA183" s="36"/>
      <c r="AB183" s="36"/>
      <c r="AC183" s="36"/>
      <c r="AD183" s="36"/>
      <c r="AE183" s="36"/>
      <c r="AT183" s="19" t="s">
        <v>222</v>
      </c>
      <c r="AU183" s="19" t="s">
        <v>83</v>
      </c>
    </row>
    <row r="184" spans="1:65" s="13" customFormat="1">
      <c r="B184" s="212"/>
      <c r="C184" s="213"/>
      <c r="D184" s="208" t="s">
        <v>233</v>
      </c>
      <c r="E184" s="214" t="s">
        <v>19</v>
      </c>
      <c r="F184" s="215" t="s">
        <v>2535</v>
      </c>
      <c r="G184" s="213"/>
      <c r="H184" s="216">
        <v>165.452</v>
      </c>
      <c r="I184" s="217"/>
      <c r="J184" s="213"/>
      <c r="K184" s="213"/>
      <c r="L184" s="218"/>
      <c r="M184" s="219"/>
      <c r="N184" s="220"/>
      <c r="O184" s="220"/>
      <c r="P184" s="220"/>
      <c r="Q184" s="220"/>
      <c r="R184" s="220"/>
      <c r="S184" s="220"/>
      <c r="T184" s="221"/>
      <c r="AT184" s="222" t="s">
        <v>233</v>
      </c>
      <c r="AU184" s="222" t="s">
        <v>83</v>
      </c>
      <c r="AV184" s="13" t="s">
        <v>83</v>
      </c>
      <c r="AW184" s="13" t="s">
        <v>35</v>
      </c>
      <c r="AX184" s="13" t="s">
        <v>81</v>
      </c>
      <c r="AY184" s="222" t="s">
        <v>213</v>
      </c>
    </row>
    <row r="185" spans="1:65" s="2" customFormat="1" ht="21.75" customHeight="1">
      <c r="A185" s="36"/>
      <c r="B185" s="37"/>
      <c r="C185" s="195" t="s">
        <v>297</v>
      </c>
      <c r="D185" s="195" t="s">
        <v>215</v>
      </c>
      <c r="E185" s="196" t="s">
        <v>2536</v>
      </c>
      <c r="F185" s="197" t="s">
        <v>2537</v>
      </c>
      <c r="G185" s="198" t="s">
        <v>166</v>
      </c>
      <c r="H185" s="199">
        <v>1.5129999999999999</v>
      </c>
      <c r="I185" s="200"/>
      <c r="J185" s="201">
        <f>ROUND(I185*H185,2)</f>
        <v>0</v>
      </c>
      <c r="K185" s="197" t="s">
        <v>2365</v>
      </c>
      <c r="L185" s="41"/>
      <c r="M185" s="202" t="s">
        <v>19</v>
      </c>
      <c r="N185" s="203" t="s">
        <v>45</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220</v>
      </c>
      <c r="AT185" s="206" t="s">
        <v>215</v>
      </c>
      <c r="AU185" s="206" t="s">
        <v>83</v>
      </c>
      <c r="AY185" s="19" t="s">
        <v>213</v>
      </c>
      <c r="BE185" s="207">
        <f>IF(N185="základní",J185,0)</f>
        <v>0</v>
      </c>
      <c r="BF185" s="207">
        <f>IF(N185="snížená",J185,0)</f>
        <v>0</v>
      </c>
      <c r="BG185" s="207">
        <f>IF(N185="zákl. přenesená",J185,0)</f>
        <v>0</v>
      </c>
      <c r="BH185" s="207">
        <f>IF(N185="sníž. přenesená",J185,0)</f>
        <v>0</v>
      </c>
      <c r="BI185" s="207">
        <f>IF(N185="nulová",J185,0)</f>
        <v>0</v>
      </c>
      <c r="BJ185" s="19" t="s">
        <v>81</v>
      </c>
      <c r="BK185" s="207">
        <f>ROUND(I185*H185,2)</f>
        <v>0</v>
      </c>
      <c r="BL185" s="19" t="s">
        <v>220</v>
      </c>
      <c r="BM185" s="206" t="s">
        <v>3769</v>
      </c>
    </row>
    <row r="186" spans="1:65" s="2" customFormat="1" ht="58.5">
      <c r="A186" s="36"/>
      <c r="B186" s="37"/>
      <c r="C186" s="38"/>
      <c r="D186" s="208" t="s">
        <v>222</v>
      </c>
      <c r="E186" s="38"/>
      <c r="F186" s="209" t="s">
        <v>2539</v>
      </c>
      <c r="G186" s="38"/>
      <c r="H186" s="38"/>
      <c r="I186" s="118"/>
      <c r="J186" s="38"/>
      <c r="K186" s="38"/>
      <c r="L186" s="41"/>
      <c r="M186" s="210"/>
      <c r="N186" s="211"/>
      <c r="O186" s="66"/>
      <c r="P186" s="66"/>
      <c r="Q186" s="66"/>
      <c r="R186" s="66"/>
      <c r="S186" s="66"/>
      <c r="T186" s="67"/>
      <c r="U186" s="36"/>
      <c r="V186" s="36"/>
      <c r="W186" s="36"/>
      <c r="X186" s="36"/>
      <c r="Y186" s="36"/>
      <c r="Z186" s="36"/>
      <c r="AA186" s="36"/>
      <c r="AB186" s="36"/>
      <c r="AC186" s="36"/>
      <c r="AD186" s="36"/>
      <c r="AE186" s="36"/>
      <c r="AT186" s="19" t="s">
        <v>222</v>
      </c>
      <c r="AU186" s="19" t="s">
        <v>83</v>
      </c>
    </row>
    <row r="187" spans="1:65" s="13" customFormat="1">
      <c r="B187" s="212"/>
      <c r="C187" s="213"/>
      <c r="D187" s="208" t="s">
        <v>233</v>
      </c>
      <c r="E187" s="214" t="s">
        <v>19</v>
      </c>
      <c r="F187" s="215" t="s">
        <v>3770</v>
      </c>
      <c r="G187" s="213"/>
      <c r="H187" s="216">
        <v>10.536</v>
      </c>
      <c r="I187" s="217"/>
      <c r="J187" s="213"/>
      <c r="K187" s="213"/>
      <c r="L187" s="218"/>
      <c r="M187" s="219"/>
      <c r="N187" s="220"/>
      <c r="O187" s="220"/>
      <c r="P187" s="220"/>
      <c r="Q187" s="220"/>
      <c r="R187" s="220"/>
      <c r="S187" s="220"/>
      <c r="T187" s="221"/>
      <c r="AT187" s="222" t="s">
        <v>233</v>
      </c>
      <c r="AU187" s="222" t="s">
        <v>83</v>
      </c>
      <c r="AV187" s="13" t="s">
        <v>83</v>
      </c>
      <c r="AW187" s="13" t="s">
        <v>35</v>
      </c>
      <c r="AX187" s="13" t="s">
        <v>74</v>
      </c>
      <c r="AY187" s="222" t="s">
        <v>213</v>
      </c>
    </row>
    <row r="188" spans="1:65" s="13" customFormat="1">
      <c r="B188" s="212"/>
      <c r="C188" s="213"/>
      <c r="D188" s="208" t="s">
        <v>233</v>
      </c>
      <c r="E188" s="214" t="s">
        <v>19</v>
      </c>
      <c r="F188" s="215" t="s">
        <v>3771</v>
      </c>
      <c r="G188" s="213"/>
      <c r="H188" s="216">
        <v>-9.0229999999999997</v>
      </c>
      <c r="I188" s="217"/>
      <c r="J188" s="213"/>
      <c r="K188" s="213"/>
      <c r="L188" s="218"/>
      <c r="M188" s="219"/>
      <c r="N188" s="220"/>
      <c r="O188" s="220"/>
      <c r="P188" s="220"/>
      <c r="Q188" s="220"/>
      <c r="R188" s="220"/>
      <c r="S188" s="220"/>
      <c r="T188" s="221"/>
      <c r="AT188" s="222" t="s">
        <v>233</v>
      </c>
      <c r="AU188" s="222" t="s">
        <v>83</v>
      </c>
      <c r="AV188" s="13" t="s">
        <v>83</v>
      </c>
      <c r="AW188" s="13" t="s">
        <v>35</v>
      </c>
      <c r="AX188" s="13" t="s">
        <v>74</v>
      </c>
      <c r="AY188" s="222" t="s">
        <v>213</v>
      </c>
    </row>
    <row r="189" spans="1:65" s="14" customFormat="1">
      <c r="B189" s="223"/>
      <c r="C189" s="224"/>
      <c r="D189" s="208" t="s">
        <v>233</v>
      </c>
      <c r="E189" s="225" t="s">
        <v>2345</v>
      </c>
      <c r="F189" s="226" t="s">
        <v>234</v>
      </c>
      <c r="G189" s="224"/>
      <c r="H189" s="227">
        <v>1.5129999999999999</v>
      </c>
      <c r="I189" s="228"/>
      <c r="J189" s="224"/>
      <c r="K189" s="224"/>
      <c r="L189" s="229"/>
      <c r="M189" s="230"/>
      <c r="N189" s="231"/>
      <c r="O189" s="231"/>
      <c r="P189" s="231"/>
      <c r="Q189" s="231"/>
      <c r="R189" s="231"/>
      <c r="S189" s="231"/>
      <c r="T189" s="232"/>
      <c r="AT189" s="233" t="s">
        <v>233</v>
      </c>
      <c r="AU189" s="233" t="s">
        <v>83</v>
      </c>
      <c r="AV189" s="14" t="s">
        <v>220</v>
      </c>
      <c r="AW189" s="14" t="s">
        <v>35</v>
      </c>
      <c r="AX189" s="14" t="s">
        <v>81</v>
      </c>
      <c r="AY189" s="233" t="s">
        <v>213</v>
      </c>
    </row>
    <row r="190" spans="1:65" s="2" customFormat="1" ht="21.75" customHeight="1">
      <c r="A190" s="36"/>
      <c r="B190" s="37"/>
      <c r="C190" s="195" t="s">
        <v>302</v>
      </c>
      <c r="D190" s="195" t="s">
        <v>215</v>
      </c>
      <c r="E190" s="196" t="s">
        <v>2544</v>
      </c>
      <c r="F190" s="197" t="s">
        <v>2545</v>
      </c>
      <c r="G190" s="198" t="s">
        <v>166</v>
      </c>
      <c r="H190" s="199">
        <v>7.1950000000000003</v>
      </c>
      <c r="I190" s="200"/>
      <c r="J190" s="201">
        <f>ROUND(I190*H190,2)</f>
        <v>0</v>
      </c>
      <c r="K190" s="197" t="s">
        <v>2365</v>
      </c>
      <c r="L190" s="41"/>
      <c r="M190" s="202" t="s">
        <v>19</v>
      </c>
      <c r="N190" s="203" t="s">
        <v>45</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220</v>
      </c>
      <c r="AT190" s="206" t="s">
        <v>215</v>
      </c>
      <c r="AU190" s="206" t="s">
        <v>83</v>
      </c>
      <c r="AY190" s="19" t="s">
        <v>213</v>
      </c>
      <c r="BE190" s="207">
        <f>IF(N190="základní",J190,0)</f>
        <v>0</v>
      </c>
      <c r="BF190" s="207">
        <f>IF(N190="snížená",J190,0)</f>
        <v>0</v>
      </c>
      <c r="BG190" s="207">
        <f>IF(N190="zákl. přenesená",J190,0)</f>
        <v>0</v>
      </c>
      <c r="BH190" s="207">
        <f>IF(N190="sníž. přenesená",J190,0)</f>
        <v>0</v>
      </c>
      <c r="BI190" s="207">
        <f>IF(N190="nulová",J190,0)</f>
        <v>0</v>
      </c>
      <c r="BJ190" s="19" t="s">
        <v>81</v>
      </c>
      <c r="BK190" s="207">
        <f>ROUND(I190*H190,2)</f>
        <v>0</v>
      </c>
      <c r="BL190" s="19" t="s">
        <v>220</v>
      </c>
      <c r="BM190" s="206" t="s">
        <v>3772</v>
      </c>
    </row>
    <row r="191" spans="1:65" s="2" customFormat="1" ht="58.5">
      <c r="A191" s="36"/>
      <c r="B191" s="37"/>
      <c r="C191" s="38"/>
      <c r="D191" s="208" t="s">
        <v>222</v>
      </c>
      <c r="E191" s="38"/>
      <c r="F191" s="209" t="s">
        <v>2539</v>
      </c>
      <c r="G191" s="38"/>
      <c r="H191" s="38"/>
      <c r="I191" s="118"/>
      <c r="J191" s="38"/>
      <c r="K191" s="38"/>
      <c r="L191" s="41"/>
      <c r="M191" s="210"/>
      <c r="N191" s="211"/>
      <c r="O191" s="66"/>
      <c r="P191" s="66"/>
      <c r="Q191" s="66"/>
      <c r="R191" s="66"/>
      <c r="S191" s="66"/>
      <c r="T191" s="67"/>
      <c r="U191" s="36"/>
      <c r="V191" s="36"/>
      <c r="W191" s="36"/>
      <c r="X191" s="36"/>
      <c r="Y191" s="36"/>
      <c r="Z191" s="36"/>
      <c r="AA191" s="36"/>
      <c r="AB191" s="36"/>
      <c r="AC191" s="36"/>
      <c r="AD191" s="36"/>
      <c r="AE191" s="36"/>
      <c r="AT191" s="19" t="s">
        <v>222</v>
      </c>
      <c r="AU191" s="19" t="s">
        <v>83</v>
      </c>
    </row>
    <row r="192" spans="1:65" s="13" customFormat="1">
      <c r="B192" s="212"/>
      <c r="C192" s="213"/>
      <c r="D192" s="208" t="s">
        <v>233</v>
      </c>
      <c r="E192" s="214" t="s">
        <v>19</v>
      </c>
      <c r="F192" s="215" t="s">
        <v>3773</v>
      </c>
      <c r="G192" s="213"/>
      <c r="H192" s="216">
        <v>7.1950000000000003</v>
      </c>
      <c r="I192" s="217"/>
      <c r="J192" s="213"/>
      <c r="K192" s="213"/>
      <c r="L192" s="218"/>
      <c r="M192" s="219"/>
      <c r="N192" s="220"/>
      <c r="O192" s="220"/>
      <c r="P192" s="220"/>
      <c r="Q192" s="220"/>
      <c r="R192" s="220"/>
      <c r="S192" s="220"/>
      <c r="T192" s="221"/>
      <c r="AT192" s="222" t="s">
        <v>233</v>
      </c>
      <c r="AU192" s="222" t="s">
        <v>83</v>
      </c>
      <c r="AV192" s="13" t="s">
        <v>83</v>
      </c>
      <c r="AW192" s="13" t="s">
        <v>35</v>
      </c>
      <c r="AX192" s="13" t="s">
        <v>74</v>
      </c>
      <c r="AY192" s="222" t="s">
        <v>213</v>
      </c>
    </row>
    <row r="193" spans="1:65" s="14" customFormat="1">
      <c r="B193" s="223"/>
      <c r="C193" s="224"/>
      <c r="D193" s="208" t="s">
        <v>233</v>
      </c>
      <c r="E193" s="225" t="s">
        <v>2347</v>
      </c>
      <c r="F193" s="226" t="s">
        <v>234</v>
      </c>
      <c r="G193" s="224"/>
      <c r="H193" s="227">
        <v>7.1950000000000003</v>
      </c>
      <c r="I193" s="228"/>
      <c r="J193" s="224"/>
      <c r="K193" s="224"/>
      <c r="L193" s="229"/>
      <c r="M193" s="230"/>
      <c r="N193" s="231"/>
      <c r="O193" s="231"/>
      <c r="P193" s="231"/>
      <c r="Q193" s="231"/>
      <c r="R193" s="231"/>
      <c r="S193" s="231"/>
      <c r="T193" s="232"/>
      <c r="AT193" s="233" t="s">
        <v>233</v>
      </c>
      <c r="AU193" s="233" t="s">
        <v>83</v>
      </c>
      <c r="AV193" s="14" t="s">
        <v>220</v>
      </c>
      <c r="AW193" s="14" t="s">
        <v>35</v>
      </c>
      <c r="AX193" s="14" t="s">
        <v>81</v>
      </c>
      <c r="AY193" s="233" t="s">
        <v>213</v>
      </c>
    </row>
    <row r="194" spans="1:65" s="2" customFormat="1" ht="21.75" customHeight="1">
      <c r="A194" s="36"/>
      <c r="B194" s="37"/>
      <c r="C194" s="195" t="s">
        <v>307</v>
      </c>
      <c r="D194" s="195" t="s">
        <v>215</v>
      </c>
      <c r="E194" s="196" t="s">
        <v>2548</v>
      </c>
      <c r="F194" s="197" t="s">
        <v>2549</v>
      </c>
      <c r="G194" s="198" t="s">
        <v>166</v>
      </c>
      <c r="H194" s="199">
        <v>10.536</v>
      </c>
      <c r="I194" s="200"/>
      <c r="J194" s="201">
        <f>ROUND(I194*H194,2)</f>
        <v>0</v>
      </c>
      <c r="K194" s="197" t="s">
        <v>2365</v>
      </c>
      <c r="L194" s="41"/>
      <c r="M194" s="202" t="s">
        <v>19</v>
      </c>
      <c r="N194" s="203" t="s">
        <v>45</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220</v>
      </c>
      <c r="AT194" s="206" t="s">
        <v>215</v>
      </c>
      <c r="AU194" s="206" t="s">
        <v>83</v>
      </c>
      <c r="AY194" s="19" t="s">
        <v>213</v>
      </c>
      <c r="BE194" s="207">
        <f>IF(N194="základní",J194,0)</f>
        <v>0</v>
      </c>
      <c r="BF194" s="207">
        <f>IF(N194="snížená",J194,0)</f>
        <v>0</v>
      </c>
      <c r="BG194" s="207">
        <f>IF(N194="zákl. přenesená",J194,0)</f>
        <v>0</v>
      </c>
      <c r="BH194" s="207">
        <f>IF(N194="sníž. přenesená",J194,0)</f>
        <v>0</v>
      </c>
      <c r="BI194" s="207">
        <f>IF(N194="nulová",J194,0)</f>
        <v>0</v>
      </c>
      <c r="BJ194" s="19" t="s">
        <v>81</v>
      </c>
      <c r="BK194" s="207">
        <f>ROUND(I194*H194,2)</f>
        <v>0</v>
      </c>
      <c r="BL194" s="19" t="s">
        <v>220</v>
      </c>
      <c r="BM194" s="206" t="s">
        <v>3774</v>
      </c>
    </row>
    <row r="195" spans="1:65" s="2" customFormat="1" ht="68.25">
      <c r="A195" s="36"/>
      <c r="B195" s="37"/>
      <c r="C195" s="38"/>
      <c r="D195" s="208" t="s">
        <v>222</v>
      </c>
      <c r="E195" s="38"/>
      <c r="F195" s="209" t="s">
        <v>2551</v>
      </c>
      <c r="G195" s="38"/>
      <c r="H195" s="38"/>
      <c r="I195" s="118"/>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222</v>
      </c>
      <c r="AU195" s="19" t="s">
        <v>83</v>
      </c>
    </row>
    <row r="196" spans="1:65" s="15" customFormat="1">
      <c r="B196" s="234"/>
      <c r="C196" s="235"/>
      <c r="D196" s="208" t="s">
        <v>233</v>
      </c>
      <c r="E196" s="236" t="s">
        <v>19</v>
      </c>
      <c r="F196" s="237" t="s">
        <v>2552</v>
      </c>
      <c r="G196" s="235"/>
      <c r="H196" s="236" t="s">
        <v>19</v>
      </c>
      <c r="I196" s="238"/>
      <c r="J196" s="235"/>
      <c r="K196" s="235"/>
      <c r="L196" s="239"/>
      <c r="M196" s="240"/>
      <c r="N196" s="241"/>
      <c r="O196" s="241"/>
      <c r="P196" s="241"/>
      <c r="Q196" s="241"/>
      <c r="R196" s="241"/>
      <c r="S196" s="241"/>
      <c r="T196" s="242"/>
      <c r="AT196" s="243" t="s">
        <v>233</v>
      </c>
      <c r="AU196" s="243" t="s">
        <v>83</v>
      </c>
      <c r="AV196" s="15" t="s">
        <v>81</v>
      </c>
      <c r="AW196" s="15" t="s">
        <v>35</v>
      </c>
      <c r="AX196" s="15" t="s">
        <v>74</v>
      </c>
      <c r="AY196" s="243" t="s">
        <v>213</v>
      </c>
    </row>
    <row r="197" spans="1:65" s="15" customFormat="1">
      <c r="B197" s="234"/>
      <c r="C197" s="235"/>
      <c r="D197" s="208" t="s">
        <v>233</v>
      </c>
      <c r="E197" s="236" t="s">
        <v>19</v>
      </c>
      <c r="F197" s="237" t="s">
        <v>2553</v>
      </c>
      <c r="G197" s="235"/>
      <c r="H197" s="236" t="s">
        <v>19</v>
      </c>
      <c r="I197" s="238"/>
      <c r="J197" s="235"/>
      <c r="K197" s="235"/>
      <c r="L197" s="239"/>
      <c r="M197" s="240"/>
      <c r="N197" s="241"/>
      <c r="O197" s="241"/>
      <c r="P197" s="241"/>
      <c r="Q197" s="241"/>
      <c r="R197" s="241"/>
      <c r="S197" s="241"/>
      <c r="T197" s="242"/>
      <c r="AT197" s="243" t="s">
        <v>233</v>
      </c>
      <c r="AU197" s="243" t="s">
        <v>83</v>
      </c>
      <c r="AV197" s="15" t="s">
        <v>81</v>
      </c>
      <c r="AW197" s="15" t="s">
        <v>35</v>
      </c>
      <c r="AX197" s="15" t="s">
        <v>74</v>
      </c>
      <c r="AY197" s="243" t="s">
        <v>213</v>
      </c>
    </row>
    <row r="198" spans="1:65" s="13" customFormat="1">
      <c r="B198" s="212"/>
      <c r="C198" s="213"/>
      <c r="D198" s="208" t="s">
        <v>233</v>
      </c>
      <c r="E198" s="214" t="s">
        <v>19</v>
      </c>
      <c r="F198" s="215" t="s">
        <v>3775</v>
      </c>
      <c r="G198" s="213"/>
      <c r="H198" s="216">
        <v>10.536</v>
      </c>
      <c r="I198" s="217"/>
      <c r="J198" s="213"/>
      <c r="K198" s="213"/>
      <c r="L198" s="218"/>
      <c r="M198" s="219"/>
      <c r="N198" s="220"/>
      <c r="O198" s="220"/>
      <c r="P198" s="220"/>
      <c r="Q198" s="220"/>
      <c r="R198" s="220"/>
      <c r="S198" s="220"/>
      <c r="T198" s="221"/>
      <c r="AT198" s="222" t="s">
        <v>233</v>
      </c>
      <c r="AU198" s="222" t="s">
        <v>83</v>
      </c>
      <c r="AV198" s="13" t="s">
        <v>83</v>
      </c>
      <c r="AW198" s="13" t="s">
        <v>35</v>
      </c>
      <c r="AX198" s="13" t="s">
        <v>74</v>
      </c>
      <c r="AY198" s="222" t="s">
        <v>213</v>
      </c>
    </row>
    <row r="199" spans="1:65" s="14" customFormat="1">
      <c r="B199" s="223"/>
      <c r="C199" s="224"/>
      <c r="D199" s="208" t="s">
        <v>233</v>
      </c>
      <c r="E199" s="225" t="s">
        <v>2555</v>
      </c>
      <c r="F199" s="226" t="s">
        <v>234</v>
      </c>
      <c r="G199" s="224"/>
      <c r="H199" s="227">
        <v>10.536</v>
      </c>
      <c r="I199" s="228"/>
      <c r="J199" s="224"/>
      <c r="K199" s="224"/>
      <c r="L199" s="229"/>
      <c r="M199" s="230"/>
      <c r="N199" s="231"/>
      <c r="O199" s="231"/>
      <c r="P199" s="231"/>
      <c r="Q199" s="231"/>
      <c r="R199" s="231"/>
      <c r="S199" s="231"/>
      <c r="T199" s="232"/>
      <c r="AT199" s="233" t="s">
        <v>233</v>
      </c>
      <c r="AU199" s="233" t="s">
        <v>83</v>
      </c>
      <c r="AV199" s="14" t="s">
        <v>220</v>
      </c>
      <c r="AW199" s="14" t="s">
        <v>35</v>
      </c>
      <c r="AX199" s="14" t="s">
        <v>81</v>
      </c>
      <c r="AY199" s="233" t="s">
        <v>213</v>
      </c>
    </row>
    <row r="200" spans="1:65" s="12" customFormat="1" ht="22.9" customHeight="1">
      <c r="B200" s="179"/>
      <c r="C200" s="180"/>
      <c r="D200" s="181" t="s">
        <v>73</v>
      </c>
      <c r="E200" s="193" t="s">
        <v>490</v>
      </c>
      <c r="F200" s="193" t="s">
        <v>491</v>
      </c>
      <c r="G200" s="180"/>
      <c r="H200" s="180"/>
      <c r="I200" s="183"/>
      <c r="J200" s="194">
        <f>BK200</f>
        <v>0</v>
      </c>
      <c r="K200" s="180"/>
      <c r="L200" s="185"/>
      <c r="M200" s="186"/>
      <c r="N200" s="187"/>
      <c r="O200" s="187"/>
      <c r="P200" s="188">
        <f>P201</f>
        <v>0</v>
      </c>
      <c r="Q200" s="187"/>
      <c r="R200" s="188">
        <f>R201</f>
        <v>0</v>
      </c>
      <c r="S200" s="187"/>
      <c r="T200" s="189">
        <f>T201</f>
        <v>0</v>
      </c>
      <c r="AR200" s="190" t="s">
        <v>81</v>
      </c>
      <c r="AT200" s="191" t="s">
        <v>73</v>
      </c>
      <c r="AU200" s="191" t="s">
        <v>81</v>
      </c>
      <c r="AY200" s="190" t="s">
        <v>213</v>
      </c>
      <c r="BK200" s="192">
        <f>BK201</f>
        <v>0</v>
      </c>
    </row>
    <row r="201" spans="1:65" s="2" customFormat="1" ht="21.75" customHeight="1">
      <c r="A201" s="36"/>
      <c r="B201" s="37"/>
      <c r="C201" s="195" t="s">
        <v>312</v>
      </c>
      <c r="D201" s="195" t="s">
        <v>215</v>
      </c>
      <c r="E201" s="196" t="s">
        <v>3776</v>
      </c>
      <c r="F201" s="197" t="s">
        <v>3777</v>
      </c>
      <c r="G201" s="198" t="s">
        <v>166</v>
      </c>
      <c r="H201" s="199">
        <v>17.530999999999999</v>
      </c>
      <c r="I201" s="200"/>
      <c r="J201" s="201">
        <f>ROUND(I201*H201,2)</f>
        <v>0</v>
      </c>
      <c r="K201" s="197" t="s">
        <v>2365</v>
      </c>
      <c r="L201" s="41"/>
      <c r="M201" s="202" t="s">
        <v>19</v>
      </c>
      <c r="N201" s="203" t="s">
        <v>45</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220</v>
      </c>
      <c r="AT201" s="206" t="s">
        <v>215</v>
      </c>
      <c r="AU201" s="206" t="s">
        <v>83</v>
      </c>
      <c r="AY201" s="19" t="s">
        <v>213</v>
      </c>
      <c r="BE201" s="207">
        <f>IF(N201="základní",J201,0)</f>
        <v>0</v>
      </c>
      <c r="BF201" s="207">
        <f>IF(N201="snížená",J201,0)</f>
        <v>0</v>
      </c>
      <c r="BG201" s="207">
        <f>IF(N201="zákl. přenesená",J201,0)</f>
        <v>0</v>
      </c>
      <c r="BH201" s="207">
        <f>IF(N201="sníž. přenesená",J201,0)</f>
        <v>0</v>
      </c>
      <c r="BI201" s="207">
        <f>IF(N201="nulová",J201,0)</f>
        <v>0</v>
      </c>
      <c r="BJ201" s="19" t="s">
        <v>81</v>
      </c>
      <c r="BK201" s="207">
        <f>ROUND(I201*H201,2)</f>
        <v>0</v>
      </c>
      <c r="BL201" s="19" t="s">
        <v>220</v>
      </c>
      <c r="BM201" s="206" t="s">
        <v>3778</v>
      </c>
    </row>
    <row r="202" spans="1:65" s="12" customFormat="1" ht="25.9" customHeight="1">
      <c r="B202" s="179"/>
      <c r="C202" s="180"/>
      <c r="D202" s="181" t="s">
        <v>73</v>
      </c>
      <c r="E202" s="182" t="s">
        <v>122</v>
      </c>
      <c r="F202" s="182" t="s">
        <v>123</v>
      </c>
      <c r="G202" s="180"/>
      <c r="H202" s="180"/>
      <c r="I202" s="183"/>
      <c r="J202" s="184">
        <f>BK202</f>
        <v>0</v>
      </c>
      <c r="K202" s="180"/>
      <c r="L202" s="185"/>
      <c r="M202" s="186"/>
      <c r="N202" s="187"/>
      <c r="O202" s="187"/>
      <c r="P202" s="188">
        <f>P203+P205+P211+P213</f>
        <v>0</v>
      </c>
      <c r="Q202" s="187"/>
      <c r="R202" s="188">
        <f>R203+R205+R211+R213</f>
        <v>0</v>
      </c>
      <c r="S202" s="187"/>
      <c r="T202" s="189">
        <f>T203+T205+T211+T213</f>
        <v>0</v>
      </c>
      <c r="AR202" s="190" t="s">
        <v>238</v>
      </c>
      <c r="AT202" s="191" t="s">
        <v>73</v>
      </c>
      <c r="AU202" s="191" t="s">
        <v>74</v>
      </c>
      <c r="AY202" s="190" t="s">
        <v>213</v>
      </c>
      <c r="BK202" s="192">
        <f>BK203+BK205+BK211+BK213</f>
        <v>0</v>
      </c>
    </row>
    <row r="203" spans="1:65" s="12" customFormat="1" ht="22.9" customHeight="1">
      <c r="B203" s="179"/>
      <c r="C203" s="180"/>
      <c r="D203" s="181" t="s">
        <v>73</v>
      </c>
      <c r="E203" s="193" t="s">
        <v>2109</v>
      </c>
      <c r="F203" s="193" t="s">
        <v>2110</v>
      </c>
      <c r="G203" s="180"/>
      <c r="H203" s="180"/>
      <c r="I203" s="183"/>
      <c r="J203" s="194">
        <f>BK203</f>
        <v>0</v>
      </c>
      <c r="K203" s="180"/>
      <c r="L203" s="185"/>
      <c r="M203" s="186"/>
      <c r="N203" s="187"/>
      <c r="O203" s="187"/>
      <c r="P203" s="188">
        <f>P204</f>
        <v>0</v>
      </c>
      <c r="Q203" s="187"/>
      <c r="R203" s="188">
        <f>R204</f>
        <v>0</v>
      </c>
      <c r="S203" s="187"/>
      <c r="T203" s="189">
        <f>T204</f>
        <v>0</v>
      </c>
      <c r="AR203" s="190" t="s">
        <v>238</v>
      </c>
      <c r="AT203" s="191" t="s">
        <v>73</v>
      </c>
      <c r="AU203" s="191" t="s">
        <v>81</v>
      </c>
      <c r="AY203" s="190" t="s">
        <v>213</v>
      </c>
      <c r="BK203" s="192">
        <f>BK204</f>
        <v>0</v>
      </c>
    </row>
    <row r="204" spans="1:65" s="2" customFormat="1" ht="16.5" customHeight="1">
      <c r="A204" s="36"/>
      <c r="B204" s="37"/>
      <c r="C204" s="195" t="s">
        <v>7</v>
      </c>
      <c r="D204" s="195" t="s">
        <v>215</v>
      </c>
      <c r="E204" s="196" t="s">
        <v>2303</v>
      </c>
      <c r="F204" s="197" t="s">
        <v>2585</v>
      </c>
      <c r="G204" s="198" t="s">
        <v>2586</v>
      </c>
      <c r="H204" s="199">
        <v>1</v>
      </c>
      <c r="I204" s="200"/>
      <c r="J204" s="201">
        <f>ROUND(I204*H204,2)</f>
        <v>0</v>
      </c>
      <c r="K204" s="197" t="s">
        <v>2365</v>
      </c>
      <c r="L204" s="41"/>
      <c r="M204" s="202" t="s">
        <v>19</v>
      </c>
      <c r="N204" s="203" t="s">
        <v>45</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2113</v>
      </c>
      <c r="AT204" s="206" t="s">
        <v>215</v>
      </c>
      <c r="AU204" s="206" t="s">
        <v>83</v>
      </c>
      <c r="AY204" s="19" t="s">
        <v>213</v>
      </c>
      <c r="BE204" s="207">
        <f>IF(N204="základní",J204,0)</f>
        <v>0</v>
      </c>
      <c r="BF204" s="207">
        <f>IF(N204="snížená",J204,0)</f>
        <v>0</v>
      </c>
      <c r="BG204" s="207">
        <f>IF(N204="zákl. přenesená",J204,0)</f>
        <v>0</v>
      </c>
      <c r="BH204" s="207">
        <f>IF(N204="sníž. přenesená",J204,0)</f>
        <v>0</v>
      </c>
      <c r="BI204" s="207">
        <f>IF(N204="nulová",J204,0)</f>
        <v>0</v>
      </c>
      <c r="BJ204" s="19" t="s">
        <v>81</v>
      </c>
      <c r="BK204" s="207">
        <f>ROUND(I204*H204,2)</f>
        <v>0</v>
      </c>
      <c r="BL204" s="19" t="s">
        <v>2113</v>
      </c>
      <c r="BM204" s="206" t="s">
        <v>3779</v>
      </c>
    </row>
    <row r="205" spans="1:65" s="12" customFormat="1" ht="22.9" customHeight="1">
      <c r="B205" s="179"/>
      <c r="C205" s="180"/>
      <c r="D205" s="181" t="s">
        <v>73</v>
      </c>
      <c r="E205" s="193" t="s">
        <v>2306</v>
      </c>
      <c r="F205" s="193" t="s">
        <v>2294</v>
      </c>
      <c r="G205" s="180"/>
      <c r="H205" s="180"/>
      <c r="I205" s="183"/>
      <c r="J205" s="194">
        <f>BK205</f>
        <v>0</v>
      </c>
      <c r="K205" s="180"/>
      <c r="L205" s="185"/>
      <c r="M205" s="186"/>
      <c r="N205" s="187"/>
      <c r="O205" s="187"/>
      <c r="P205" s="188">
        <f>SUM(P206:P210)</f>
        <v>0</v>
      </c>
      <c r="Q205" s="187"/>
      <c r="R205" s="188">
        <f>SUM(R206:R210)</f>
        <v>0</v>
      </c>
      <c r="S205" s="187"/>
      <c r="T205" s="189">
        <f>SUM(T206:T210)</f>
        <v>0</v>
      </c>
      <c r="AR205" s="190" t="s">
        <v>238</v>
      </c>
      <c r="AT205" s="191" t="s">
        <v>73</v>
      </c>
      <c r="AU205" s="191" t="s">
        <v>81</v>
      </c>
      <c r="AY205" s="190" t="s">
        <v>213</v>
      </c>
      <c r="BK205" s="192">
        <f>SUM(BK206:BK210)</f>
        <v>0</v>
      </c>
    </row>
    <row r="206" spans="1:65" s="2" customFormat="1" ht="16.5" customHeight="1">
      <c r="A206" s="36"/>
      <c r="B206" s="37"/>
      <c r="C206" s="195" t="s">
        <v>323</v>
      </c>
      <c r="D206" s="195" t="s">
        <v>215</v>
      </c>
      <c r="E206" s="196" t="s">
        <v>2307</v>
      </c>
      <c r="F206" s="197" t="s">
        <v>2294</v>
      </c>
      <c r="G206" s="198" t="s">
        <v>2586</v>
      </c>
      <c r="H206" s="199">
        <v>1</v>
      </c>
      <c r="I206" s="200"/>
      <c r="J206" s="201">
        <f>ROUND(I206*H206,2)</f>
        <v>0</v>
      </c>
      <c r="K206" s="197" t="s">
        <v>2365</v>
      </c>
      <c r="L206" s="41"/>
      <c r="M206" s="202" t="s">
        <v>19</v>
      </c>
      <c r="N206" s="203" t="s">
        <v>45</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2113</v>
      </c>
      <c r="AT206" s="206" t="s">
        <v>215</v>
      </c>
      <c r="AU206" s="206" t="s">
        <v>83</v>
      </c>
      <c r="AY206" s="19" t="s">
        <v>213</v>
      </c>
      <c r="BE206" s="207">
        <f>IF(N206="základní",J206,0)</f>
        <v>0</v>
      </c>
      <c r="BF206" s="207">
        <f>IF(N206="snížená",J206,0)</f>
        <v>0</v>
      </c>
      <c r="BG206" s="207">
        <f>IF(N206="zákl. přenesená",J206,0)</f>
        <v>0</v>
      </c>
      <c r="BH206" s="207">
        <f>IF(N206="sníž. přenesená",J206,0)</f>
        <v>0</v>
      </c>
      <c r="BI206" s="207">
        <f>IF(N206="nulová",J206,0)</f>
        <v>0</v>
      </c>
      <c r="BJ206" s="19" t="s">
        <v>81</v>
      </c>
      <c r="BK206" s="207">
        <f>ROUND(I206*H206,2)</f>
        <v>0</v>
      </c>
      <c r="BL206" s="19" t="s">
        <v>2113</v>
      </c>
      <c r="BM206" s="206" t="s">
        <v>3780</v>
      </c>
    </row>
    <row r="207" spans="1:65" s="2" customFormat="1" ht="16.5" customHeight="1">
      <c r="A207" s="36"/>
      <c r="B207" s="37"/>
      <c r="C207" s="195" t="s">
        <v>328</v>
      </c>
      <c r="D207" s="195" t="s">
        <v>215</v>
      </c>
      <c r="E207" s="196" t="s">
        <v>2589</v>
      </c>
      <c r="F207" s="197" t="s">
        <v>2590</v>
      </c>
      <c r="G207" s="198" t="s">
        <v>2586</v>
      </c>
      <c r="H207" s="199">
        <v>1</v>
      </c>
      <c r="I207" s="200"/>
      <c r="J207" s="201">
        <f>ROUND(I207*H207,2)</f>
        <v>0</v>
      </c>
      <c r="K207" s="197" t="s">
        <v>19</v>
      </c>
      <c r="L207" s="41"/>
      <c r="M207" s="202" t="s">
        <v>19</v>
      </c>
      <c r="N207" s="203" t="s">
        <v>45</v>
      </c>
      <c r="O207" s="66"/>
      <c r="P207" s="204">
        <f>O207*H207</f>
        <v>0</v>
      </c>
      <c r="Q207" s="204">
        <v>0</v>
      </c>
      <c r="R207" s="204">
        <f>Q207*H207</f>
        <v>0</v>
      </c>
      <c r="S207" s="204">
        <v>0</v>
      </c>
      <c r="T207" s="205">
        <f>S207*H207</f>
        <v>0</v>
      </c>
      <c r="U207" s="36"/>
      <c r="V207" s="36"/>
      <c r="W207" s="36"/>
      <c r="X207" s="36"/>
      <c r="Y207" s="36"/>
      <c r="Z207" s="36"/>
      <c r="AA207" s="36"/>
      <c r="AB207" s="36"/>
      <c r="AC207" s="36"/>
      <c r="AD207" s="36"/>
      <c r="AE207" s="36"/>
      <c r="AR207" s="206" t="s">
        <v>2113</v>
      </c>
      <c r="AT207" s="206" t="s">
        <v>215</v>
      </c>
      <c r="AU207" s="206" t="s">
        <v>83</v>
      </c>
      <c r="AY207" s="19" t="s">
        <v>213</v>
      </c>
      <c r="BE207" s="207">
        <f>IF(N207="základní",J207,0)</f>
        <v>0</v>
      </c>
      <c r="BF207" s="207">
        <f>IF(N207="snížená",J207,0)</f>
        <v>0</v>
      </c>
      <c r="BG207" s="207">
        <f>IF(N207="zákl. přenesená",J207,0)</f>
        <v>0</v>
      </c>
      <c r="BH207" s="207">
        <f>IF(N207="sníž. přenesená",J207,0)</f>
        <v>0</v>
      </c>
      <c r="BI207" s="207">
        <f>IF(N207="nulová",J207,0)</f>
        <v>0</v>
      </c>
      <c r="BJ207" s="19" t="s">
        <v>81</v>
      </c>
      <c r="BK207" s="207">
        <f>ROUND(I207*H207,2)</f>
        <v>0</v>
      </c>
      <c r="BL207" s="19" t="s">
        <v>2113</v>
      </c>
      <c r="BM207" s="206" t="s">
        <v>3781</v>
      </c>
    </row>
    <row r="208" spans="1:65" s="2" customFormat="1" ht="16.5" customHeight="1">
      <c r="A208" s="36"/>
      <c r="B208" s="37"/>
      <c r="C208" s="195" t="s">
        <v>333</v>
      </c>
      <c r="D208" s="195" t="s">
        <v>215</v>
      </c>
      <c r="E208" s="196" t="s">
        <v>2592</v>
      </c>
      <c r="F208" s="197" t="s">
        <v>2593</v>
      </c>
      <c r="G208" s="198" t="s">
        <v>2586</v>
      </c>
      <c r="H208" s="199">
        <v>1</v>
      </c>
      <c r="I208" s="200"/>
      <c r="J208" s="201">
        <f>ROUND(I208*H208,2)</f>
        <v>0</v>
      </c>
      <c r="K208" s="197" t="s">
        <v>2365</v>
      </c>
      <c r="L208" s="41"/>
      <c r="M208" s="202" t="s">
        <v>19</v>
      </c>
      <c r="N208" s="203" t="s">
        <v>45</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2113</v>
      </c>
      <c r="AT208" s="206" t="s">
        <v>215</v>
      </c>
      <c r="AU208" s="206" t="s">
        <v>83</v>
      </c>
      <c r="AY208" s="19" t="s">
        <v>213</v>
      </c>
      <c r="BE208" s="207">
        <f>IF(N208="základní",J208,0)</f>
        <v>0</v>
      </c>
      <c r="BF208" s="207">
        <f>IF(N208="snížená",J208,0)</f>
        <v>0</v>
      </c>
      <c r="BG208" s="207">
        <f>IF(N208="zákl. přenesená",J208,0)</f>
        <v>0</v>
      </c>
      <c r="BH208" s="207">
        <f>IF(N208="sníž. přenesená",J208,0)</f>
        <v>0</v>
      </c>
      <c r="BI208" s="207">
        <f>IF(N208="nulová",J208,0)</f>
        <v>0</v>
      </c>
      <c r="BJ208" s="19" t="s">
        <v>81</v>
      </c>
      <c r="BK208" s="207">
        <f>ROUND(I208*H208,2)</f>
        <v>0</v>
      </c>
      <c r="BL208" s="19" t="s">
        <v>2113</v>
      </c>
      <c r="BM208" s="206" t="s">
        <v>3782</v>
      </c>
    </row>
    <row r="209" spans="1:65" s="2" customFormat="1" ht="16.5" customHeight="1">
      <c r="A209" s="36"/>
      <c r="B209" s="37"/>
      <c r="C209" s="195" t="s">
        <v>340</v>
      </c>
      <c r="D209" s="195" t="s">
        <v>215</v>
      </c>
      <c r="E209" s="196" t="s">
        <v>2595</v>
      </c>
      <c r="F209" s="197" t="s">
        <v>2596</v>
      </c>
      <c r="G209" s="198" t="s">
        <v>2586</v>
      </c>
      <c r="H209" s="199">
        <v>1</v>
      </c>
      <c r="I209" s="200"/>
      <c r="J209" s="201">
        <f>ROUND(I209*H209,2)</f>
        <v>0</v>
      </c>
      <c r="K209" s="197" t="s">
        <v>2365</v>
      </c>
      <c r="L209" s="41"/>
      <c r="M209" s="202" t="s">
        <v>19</v>
      </c>
      <c r="N209" s="203" t="s">
        <v>45</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2113</v>
      </c>
      <c r="AT209" s="206" t="s">
        <v>215</v>
      </c>
      <c r="AU209" s="206" t="s">
        <v>83</v>
      </c>
      <c r="AY209" s="19" t="s">
        <v>213</v>
      </c>
      <c r="BE209" s="207">
        <f>IF(N209="základní",J209,0)</f>
        <v>0</v>
      </c>
      <c r="BF209" s="207">
        <f>IF(N209="snížená",J209,0)</f>
        <v>0</v>
      </c>
      <c r="BG209" s="207">
        <f>IF(N209="zákl. přenesená",J209,0)</f>
        <v>0</v>
      </c>
      <c r="BH209" s="207">
        <f>IF(N209="sníž. přenesená",J209,0)</f>
        <v>0</v>
      </c>
      <c r="BI209" s="207">
        <f>IF(N209="nulová",J209,0)</f>
        <v>0</v>
      </c>
      <c r="BJ209" s="19" t="s">
        <v>81</v>
      </c>
      <c r="BK209" s="207">
        <f>ROUND(I209*H209,2)</f>
        <v>0</v>
      </c>
      <c r="BL209" s="19" t="s">
        <v>2113</v>
      </c>
      <c r="BM209" s="206" t="s">
        <v>3783</v>
      </c>
    </row>
    <row r="210" spans="1:65" s="2" customFormat="1" ht="16.5" customHeight="1">
      <c r="A210" s="36"/>
      <c r="B210" s="37"/>
      <c r="C210" s="195" t="s">
        <v>346</v>
      </c>
      <c r="D210" s="195" t="s">
        <v>215</v>
      </c>
      <c r="E210" s="196" t="s">
        <v>2598</v>
      </c>
      <c r="F210" s="197" t="s">
        <v>2599</v>
      </c>
      <c r="G210" s="198" t="s">
        <v>2586</v>
      </c>
      <c r="H210" s="199">
        <v>1</v>
      </c>
      <c r="I210" s="200"/>
      <c r="J210" s="201">
        <f>ROUND(I210*H210,2)</f>
        <v>0</v>
      </c>
      <c r="K210" s="197" t="s">
        <v>2365</v>
      </c>
      <c r="L210" s="41"/>
      <c r="M210" s="202" t="s">
        <v>19</v>
      </c>
      <c r="N210" s="203" t="s">
        <v>45</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2113</v>
      </c>
      <c r="AT210" s="206" t="s">
        <v>215</v>
      </c>
      <c r="AU210" s="206" t="s">
        <v>83</v>
      </c>
      <c r="AY210" s="19" t="s">
        <v>213</v>
      </c>
      <c r="BE210" s="207">
        <f>IF(N210="základní",J210,0)</f>
        <v>0</v>
      </c>
      <c r="BF210" s="207">
        <f>IF(N210="snížená",J210,0)</f>
        <v>0</v>
      </c>
      <c r="BG210" s="207">
        <f>IF(N210="zákl. přenesená",J210,0)</f>
        <v>0</v>
      </c>
      <c r="BH210" s="207">
        <f>IF(N210="sníž. přenesená",J210,0)</f>
        <v>0</v>
      </c>
      <c r="BI210" s="207">
        <f>IF(N210="nulová",J210,0)</f>
        <v>0</v>
      </c>
      <c r="BJ210" s="19" t="s">
        <v>81</v>
      </c>
      <c r="BK210" s="207">
        <f>ROUND(I210*H210,2)</f>
        <v>0</v>
      </c>
      <c r="BL210" s="19" t="s">
        <v>2113</v>
      </c>
      <c r="BM210" s="206" t="s">
        <v>3784</v>
      </c>
    </row>
    <row r="211" spans="1:65" s="12" customFormat="1" ht="22.9" customHeight="1">
      <c r="B211" s="179"/>
      <c r="C211" s="180"/>
      <c r="D211" s="181" t="s">
        <v>73</v>
      </c>
      <c r="E211" s="193" t="s">
        <v>2327</v>
      </c>
      <c r="F211" s="193" t="s">
        <v>2328</v>
      </c>
      <c r="G211" s="180"/>
      <c r="H211" s="180"/>
      <c r="I211" s="183"/>
      <c r="J211" s="194">
        <f>BK211</f>
        <v>0</v>
      </c>
      <c r="K211" s="180"/>
      <c r="L211" s="185"/>
      <c r="M211" s="186"/>
      <c r="N211" s="187"/>
      <c r="O211" s="187"/>
      <c r="P211" s="188">
        <f>P212</f>
        <v>0</v>
      </c>
      <c r="Q211" s="187"/>
      <c r="R211" s="188">
        <f>R212</f>
        <v>0</v>
      </c>
      <c r="S211" s="187"/>
      <c r="T211" s="189">
        <f>T212</f>
        <v>0</v>
      </c>
      <c r="AR211" s="190" t="s">
        <v>238</v>
      </c>
      <c r="AT211" s="191" t="s">
        <v>73</v>
      </c>
      <c r="AU211" s="191" t="s">
        <v>81</v>
      </c>
      <c r="AY211" s="190" t="s">
        <v>213</v>
      </c>
      <c r="BK211" s="192">
        <f>BK212</f>
        <v>0</v>
      </c>
    </row>
    <row r="212" spans="1:65" s="2" customFormat="1" ht="16.5" customHeight="1">
      <c r="A212" s="36"/>
      <c r="B212" s="37"/>
      <c r="C212" s="195" t="s">
        <v>351</v>
      </c>
      <c r="D212" s="195" t="s">
        <v>215</v>
      </c>
      <c r="E212" s="196" t="s">
        <v>2604</v>
      </c>
      <c r="F212" s="197" t="s">
        <v>2605</v>
      </c>
      <c r="G212" s="198" t="s">
        <v>2586</v>
      </c>
      <c r="H212" s="199">
        <v>1</v>
      </c>
      <c r="I212" s="200"/>
      <c r="J212" s="201">
        <f>ROUND(I212*H212,2)</f>
        <v>0</v>
      </c>
      <c r="K212" s="197" t="s">
        <v>2365</v>
      </c>
      <c r="L212" s="41"/>
      <c r="M212" s="202" t="s">
        <v>19</v>
      </c>
      <c r="N212" s="203" t="s">
        <v>45</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2113</v>
      </c>
      <c r="AT212" s="206" t="s">
        <v>215</v>
      </c>
      <c r="AU212" s="206" t="s">
        <v>83</v>
      </c>
      <c r="AY212" s="19" t="s">
        <v>213</v>
      </c>
      <c r="BE212" s="207">
        <f>IF(N212="základní",J212,0)</f>
        <v>0</v>
      </c>
      <c r="BF212" s="207">
        <f>IF(N212="snížená",J212,0)</f>
        <v>0</v>
      </c>
      <c r="BG212" s="207">
        <f>IF(N212="zákl. přenesená",J212,0)</f>
        <v>0</v>
      </c>
      <c r="BH212" s="207">
        <f>IF(N212="sníž. přenesená",J212,0)</f>
        <v>0</v>
      </c>
      <c r="BI212" s="207">
        <f>IF(N212="nulová",J212,0)</f>
        <v>0</v>
      </c>
      <c r="BJ212" s="19" t="s">
        <v>81</v>
      </c>
      <c r="BK212" s="207">
        <f>ROUND(I212*H212,2)</f>
        <v>0</v>
      </c>
      <c r="BL212" s="19" t="s">
        <v>2113</v>
      </c>
      <c r="BM212" s="206" t="s">
        <v>3785</v>
      </c>
    </row>
    <row r="213" spans="1:65" s="12" customFormat="1" ht="22.9" customHeight="1">
      <c r="B213" s="179"/>
      <c r="C213" s="180"/>
      <c r="D213" s="181" t="s">
        <v>73</v>
      </c>
      <c r="E213" s="193" t="s">
        <v>2607</v>
      </c>
      <c r="F213" s="193" t="s">
        <v>2590</v>
      </c>
      <c r="G213" s="180"/>
      <c r="H213" s="180"/>
      <c r="I213" s="183"/>
      <c r="J213" s="194">
        <f>BK213</f>
        <v>0</v>
      </c>
      <c r="K213" s="180"/>
      <c r="L213" s="185"/>
      <c r="M213" s="186"/>
      <c r="N213" s="187"/>
      <c r="O213" s="187"/>
      <c r="P213" s="188">
        <f>P214</f>
        <v>0</v>
      </c>
      <c r="Q213" s="187"/>
      <c r="R213" s="188">
        <f>R214</f>
        <v>0</v>
      </c>
      <c r="S213" s="187"/>
      <c r="T213" s="189">
        <f>T214</f>
        <v>0</v>
      </c>
      <c r="AR213" s="190" t="s">
        <v>238</v>
      </c>
      <c r="AT213" s="191" t="s">
        <v>73</v>
      </c>
      <c r="AU213" s="191" t="s">
        <v>81</v>
      </c>
      <c r="AY213" s="190" t="s">
        <v>213</v>
      </c>
      <c r="BK213" s="192">
        <f>BK214</f>
        <v>0</v>
      </c>
    </row>
    <row r="214" spans="1:65" s="2" customFormat="1" ht="16.5" customHeight="1">
      <c r="A214" s="36"/>
      <c r="B214" s="37"/>
      <c r="C214" s="195" t="s">
        <v>356</v>
      </c>
      <c r="D214" s="195" t="s">
        <v>215</v>
      </c>
      <c r="E214" s="196" t="s">
        <v>2608</v>
      </c>
      <c r="F214" s="197" t="s">
        <v>2609</v>
      </c>
      <c r="G214" s="198" t="s">
        <v>2586</v>
      </c>
      <c r="H214" s="199">
        <v>1</v>
      </c>
      <c r="I214" s="200"/>
      <c r="J214" s="201">
        <f>ROUND(I214*H214,2)</f>
        <v>0</v>
      </c>
      <c r="K214" s="197" t="s">
        <v>2365</v>
      </c>
      <c r="L214" s="41"/>
      <c r="M214" s="258" t="s">
        <v>19</v>
      </c>
      <c r="N214" s="259" t="s">
        <v>45</v>
      </c>
      <c r="O214" s="256"/>
      <c r="P214" s="260">
        <f>O214*H214</f>
        <v>0</v>
      </c>
      <c r="Q214" s="260">
        <v>0</v>
      </c>
      <c r="R214" s="260">
        <f>Q214*H214</f>
        <v>0</v>
      </c>
      <c r="S214" s="260">
        <v>0</v>
      </c>
      <c r="T214" s="261">
        <f>S214*H214</f>
        <v>0</v>
      </c>
      <c r="U214" s="36"/>
      <c r="V214" s="36"/>
      <c r="W214" s="36"/>
      <c r="X214" s="36"/>
      <c r="Y214" s="36"/>
      <c r="Z214" s="36"/>
      <c r="AA214" s="36"/>
      <c r="AB214" s="36"/>
      <c r="AC214" s="36"/>
      <c r="AD214" s="36"/>
      <c r="AE214" s="36"/>
      <c r="AR214" s="206" t="s">
        <v>2113</v>
      </c>
      <c r="AT214" s="206" t="s">
        <v>215</v>
      </c>
      <c r="AU214" s="206" t="s">
        <v>83</v>
      </c>
      <c r="AY214" s="19" t="s">
        <v>213</v>
      </c>
      <c r="BE214" s="207">
        <f>IF(N214="základní",J214,0)</f>
        <v>0</v>
      </c>
      <c r="BF214" s="207">
        <f>IF(N214="snížená",J214,0)</f>
        <v>0</v>
      </c>
      <c r="BG214" s="207">
        <f>IF(N214="zákl. přenesená",J214,0)</f>
        <v>0</v>
      </c>
      <c r="BH214" s="207">
        <f>IF(N214="sníž. přenesená",J214,0)</f>
        <v>0</v>
      </c>
      <c r="BI214" s="207">
        <f>IF(N214="nulová",J214,0)</f>
        <v>0</v>
      </c>
      <c r="BJ214" s="19" t="s">
        <v>81</v>
      </c>
      <c r="BK214" s="207">
        <f>ROUND(I214*H214,2)</f>
        <v>0</v>
      </c>
      <c r="BL214" s="19" t="s">
        <v>2113</v>
      </c>
      <c r="BM214" s="206" t="s">
        <v>3786</v>
      </c>
    </row>
    <row r="215" spans="1:65" s="2" customFormat="1" ht="6.95" customHeight="1">
      <c r="A215" s="36"/>
      <c r="B215" s="49"/>
      <c r="C215" s="50"/>
      <c r="D215" s="50"/>
      <c r="E215" s="50"/>
      <c r="F215" s="50"/>
      <c r="G215" s="50"/>
      <c r="H215" s="50"/>
      <c r="I215" s="145"/>
      <c r="J215" s="50"/>
      <c r="K215" s="50"/>
      <c r="L215" s="41"/>
      <c r="M215" s="36"/>
      <c r="O215" s="36"/>
      <c r="P215" s="36"/>
      <c r="Q215" s="36"/>
      <c r="R215" s="36"/>
      <c r="S215" s="36"/>
      <c r="T215" s="36"/>
      <c r="U215" s="36"/>
      <c r="V215" s="36"/>
      <c r="W215" s="36"/>
      <c r="X215" s="36"/>
      <c r="Y215" s="36"/>
      <c r="Z215" s="36"/>
      <c r="AA215" s="36"/>
      <c r="AB215" s="36"/>
      <c r="AC215" s="36"/>
      <c r="AD215" s="36"/>
      <c r="AE215" s="36"/>
    </row>
  </sheetData>
  <sheetProtection password="CC3F" sheet="1" objects="1" scenarios="1" formatColumns="0" formatRows="0" autoFilter="0"/>
  <autoFilter ref="C96:K214"/>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79"/>
      <c r="M2" s="379"/>
      <c r="N2" s="379"/>
      <c r="O2" s="379"/>
      <c r="P2" s="379"/>
      <c r="Q2" s="379"/>
      <c r="R2" s="379"/>
      <c r="S2" s="379"/>
      <c r="T2" s="379"/>
      <c r="U2" s="379"/>
      <c r="V2" s="379"/>
      <c r="AT2" s="19" t="s">
        <v>149</v>
      </c>
      <c r="AZ2" s="111" t="s">
        <v>3121</v>
      </c>
      <c r="BA2" s="111" t="s">
        <v>19</v>
      </c>
      <c r="BB2" s="111" t="s">
        <v>19</v>
      </c>
      <c r="BC2" s="111" t="s">
        <v>3787</v>
      </c>
      <c r="BD2" s="111" t="s">
        <v>83</v>
      </c>
    </row>
    <row r="3" spans="1:56" s="1" customFormat="1" ht="6.95" customHeight="1">
      <c r="B3" s="112"/>
      <c r="C3" s="113"/>
      <c r="D3" s="113"/>
      <c r="E3" s="113"/>
      <c r="F3" s="113"/>
      <c r="G3" s="113"/>
      <c r="H3" s="113"/>
      <c r="I3" s="114"/>
      <c r="J3" s="113"/>
      <c r="K3" s="113"/>
      <c r="L3" s="22"/>
      <c r="AT3" s="19" t="s">
        <v>83</v>
      </c>
      <c r="AZ3" s="111" t="s">
        <v>3788</v>
      </c>
      <c r="BA3" s="111" t="s">
        <v>19</v>
      </c>
      <c r="BB3" s="111" t="s">
        <v>19</v>
      </c>
      <c r="BC3" s="111" t="s">
        <v>3789</v>
      </c>
      <c r="BD3" s="111" t="s">
        <v>83</v>
      </c>
    </row>
    <row r="4" spans="1:56" s="1" customFormat="1" ht="24.95" customHeight="1">
      <c r="B4" s="22"/>
      <c r="D4" s="115" t="s">
        <v>158</v>
      </c>
      <c r="I4" s="110"/>
      <c r="L4" s="22"/>
      <c r="M4" s="116" t="s">
        <v>10</v>
      </c>
      <c r="AT4" s="19" t="s">
        <v>4</v>
      </c>
      <c r="AZ4" s="111" t="s">
        <v>3125</v>
      </c>
      <c r="BA4" s="111" t="s">
        <v>19</v>
      </c>
      <c r="BB4" s="111" t="s">
        <v>19</v>
      </c>
      <c r="BC4" s="111" t="s">
        <v>3126</v>
      </c>
      <c r="BD4" s="111" t="s">
        <v>228</v>
      </c>
    </row>
    <row r="5" spans="1:56" s="1" customFormat="1" ht="6.95" customHeight="1">
      <c r="B5" s="22"/>
      <c r="I5" s="110"/>
      <c r="L5" s="22"/>
      <c r="AZ5" s="111" t="s">
        <v>2343</v>
      </c>
      <c r="BA5" s="111" t="s">
        <v>19</v>
      </c>
      <c r="BB5" s="111" t="s">
        <v>19</v>
      </c>
      <c r="BC5" s="111" t="s">
        <v>3790</v>
      </c>
      <c r="BD5" s="111" t="s">
        <v>83</v>
      </c>
    </row>
    <row r="6" spans="1:56" s="1" customFormat="1" ht="12" customHeight="1">
      <c r="B6" s="22"/>
      <c r="D6" s="117" t="s">
        <v>16</v>
      </c>
      <c r="I6" s="110"/>
      <c r="L6" s="22"/>
      <c r="AZ6" s="111" t="s">
        <v>2345</v>
      </c>
      <c r="BA6" s="111" t="s">
        <v>19</v>
      </c>
      <c r="BB6" s="111" t="s">
        <v>19</v>
      </c>
      <c r="BC6" s="111" t="s">
        <v>3791</v>
      </c>
      <c r="BD6" s="111" t="s">
        <v>83</v>
      </c>
    </row>
    <row r="7" spans="1:56" s="1" customFormat="1" ht="16.5" customHeight="1">
      <c r="B7" s="22"/>
      <c r="E7" s="412" t="str">
        <f>'Rekapitulace stavby'!K6</f>
        <v>PROJEKT REKONSTRUKCE I.S. A BUĎÁNKA II. ETAPA</v>
      </c>
      <c r="F7" s="413"/>
      <c r="G7" s="413"/>
      <c r="H7" s="413"/>
      <c r="I7" s="110"/>
      <c r="L7" s="22"/>
      <c r="AZ7" s="111" t="s">
        <v>2347</v>
      </c>
      <c r="BA7" s="111" t="s">
        <v>19</v>
      </c>
      <c r="BB7" s="111" t="s">
        <v>19</v>
      </c>
      <c r="BC7" s="111" t="s">
        <v>3792</v>
      </c>
      <c r="BD7" s="111" t="s">
        <v>83</v>
      </c>
    </row>
    <row r="8" spans="1:56" s="1" customFormat="1" ht="12" customHeight="1">
      <c r="B8" s="22"/>
      <c r="D8" s="117" t="s">
        <v>171</v>
      </c>
      <c r="I8" s="110"/>
      <c r="L8" s="22"/>
      <c r="AZ8" s="111" t="s">
        <v>3131</v>
      </c>
      <c r="BA8" s="111" t="s">
        <v>19</v>
      </c>
      <c r="BB8" s="111" t="s">
        <v>19</v>
      </c>
      <c r="BC8" s="111" t="s">
        <v>3793</v>
      </c>
      <c r="BD8" s="111" t="s">
        <v>83</v>
      </c>
    </row>
    <row r="9" spans="1:56" s="2" customFormat="1" ht="16.5" customHeight="1">
      <c r="A9" s="36"/>
      <c r="B9" s="41"/>
      <c r="C9" s="36"/>
      <c r="D9" s="36"/>
      <c r="E9" s="412" t="s">
        <v>2349</v>
      </c>
      <c r="F9" s="414"/>
      <c r="G9" s="414"/>
      <c r="H9" s="414"/>
      <c r="I9" s="118"/>
      <c r="J9" s="36"/>
      <c r="K9" s="36"/>
      <c r="L9" s="119"/>
      <c r="S9" s="36"/>
      <c r="T9" s="36"/>
      <c r="U9" s="36"/>
      <c r="V9" s="36"/>
      <c r="W9" s="36"/>
      <c r="X9" s="36"/>
      <c r="Y9" s="36"/>
      <c r="Z9" s="36"/>
      <c r="AA9" s="36"/>
      <c r="AB9" s="36"/>
      <c r="AC9" s="36"/>
      <c r="AD9" s="36"/>
      <c r="AE9" s="36"/>
    </row>
    <row r="10" spans="1:56" s="2" customFormat="1" ht="12" customHeight="1">
      <c r="A10" s="36"/>
      <c r="B10" s="41"/>
      <c r="C10" s="36"/>
      <c r="D10" s="117" t="s">
        <v>179</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15" t="s">
        <v>3794</v>
      </c>
      <c r="F11" s="414"/>
      <c r="G11" s="414"/>
      <c r="H11" s="414"/>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128</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30. 8. 2019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2356</v>
      </c>
      <c r="F23" s="36"/>
      <c r="G23" s="36"/>
      <c r="H23" s="36"/>
      <c r="I23" s="120" t="s">
        <v>29</v>
      </c>
      <c r="J23" s="105" t="s">
        <v>19</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36</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2357</v>
      </c>
      <c r="F26" s="36"/>
      <c r="G26" s="36"/>
      <c r="H26" s="36"/>
      <c r="I26" s="120" t="s">
        <v>29</v>
      </c>
      <c r="J26" s="105" t="s">
        <v>19</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38</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c r="A29" s="122"/>
      <c r="B29" s="123"/>
      <c r="C29" s="122"/>
      <c r="D29" s="122"/>
      <c r="E29" s="418" t="s">
        <v>39</v>
      </c>
      <c r="F29" s="418"/>
      <c r="G29" s="418"/>
      <c r="H29" s="418"/>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40</v>
      </c>
      <c r="E32" s="36"/>
      <c r="F32" s="36"/>
      <c r="G32" s="36"/>
      <c r="H32" s="36"/>
      <c r="I32" s="118"/>
      <c r="J32" s="129">
        <f>ROUND(J94,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42</v>
      </c>
      <c r="G34" s="36"/>
      <c r="H34" s="36"/>
      <c r="I34" s="131" t="s">
        <v>41</v>
      </c>
      <c r="J34" s="130" t="s">
        <v>43</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44</v>
      </c>
      <c r="E35" s="117" t="s">
        <v>45</v>
      </c>
      <c r="F35" s="133">
        <f>ROUND((SUM(BE94:BE176)),  2)</f>
        <v>0</v>
      </c>
      <c r="G35" s="36"/>
      <c r="H35" s="36"/>
      <c r="I35" s="134">
        <v>0.21</v>
      </c>
      <c r="J35" s="133">
        <f>ROUND(((SUM(BE94:BE176))*I35),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46</v>
      </c>
      <c r="F36" s="133">
        <f>ROUND((SUM(BF94:BF176)),  2)</f>
        <v>0</v>
      </c>
      <c r="G36" s="36"/>
      <c r="H36" s="36"/>
      <c r="I36" s="134">
        <v>0.15</v>
      </c>
      <c r="J36" s="133">
        <f>ROUND(((SUM(BF94:BF176))*I36),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47</v>
      </c>
      <c r="F37" s="133">
        <f>ROUND((SUM(BG94:BG176)),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48</v>
      </c>
      <c r="F38" s="133">
        <f>ROUND((SUM(BH94:BH176)),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49</v>
      </c>
      <c r="F39" s="133">
        <f>ROUND((SUM(BI94:BI176)),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50</v>
      </c>
      <c r="E41" s="137"/>
      <c r="F41" s="137"/>
      <c r="G41" s="138" t="s">
        <v>51</v>
      </c>
      <c r="H41" s="139" t="s">
        <v>52</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0" t="str">
        <f>E7</f>
        <v>PROJEKT REKONSTRUKCE I.S. A BUĎÁNKA II. ETAPA</v>
      </c>
      <c r="F50" s="411"/>
      <c r="G50" s="411"/>
      <c r="H50" s="411"/>
      <c r="I50" s="118"/>
      <c r="J50" s="38"/>
      <c r="K50" s="38"/>
      <c r="L50" s="119"/>
      <c r="S50" s="36"/>
      <c r="T50" s="36"/>
      <c r="U50" s="36"/>
      <c r="V50" s="36"/>
      <c r="W50" s="36"/>
      <c r="X50" s="36"/>
      <c r="Y50" s="36"/>
      <c r="Z50" s="36"/>
      <c r="AA50" s="36"/>
      <c r="AB50" s="36"/>
      <c r="AC50" s="36"/>
      <c r="AD50" s="36"/>
      <c r="AE50" s="36"/>
    </row>
    <row r="51" spans="1:47" s="1" customFormat="1" ht="12" customHeight="1">
      <c r="B51" s="23"/>
      <c r="C51" s="31" t="s">
        <v>171</v>
      </c>
      <c r="D51" s="24"/>
      <c r="E51" s="24"/>
      <c r="F51" s="24"/>
      <c r="G51" s="24"/>
      <c r="H51" s="24"/>
      <c r="I51" s="110"/>
      <c r="J51" s="24"/>
      <c r="K51" s="24"/>
      <c r="L51" s="22"/>
    </row>
    <row r="52" spans="1:47" s="2" customFormat="1" ht="16.5" customHeight="1">
      <c r="A52" s="36"/>
      <c r="B52" s="37"/>
      <c r="C52" s="38"/>
      <c r="D52" s="38"/>
      <c r="E52" s="410" t="s">
        <v>2349</v>
      </c>
      <c r="F52" s="409"/>
      <c r="G52" s="409"/>
      <c r="H52" s="409"/>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179</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97" t="str">
        <f>E11</f>
        <v>07 - Vyklizení ruin č.p. 144, 196, 237</v>
      </c>
      <c r="F54" s="409"/>
      <c r="G54" s="409"/>
      <c r="H54" s="409"/>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památková zóna Buďánka</v>
      </c>
      <c r="G56" s="38"/>
      <c r="H56" s="38"/>
      <c r="I56" s="120" t="s">
        <v>23</v>
      </c>
      <c r="J56" s="61" t="str">
        <f>IF(J14="","",J14)</f>
        <v>30. 8. 2019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54.4" customHeight="1">
      <c r="A58" s="36"/>
      <c r="B58" s="37"/>
      <c r="C58" s="31" t="s">
        <v>25</v>
      </c>
      <c r="D58" s="38"/>
      <c r="E58" s="38"/>
      <c r="F58" s="29" t="str">
        <f>E17</f>
        <v>Městská část Praha 5</v>
      </c>
      <c r="G58" s="38"/>
      <c r="H58" s="38"/>
      <c r="I58" s="120" t="s">
        <v>33</v>
      </c>
      <c r="J58" s="34" t="str">
        <f>E23</f>
        <v>Lennox architekti s.r.o., Pod Andělkou 9, Praha 6</v>
      </c>
      <c r="K58" s="38"/>
      <c r="L58" s="119"/>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120" t="s">
        <v>36</v>
      </c>
      <c r="J59" s="34" t="str">
        <f>E26</f>
        <v>Propos Liberec s.r.o., Šlikova 127, 460 07 Liberec</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189</v>
      </c>
      <c r="D61" s="150"/>
      <c r="E61" s="150"/>
      <c r="F61" s="150"/>
      <c r="G61" s="150"/>
      <c r="H61" s="150"/>
      <c r="I61" s="151"/>
      <c r="J61" s="152" t="s">
        <v>190</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72</v>
      </c>
      <c r="D63" s="38"/>
      <c r="E63" s="38"/>
      <c r="F63" s="38"/>
      <c r="G63" s="38"/>
      <c r="H63" s="38"/>
      <c r="I63" s="118"/>
      <c r="J63" s="79">
        <f>J94</f>
        <v>0</v>
      </c>
      <c r="K63" s="38"/>
      <c r="L63" s="119"/>
      <c r="S63" s="36"/>
      <c r="T63" s="36"/>
      <c r="U63" s="36"/>
      <c r="V63" s="36"/>
      <c r="W63" s="36"/>
      <c r="X63" s="36"/>
      <c r="Y63" s="36"/>
      <c r="Z63" s="36"/>
      <c r="AA63" s="36"/>
      <c r="AB63" s="36"/>
      <c r="AC63" s="36"/>
      <c r="AD63" s="36"/>
      <c r="AE63" s="36"/>
      <c r="AU63" s="19" t="s">
        <v>191</v>
      </c>
    </row>
    <row r="64" spans="1:47" s="9" customFormat="1" ht="24.95" customHeight="1">
      <c r="B64" s="154"/>
      <c r="C64" s="155"/>
      <c r="D64" s="156" t="s">
        <v>192</v>
      </c>
      <c r="E64" s="157"/>
      <c r="F64" s="157"/>
      <c r="G64" s="157"/>
      <c r="H64" s="157"/>
      <c r="I64" s="158"/>
      <c r="J64" s="159">
        <f>J95</f>
        <v>0</v>
      </c>
      <c r="K64" s="155"/>
      <c r="L64" s="160"/>
    </row>
    <row r="65" spans="1:31" s="10" customFormat="1" ht="19.899999999999999" customHeight="1">
      <c r="B65" s="161"/>
      <c r="C65" s="99"/>
      <c r="D65" s="162" t="s">
        <v>193</v>
      </c>
      <c r="E65" s="163"/>
      <c r="F65" s="163"/>
      <c r="G65" s="163"/>
      <c r="H65" s="163"/>
      <c r="I65" s="164"/>
      <c r="J65" s="165">
        <f>J96</f>
        <v>0</v>
      </c>
      <c r="K65" s="99"/>
      <c r="L65" s="166"/>
    </row>
    <row r="66" spans="1:31" s="10" customFormat="1" ht="19.899999999999999" customHeight="1">
      <c r="B66" s="161"/>
      <c r="C66" s="99"/>
      <c r="D66" s="162" t="s">
        <v>195</v>
      </c>
      <c r="E66" s="163"/>
      <c r="F66" s="163"/>
      <c r="G66" s="163"/>
      <c r="H66" s="163"/>
      <c r="I66" s="164"/>
      <c r="J66" s="165">
        <f>J121</f>
        <v>0</v>
      </c>
      <c r="K66" s="99"/>
      <c r="L66" s="166"/>
    </row>
    <row r="67" spans="1:31" s="10" customFormat="1" ht="19.899999999999999" customHeight="1">
      <c r="B67" s="161"/>
      <c r="C67" s="99"/>
      <c r="D67" s="162" t="s">
        <v>196</v>
      </c>
      <c r="E67" s="163"/>
      <c r="F67" s="163"/>
      <c r="G67" s="163"/>
      <c r="H67" s="163"/>
      <c r="I67" s="164"/>
      <c r="J67" s="165">
        <f>J128</f>
        <v>0</v>
      </c>
      <c r="K67" s="99"/>
      <c r="L67" s="166"/>
    </row>
    <row r="68" spans="1:31" s="9" customFormat="1" ht="24.95" customHeight="1">
      <c r="B68" s="154"/>
      <c r="C68" s="155"/>
      <c r="D68" s="156" t="s">
        <v>2049</v>
      </c>
      <c r="E68" s="157"/>
      <c r="F68" s="157"/>
      <c r="G68" s="157"/>
      <c r="H68" s="157"/>
      <c r="I68" s="158"/>
      <c r="J68" s="159">
        <f>J168</f>
        <v>0</v>
      </c>
      <c r="K68" s="155"/>
      <c r="L68" s="160"/>
    </row>
    <row r="69" spans="1:31" s="10" customFormat="1" ht="19.899999999999999" customHeight="1">
      <c r="B69" s="161"/>
      <c r="C69" s="99"/>
      <c r="D69" s="162" t="s">
        <v>2050</v>
      </c>
      <c r="E69" s="163"/>
      <c r="F69" s="163"/>
      <c r="G69" s="163"/>
      <c r="H69" s="163"/>
      <c r="I69" s="164"/>
      <c r="J69" s="165">
        <f>J169</f>
        <v>0</v>
      </c>
      <c r="K69" s="99"/>
      <c r="L69" s="166"/>
    </row>
    <row r="70" spans="1:31" s="10" customFormat="1" ht="19.899999999999999" customHeight="1">
      <c r="B70" s="161"/>
      <c r="C70" s="99"/>
      <c r="D70" s="162" t="s">
        <v>2296</v>
      </c>
      <c r="E70" s="163"/>
      <c r="F70" s="163"/>
      <c r="G70" s="163"/>
      <c r="H70" s="163"/>
      <c r="I70" s="164"/>
      <c r="J70" s="165">
        <f>J171</f>
        <v>0</v>
      </c>
      <c r="K70" s="99"/>
      <c r="L70" s="166"/>
    </row>
    <row r="71" spans="1:31" s="10" customFormat="1" ht="19.899999999999999" customHeight="1">
      <c r="B71" s="161"/>
      <c r="C71" s="99"/>
      <c r="D71" s="162" t="s">
        <v>2299</v>
      </c>
      <c r="E71" s="163"/>
      <c r="F71" s="163"/>
      <c r="G71" s="163"/>
      <c r="H71" s="163"/>
      <c r="I71" s="164"/>
      <c r="J71" s="165">
        <f>J173</f>
        <v>0</v>
      </c>
      <c r="K71" s="99"/>
      <c r="L71" s="166"/>
    </row>
    <row r="72" spans="1:31" s="10" customFormat="1" ht="19.899999999999999" customHeight="1">
      <c r="B72" s="161"/>
      <c r="C72" s="99"/>
      <c r="D72" s="162" t="s">
        <v>2362</v>
      </c>
      <c r="E72" s="163"/>
      <c r="F72" s="163"/>
      <c r="G72" s="163"/>
      <c r="H72" s="163"/>
      <c r="I72" s="164"/>
      <c r="J72" s="165">
        <f>J175</f>
        <v>0</v>
      </c>
      <c r="K72" s="99"/>
      <c r="L72" s="166"/>
    </row>
    <row r="73" spans="1:31" s="2" customFormat="1" ht="21.75" customHeight="1">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45"/>
      <c r="J74" s="50"/>
      <c r="K74" s="50"/>
      <c r="L74" s="119"/>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8"/>
      <c r="J78" s="52"/>
      <c r="K78" s="52"/>
      <c r="L78" s="119"/>
      <c r="S78" s="36"/>
      <c r="T78" s="36"/>
      <c r="U78" s="36"/>
      <c r="V78" s="36"/>
      <c r="W78" s="36"/>
      <c r="X78" s="36"/>
      <c r="Y78" s="36"/>
      <c r="Z78" s="36"/>
      <c r="AA78" s="36"/>
      <c r="AB78" s="36"/>
      <c r="AC78" s="36"/>
      <c r="AD78" s="36"/>
      <c r="AE78" s="36"/>
    </row>
    <row r="79" spans="1:31" s="2" customFormat="1" ht="24.95" customHeight="1">
      <c r="A79" s="36"/>
      <c r="B79" s="37"/>
      <c r="C79" s="25" t="s">
        <v>198</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8"/>
      <c r="J81" s="38"/>
      <c r="K81" s="38"/>
      <c r="L81" s="119"/>
      <c r="S81" s="36"/>
      <c r="T81" s="36"/>
      <c r="U81" s="36"/>
      <c r="V81" s="36"/>
      <c r="W81" s="36"/>
      <c r="X81" s="36"/>
      <c r="Y81" s="36"/>
      <c r="Z81" s="36"/>
      <c r="AA81" s="36"/>
      <c r="AB81" s="36"/>
      <c r="AC81" s="36"/>
      <c r="AD81" s="36"/>
      <c r="AE81" s="36"/>
    </row>
    <row r="82" spans="1:63" s="2" customFormat="1" ht="16.5" customHeight="1">
      <c r="A82" s="36"/>
      <c r="B82" s="37"/>
      <c r="C82" s="38"/>
      <c r="D82" s="38"/>
      <c r="E82" s="410" t="str">
        <f>E7</f>
        <v>PROJEKT REKONSTRUKCE I.S. A BUĎÁNKA II. ETAPA</v>
      </c>
      <c r="F82" s="411"/>
      <c r="G82" s="411"/>
      <c r="H82" s="411"/>
      <c r="I82" s="118"/>
      <c r="J82" s="38"/>
      <c r="K82" s="38"/>
      <c r="L82" s="119"/>
      <c r="S82" s="36"/>
      <c r="T82" s="36"/>
      <c r="U82" s="36"/>
      <c r="V82" s="36"/>
      <c r="W82" s="36"/>
      <c r="X82" s="36"/>
      <c r="Y82" s="36"/>
      <c r="Z82" s="36"/>
      <c r="AA82" s="36"/>
      <c r="AB82" s="36"/>
      <c r="AC82" s="36"/>
      <c r="AD82" s="36"/>
      <c r="AE82" s="36"/>
    </row>
    <row r="83" spans="1:63" s="1" customFormat="1" ht="12" customHeight="1">
      <c r="B83" s="23"/>
      <c r="C83" s="31" t="s">
        <v>171</v>
      </c>
      <c r="D83" s="24"/>
      <c r="E83" s="24"/>
      <c r="F83" s="24"/>
      <c r="G83" s="24"/>
      <c r="H83" s="24"/>
      <c r="I83" s="110"/>
      <c r="J83" s="24"/>
      <c r="K83" s="24"/>
      <c r="L83" s="22"/>
    </row>
    <row r="84" spans="1:63" s="2" customFormat="1" ht="16.5" customHeight="1">
      <c r="A84" s="36"/>
      <c r="B84" s="37"/>
      <c r="C84" s="38"/>
      <c r="D84" s="38"/>
      <c r="E84" s="410" t="s">
        <v>2349</v>
      </c>
      <c r="F84" s="409"/>
      <c r="G84" s="409"/>
      <c r="H84" s="409"/>
      <c r="I84" s="118"/>
      <c r="J84" s="38"/>
      <c r="K84" s="38"/>
      <c r="L84" s="119"/>
      <c r="S84" s="36"/>
      <c r="T84" s="36"/>
      <c r="U84" s="36"/>
      <c r="V84" s="36"/>
      <c r="W84" s="36"/>
      <c r="X84" s="36"/>
      <c r="Y84" s="36"/>
      <c r="Z84" s="36"/>
      <c r="AA84" s="36"/>
      <c r="AB84" s="36"/>
      <c r="AC84" s="36"/>
      <c r="AD84" s="36"/>
      <c r="AE84" s="36"/>
    </row>
    <row r="85" spans="1:63" s="2" customFormat="1" ht="12" customHeight="1">
      <c r="A85" s="36"/>
      <c r="B85" s="37"/>
      <c r="C85" s="31" t="s">
        <v>179</v>
      </c>
      <c r="D85" s="38"/>
      <c r="E85" s="38"/>
      <c r="F85" s="38"/>
      <c r="G85" s="38"/>
      <c r="H85" s="38"/>
      <c r="I85" s="118"/>
      <c r="J85" s="38"/>
      <c r="K85" s="38"/>
      <c r="L85" s="119"/>
      <c r="S85" s="36"/>
      <c r="T85" s="36"/>
      <c r="U85" s="36"/>
      <c r="V85" s="36"/>
      <c r="W85" s="36"/>
      <c r="X85" s="36"/>
      <c r="Y85" s="36"/>
      <c r="Z85" s="36"/>
      <c r="AA85" s="36"/>
      <c r="AB85" s="36"/>
      <c r="AC85" s="36"/>
      <c r="AD85" s="36"/>
      <c r="AE85" s="36"/>
    </row>
    <row r="86" spans="1:63" s="2" customFormat="1" ht="16.5" customHeight="1">
      <c r="A86" s="36"/>
      <c r="B86" s="37"/>
      <c r="C86" s="38"/>
      <c r="D86" s="38"/>
      <c r="E86" s="397" t="str">
        <f>E11</f>
        <v>07 - Vyklizení ruin č.p. 144, 196, 237</v>
      </c>
      <c r="F86" s="409"/>
      <c r="G86" s="409"/>
      <c r="H86" s="409"/>
      <c r="I86" s="118"/>
      <c r="J86" s="38"/>
      <c r="K86" s="38"/>
      <c r="L86" s="119"/>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památková zóna Buďánka</v>
      </c>
      <c r="G88" s="38"/>
      <c r="H88" s="38"/>
      <c r="I88" s="120" t="s">
        <v>23</v>
      </c>
      <c r="J88" s="61" t="str">
        <f>IF(J14="","",J14)</f>
        <v>30. 8. 2019</v>
      </c>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54.4" customHeight="1">
      <c r="A90" s="36"/>
      <c r="B90" s="37"/>
      <c r="C90" s="31" t="s">
        <v>25</v>
      </c>
      <c r="D90" s="38"/>
      <c r="E90" s="38"/>
      <c r="F90" s="29" t="str">
        <f>E17</f>
        <v>Městská část Praha 5</v>
      </c>
      <c r="G90" s="38"/>
      <c r="H90" s="38"/>
      <c r="I90" s="120" t="s">
        <v>33</v>
      </c>
      <c r="J90" s="34" t="str">
        <f>E23</f>
        <v>Lennox architekti s.r.o., Pod Andělkou 9, Praha 6</v>
      </c>
      <c r="K90" s="38"/>
      <c r="L90" s="119"/>
      <c r="S90" s="36"/>
      <c r="T90" s="36"/>
      <c r="U90" s="36"/>
      <c r="V90" s="36"/>
      <c r="W90" s="36"/>
      <c r="X90" s="36"/>
      <c r="Y90" s="36"/>
      <c r="Z90" s="36"/>
      <c r="AA90" s="36"/>
      <c r="AB90" s="36"/>
      <c r="AC90" s="36"/>
      <c r="AD90" s="36"/>
      <c r="AE90" s="36"/>
    </row>
    <row r="91" spans="1:63" s="2" customFormat="1" ht="40.15" customHeight="1">
      <c r="A91" s="36"/>
      <c r="B91" s="37"/>
      <c r="C91" s="31" t="s">
        <v>31</v>
      </c>
      <c r="D91" s="38"/>
      <c r="E91" s="38"/>
      <c r="F91" s="29" t="str">
        <f>IF(E20="","",E20)</f>
        <v>Vyplň údaj</v>
      </c>
      <c r="G91" s="38"/>
      <c r="H91" s="38"/>
      <c r="I91" s="120" t="s">
        <v>36</v>
      </c>
      <c r="J91" s="34" t="str">
        <f>E26</f>
        <v>Propos Liberec s.r.o., Šlikova 127, 460 07 Liberec</v>
      </c>
      <c r="K91" s="38"/>
      <c r="L91" s="119"/>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63" s="11" customFormat="1" ht="29.25" customHeight="1">
      <c r="A93" s="167"/>
      <c r="B93" s="168"/>
      <c r="C93" s="169" t="s">
        <v>199</v>
      </c>
      <c r="D93" s="170" t="s">
        <v>59</v>
      </c>
      <c r="E93" s="170" t="s">
        <v>55</v>
      </c>
      <c r="F93" s="170" t="s">
        <v>56</v>
      </c>
      <c r="G93" s="170" t="s">
        <v>200</v>
      </c>
      <c r="H93" s="170" t="s">
        <v>201</v>
      </c>
      <c r="I93" s="171" t="s">
        <v>202</v>
      </c>
      <c r="J93" s="170" t="s">
        <v>190</v>
      </c>
      <c r="K93" s="172" t="s">
        <v>203</v>
      </c>
      <c r="L93" s="173"/>
      <c r="M93" s="70" t="s">
        <v>19</v>
      </c>
      <c r="N93" s="71" t="s">
        <v>44</v>
      </c>
      <c r="O93" s="71" t="s">
        <v>204</v>
      </c>
      <c r="P93" s="71" t="s">
        <v>205</v>
      </c>
      <c r="Q93" s="71" t="s">
        <v>206</v>
      </c>
      <c r="R93" s="71" t="s">
        <v>207</v>
      </c>
      <c r="S93" s="71" t="s">
        <v>208</v>
      </c>
      <c r="T93" s="72" t="s">
        <v>209</v>
      </c>
      <c r="U93" s="167"/>
      <c r="V93" s="167"/>
      <c r="W93" s="167"/>
      <c r="X93" s="167"/>
      <c r="Y93" s="167"/>
      <c r="Z93" s="167"/>
      <c r="AA93" s="167"/>
      <c r="AB93" s="167"/>
      <c r="AC93" s="167"/>
      <c r="AD93" s="167"/>
      <c r="AE93" s="167"/>
    </row>
    <row r="94" spans="1:63" s="2" customFormat="1" ht="22.9" customHeight="1">
      <c r="A94" s="36"/>
      <c r="B94" s="37"/>
      <c r="C94" s="77" t="s">
        <v>210</v>
      </c>
      <c r="D94" s="38"/>
      <c r="E94" s="38"/>
      <c r="F94" s="38"/>
      <c r="G94" s="38"/>
      <c r="H94" s="38"/>
      <c r="I94" s="118"/>
      <c r="J94" s="174">
        <f>BK94</f>
        <v>0</v>
      </c>
      <c r="K94" s="38"/>
      <c r="L94" s="41"/>
      <c r="M94" s="73"/>
      <c r="N94" s="175"/>
      <c r="O94" s="74"/>
      <c r="P94" s="176">
        <f>P95+P168</f>
        <v>0</v>
      </c>
      <c r="Q94" s="74"/>
      <c r="R94" s="176">
        <f>R95+R168</f>
        <v>3.452413</v>
      </c>
      <c r="S94" s="74"/>
      <c r="T94" s="177">
        <f>T95+T168</f>
        <v>509.54812400000003</v>
      </c>
      <c r="U94" s="36"/>
      <c r="V94" s="36"/>
      <c r="W94" s="36"/>
      <c r="X94" s="36"/>
      <c r="Y94" s="36"/>
      <c r="Z94" s="36"/>
      <c r="AA94" s="36"/>
      <c r="AB94" s="36"/>
      <c r="AC94" s="36"/>
      <c r="AD94" s="36"/>
      <c r="AE94" s="36"/>
      <c r="AT94" s="19" t="s">
        <v>73</v>
      </c>
      <c r="AU94" s="19" t="s">
        <v>191</v>
      </c>
      <c r="BK94" s="178">
        <f>BK95+BK168</f>
        <v>0</v>
      </c>
    </row>
    <row r="95" spans="1:63" s="12" customFormat="1" ht="25.9" customHeight="1">
      <c r="B95" s="179"/>
      <c r="C95" s="180"/>
      <c r="D95" s="181" t="s">
        <v>73</v>
      </c>
      <c r="E95" s="182" t="s">
        <v>211</v>
      </c>
      <c r="F95" s="182" t="s">
        <v>212</v>
      </c>
      <c r="G95" s="180"/>
      <c r="H95" s="180"/>
      <c r="I95" s="183"/>
      <c r="J95" s="184">
        <f>BK95</f>
        <v>0</v>
      </c>
      <c r="K95" s="180"/>
      <c r="L95" s="185"/>
      <c r="M95" s="186"/>
      <c r="N95" s="187"/>
      <c r="O95" s="187"/>
      <c r="P95" s="188">
        <f>P96+P121+P128</f>
        <v>0</v>
      </c>
      <c r="Q95" s="187"/>
      <c r="R95" s="188">
        <f>R96+R121+R128</f>
        <v>3.452413</v>
      </c>
      <c r="S95" s="187"/>
      <c r="T95" s="189">
        <f>T96+T121+T128</f>
        <v>509.54812400000003</v>
      </c>
      <c r="AR95" s="190" t="s">
        <v>81</v>
      </c>
      <c r="AT95" s="191" t="s">
        <v>73</v>
      </c>
      <c r="AU95" s="191" t="s">
        <v>74</v>
      </c>
      <c r="AY95" s="190" t="s">
        <v>213</v>
      </c>
      <c r="BK95" s="192">
        <f>BK96+BK121+BK128</f>
        <v>0</v>
      </c>
    </row>
    <row r="96" spans="1:63" s="12" customFormat="1" ht="22.9" customHeight="1">
      <c r="B96" s="179"/>
      <c r="C96" s="180"/>
      <c r="D96" s="181" t="s">
        <v>73</v>
      </c>
      <c r="E96" s="193" t="s">
        <v>81</v>
      </c>
      <c r="F96" s="193" t="s">
        <v>214</v>
      </c>
      <c r="G96" s="180"/>
      <c r="H96" s="180"/>
      <c r="I96" s="183"/>
      <c r="J96" s="194">
        <f>BK96</f>
        <v>0</v>
      </c>
      <c r="K96" s="180"/>
      <c r="L96" s="185"/>
      <c r="M96" s="186"/>
      <c r="N96" s="187"/>
      <c r="O96" s="187"/>
      <c r="P96" s="188">
        <f>SUM(P97:P120)</f>
        <v>0</v>
      </c>
      <c r="Q96" s="187"/>
      <c r="R96" s="188">
        <f>SUM(R97:R120)</f>
        <v>3.452413</v>
      </c>
      <c r="S96" s="187"/>
      <c r="T96" s="189">
        <f>SUM(T97:T120)</f>
        <v>0</v>
      </c>
      <c r="AR96" s="190" t="s">
        <v>81</v>
      </c>
      <c r="AT96" s="191" t="s">
        <v>73</v>
      </c>
      <c r="AU96" s="191" t="s">
        <v>81</v>
      </c>
      <c r="AY96" s="190" t="s">
        <v>213</v>
      </c>
      <c r="BK96" s="192">
        <f>SUM(BK97:BK120)</f>
        <v>0</v>
      </c>
    </row>
    <row r="97" spans="1:65" s="2" customFormat="1" ht="21.75" customHeight="1">
      <c r="A97" s="36"/>
      <c r="B97" s="37"/>
      <c r="C97" s="195" t="s">
        <v>81</v>
      </c>
      <c r="D97" s="195" t="s">
        <v>215</v>
      </c>
      <c r="E97" s="196" t="s">
        <v>334</v>
      </c>
      <c r="F97" s="197" t="s">
        <v>335</v>
      </c>
      <c r="G97" s="198" t="s">
        <v>156</v>
      </c>
      <c r="H97" s="199">
        <v>355.72199999999998</v>
      </c>
      <c r="I97" s="200"/>
      <c r="J97" s="201">
        <f>ROUND(I97*H97,2)</f>
        <v>0</v>
      </c>
      <c r="K97" s="197" t="s">
        <v>2365</v>
      </c>
      <c r="L97" s="41"/>
      <c r="M97" s="202" t="s">
        <v>19</v>
      </c>
      <c r="N97" s="203" t="s">
        <v>45</v>
      </c>
      <c r="O97" s="66"/>
      <c r="P97" s="204">
        <f>O97*H97</f>
        <v>0</v>
      </c>
      <c r="Q97" s="204">
        <v>0</v>
      </c>
      <c r="R97" s="204">
        <f>Q97*H97</f>
        <v>0</v>
      </c>
      <c r="S97" s="204">
        <v>0</v>
      </c>
      <c r="T97" s="205">
        <f>S97*H97</f>
        <v>0</v>
      </c>
      <c r="U97" s="36"/>
      <c r="V97" s="36"/>
      <c r="W97" s="36"/>
      <c r="X97" s="36"/>
      <c r="Y97" s="36"/>
      <c r="Z97" s="36"/>
      <c r="AA97" s="36"/>
      <c r="AB97" s="36"/>
      <c r="AC97" s="36"/>
      <c r="AD97" s="36"/>
      <c r="AE97" s="36"/>
      <c r="AR97" s="206" t="s">
        <v>220</v>
      </c>
      <c r="AT97" s="206" t="s">
        <v>215</v>
      </c>
      <c r="AU97" s="206" t="s">
        <v>83</v>
      </c>
      <c r="AY97" s="19" t="s">
        <v>213</v>
      </c>
      <c r="BE97" s="207">
        <f>IF(N97="základní",J97,0)</f>
        <v>0</v>
      </c>
      <c r="BF97" s="207">
        <f>IF(N97="snížená",J97,0)</f>
        <v>0</v>
      </c>
      <c r="BG97" s="207">
        <f>IF(N97="zákl. přenesená",J97,0)</f>
        <v>0</v>
      </c>
      <c r="BH97" s="207">
        <f>IF(N97="sníž. přenesená",J97,0)</f>
        <v>0</v>
      </c>
      <c r="BI97" s="207">
        <f>IF(N97="nulová",J97,0)</f>
        <v>0</v>
      </c>
      <c r="BJ97" s="19" t="s">
        <v>81</v>
      </c>
      <c r="BK97" s="207">
        <f>ROUND(I97*H97,2)</f>
        <v>0</v>
      </c>
      <c r="BL97" s="19" t="s">
        <v>220</v>
      </c>
      <c r="BM97" s="206" t="s">
        <v>3795</v>
      </c>
    </row>
    <row r="98" spans="1:65" s="2" customFormat="1" ht="107.25">
      <c r="A98" s="36"/>
      <c r="B98" s="37"/>
      <c r="C98" s="38"/>
      <c r="D98" s="208" t="s">
        <v>222</v>
      </c>
      <c r="E98" s="38"/>
      <c r="F98" s="209" t="s">
        <v>3216</v>
      </c>
      <c r="G98" s="38"/>
      <c r="H98" s="38"/>
      <c r="I98" s="118"/>
      <c r="J98" s="38"/>
      <c r="K98" s="38"/>
      <c r="L98" s="41"/>
      <c r="M98" s="210"/>
      <c r="N98" s="211"/>
      <c r="O98" s="66"/>
      <c r="P98" s="66"/>
      <c r="Q98" s="66"/>
      <c r="R98" s="66"/>
      <c r="S98" s="66"/>
      <c r="T98" s="67"/>
      <c r="U98" s="36"/>
      <c r="V98" s="36"/>
      <c r="W98" s="36"/>
      <c r="X98" s="36"/>
      <c r="Y98" s="36"/>
      <c r="Z98" s="36"/>
      <c r="AA98" s="36"/>
      <c r="AB98" s="36"/>
      <c r="AC98" s="36"/>
      <c r="AD98" s="36"/>
      <c r="AE98" s="36"/>
      <c r="AT98" s="19" t="s">
        <v>222</v>
      </c>
      <c r="AU98" s="19" t="s">
        <v>83</v>
      </c>
    </row>
    <row r="99" spans="1:65" s="13" customFormat="1">
      <c r="B99" s="212"/>
      <c r="C99" s="213"/>
      <c r="D99" s="208" t="s">
        <v>233</v>
      </c>
      <c r="E99" s="214" t="s">
        <v>19</v>
      </c>
      <c r="F99" s="215" t="s">
        <v>3217</v>
      </c>
      <c r="G99" s="213"/>
      <c r="H99" s="216">
        <v>355.72199999999998</v>
      </c>
      <c r="I99" s="217"/>
      <c r="J99" s="213"/>
      <c r="K99" s="213"/>
      <c r="L99" s="218"/>
      <c r="M99" s="219"/>
      <c r="N99" s="220"/>
      <c r="O99" s="220"/>
      <c r="P99" s="220"/>
      <c r="Q99" s="220"/>
      <c r="R99" s="220"/>
      <c r="S99" s="220"/>
      <c r="T99" s="221"/>
      <c r="AT99" s="222" t="s">
        <v>233</v>
      </c>
      <c r="AU99" s="222" t="s">
        <v>83</v>
      </c>
      <c r="AV99" s="13" t="s">
        <v>83</v>
      </c>
      <c r="AW99" s="13" t="s">
        <v>35</v>
      </c>
      <c r="AX99" s="13" t="s">
        <v>81</v>
      </c>
      <c r="AY99" s="222" t="s">
        <v>213</v>
      </c>
    </row>
    <row r="100" spans="1:65" s="2" customFormat="1" ht="16.5" customHeight="1">
      <c r="A100" s="36"/>
      <c r="B100" s="37"/>
      <c r="C100" s="244" t="s">
        <v>83</v>
      </c>
      <c r="D100" s="244" t="s">
        <v>329</v>
      </c>
      <c r="E100" s="245" t="s">
        <v>3218</v>
      </c>
      <c r="F100" s="246" t="s">
        <v>3219</v>
      </c>
      <c r="G100" s="247" t="s">
        <v>343</v>
      </c>
      <c r="H100" s="248">
        <v>8.8930000000000007</v>
      </c>
      <c r="I100" s="249"/>
      <c r="J100" s="250">
        <f>ROUND(I100*H100,2)</f>
        <v>0</v>
      </c>
      <c r="K100" s="246" t="s">
        <v>19</v>
      </c>
      <c r="L100" s="251"/>
      <c r="M100" s="252" t="s">
        <v>19</v>
      </c>
      <c r="N100" s="253" t="s">
        <v>45</v>
      </c>
      <c r="O100" s="66"/>
      <c r="P100" s="204">
        <f>O100*H100</f>
        <v>0</v>
      </c>
      <c r="Q100" s="204">
        <v>1E-3</v>
      </c>
      <c r="R100" s="204">
        <f>Q100*H100</f>
        <v>8.8930000000000016E-3</v>
      </c>
      <c r="S100" s="204">
        <v>0</v>
      </c>
      <c r="T100" s="205">
        <f>S100*H100</f>
        <v>0</v>
      </c>
      <c r="U100" s="36"/>
      <c r="V100" s="36"/>
      <c r="W100" s="36"/>
      <c r="X100" s="36"/>
      <c r="Y100" s="36"/>
      <c r="Z100" s="36"/>
      <c r="AA100" s="36"/>
      <c r="AB100" s="36"/>
      <c r="AC100" s="36"/>
      <c r="AD100" s="36"/>
      <c r="AE100" s="36"/>
      <c r="AR100" s="206" t="s">
        <v>257</v>
      </c>
      <c r="AT100" s="206" t="s">
        <v>329</v>
      </c>
      <c r="AU100" s="206" t="s">
        <v>83</v>
      </c>
      <c r="AY100" s="19" t="s">
        <v>213</v>
      </c>
      <c r="BE100" s="207">
        <f>IF(N100="základní",J100,0)</f>
        <v>0</v>
      </c>
      <c r="BF100" s="207">
        <f>IF(N100="snížená",J100,0)</f>
        <v>0</v>
      </c>
      <c r="BG100" s="207">
        <f>IF(N100="zákl. přenesená",J100,0)</f>
        <v>0</v>
      </c>
      <c r="BH100" s="207">
        <f>IF(N100="sníž. přenesená",J100,0)</f>
        <v>0</v>
      </c>
      <c r="BI100" s="207">
        <f>IF(N100="nulová",J100,0)</f>
        <v>0</v>
      </c>
      <c r="BJ100" s="19" t="s">
        <v>81</v>
      </c>
      <c r="BK100" s="207">
        <f>ROUND(I100*H100,2)</f>
        <v>0</v>
      </c>
      <c r="BL100" s="19" t="s">
        <v>220</v>
      </c>
      <c r="BM100" s="206" t="s">
        <v>3796</v>
      </c>
    </row>
    <row r="101" spans="1:65" s="13" customFormat="1">
      <c r="B101" s="212"/>
      <c r="C101" s="213"/>
      <c r="D101" s="208" t="s">
        <v>233</v>
      </c>
      <c r="E101" s="214" t="s">
        <v>19</v>
      </c>
      <c r="F101" s="215" t="s">
        <v>3221</v>
      </c>
      <c r="G101" s="213"/>
      <c r="H101" s="216">
        <v>8.8930000000000007</v>
      </c>
      <c r="I101" s="217"/>
      <c r="J101" s="213"/>
      <c r="K101" s="213"/>
      <c r="L101" s="218"/>
      <c r="M101" s="219"/>
      <c r="N101" s="220"/>
      <c r="O101" s="220"/>
      <c r="P101" s="220"/>
      <c r="Q101" s="220"/>
      <c r="R101" s="220"/>
      <c r="S101" s="220"/>
      <c r="T101" s="221"/>
      <c r="AT101" s="222" t="s">
        <v>233</v>
      </c>
      <c r="AU101" s="222" t="s">
        <v>83</v>
      </c>
      <c r="AV101" s="13" t="s">
        <v>83</v>
      </c>
      <c r="AW101" s="13" t="s">
        <v>35</v>
      </c>
      <c r="AX101" s="13" t="s">
        <v>81</v>
      </c>
      <c r="AY101" s="222" t="s">
        <v>213</v>
      </c>
    </row>
    <row r="102" spans="1:65" s="2" customFormat="1" ht="16.5" customHeight="1">
      <c r="A102" s="36"/>
      <c r="B102" s="37"/>
      <c r="C102" s="195" t="s">
        <v>228</v>
      </c>
      <c r="D102" s="195" t="s">
        <v>215</v>
      </c>
      <c r="E102" s="196" t="s">
        <v>3222</v>
      </c>
      <c r="F102" s="197" t="s">
        <v>3223</v>
      </c>
      <c r="G102" s="198" t="s">
        <v>156</v>
      </c>
      <c r="H102" s="199">
        <v>572.44399999999996</v>
      </c>
      <c r="I102" s="200"/>
      <c r="J102" s="201">
        <f>ROUND(I102*H102,2)</f>
        <v>0</v>
      </c>
      <c r="K102" s="197" t="s">
        <v>3224</v>
      </c>
      <c r="L102" s="41"/>
      <c r="M102" s="202" t="s">
        <v>19</v>
      </c>
      <c r="N102" s="203" t="s">
        <v>45</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220</v>
      </c>
      <c r="AT102" s="206" t="s">
        <v>215</v>
      </c>
      <c r="AU102" s="206" t="s">
        <v>83</v>
      </c>
      <c r="AY102" s="19" t="s">
        <v>213</v>
      </c>
      <c r="BE102" s="207">
        <f>IF(N102="základní",J102,0)</f>
        <v>0</v>
      </c>
      <c r="BF102" s="207">
        <f>IF(N102="snížená",J102,0)</f>
        <v>0</v>
      </c>
      <c r="BG102" s="207">
        <f>IF(N102="zákl. přenesená",J102,0)</f>
        <v>0</v>
      </c>
      <c r="BH102" s="207">
        <f>IF(N102="sníž. přenesená",J102,0)</f>
        <v>0</v>
      </c>
      <c r="BI102" s="207">
        <f>IF(N102="nulová",J102,0)</f>
        <v>0</v>
      </c>
      <c r="BJ102" s="19" t="s">
        <v>81</v>
      </c>
      <c r="BK102" s="207">
        <f>ROUND(I102*H102,2)</f>
        <v>0</v>
      </c>
      <c r="BL102" s="19" t="s">
        <v>220</v>
      </c>
      <c r="BM102" s="206" t="s">
        <v>3797</v>
      </c>
    </row>
    <row r="103" spans="1:65" s="2" customFormat="1" ht="39">
      <c r="A103" s="36"/>
      <c r="B103" s="37"/>
      <c r="C103" s="38"/>
      <c r="D103" s="208" t="s">
        <v>222</v>
      </c>
      <c r="E103" s="38"/>
      <c r="F103" s="209" t="s">
        <v>3226</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222</v>
      </c>
      <c r="AU103" s="19" t="s">
        <v>83</v>
      </c>
    </row>
    <row r="104" spans="1:65" s="15" customFormat="1">
      <c r="B104" s="234"/>
      <c r="C104" s="235"/>
      <c r="D104" s="208" t="s">
        <v>233</v>
      </c>
      <c r="E104" s="236" t="s">
        <v>19</v>
      </c>
      <c r="F104" s="237" t="s">
        <v>3578</v>
      </c>
      <c r="G104" s="235"/>
      <c r="H104" s="236" t="s">
        <v>19</v>
      </c>
      <c r="I104" s="238"/>
      <c r="J104" s="235"/>
      <c r="K104" s="235"/>
      <c r="L104" s="239"/>
      <c r="M104" s="240"/>
      <c r="N104" s="241"/>
      <c r="O104" s="241"/>
      <c r="P104" s="241"/>
      <c r="Q104" s="241"/>
      <c r="R104" s="241"/>
      <c r="S104" s="241"/>
      <c r="T104" s="242"/>
      <c r="AT104" s="243" t="s">
        <v>233</v>
      </c>
      <c r="AU104" s="243" t="s">
        <v>83</v>
      </c>
      <c r="AV104" s="15" t="s">
        <v>81</v>
      </c>
      <c r="AW104" s="15" t="s">
        <v>35</v>
      </c>
      <c r="AX104" s="15" t="s">
        <v>74</v>
      </c>
      <c r="AY104" s="243" t="s">
        <v>213</v>
      </c>
    </row>
    <row r="105" spans="1:65" s="15" customFormat="1">
      <c r="B105" s="234"/>
      <c r="C105" s="235"/>
      <c r="D105" s="208" t="s">
        <v>233</v>
      </c>
      <c r="E105" s="236" t="s">
        <v>19</v>
      </c>
      <c r="F105" s="237" t="s">
        <v>3228</v>
      </c>
      <c r="G105" s="235"/>
      <c r="H105" s="236" t="s">
        <v>19</v>
      </c>
      <c r="I105" s="238"/>
      <c r="J105" s="235"/>
      <c r="K105" s="235"/>
      <c r="L105" s="239"/>
      <c r="M105" s="240"/>
      <c r="N105" s="241"/>
      <c r="O105" s="241"/>
      <c r="P105" s="241"/>
      <c r="Q105" s="241"/>
      <c r="R105" s="241"/>
      <c r="S105" s="241"/>
      <c r="T105" s="242"/>
      <c r="AT105" s="243" t="s">
        <v>233</v>
      </c>
      <c r="AU105" s="243" t="s">
        <v>83</v>
      </c>
      <c r="AV105" s="15" t="s">
        <v>81</v>
      </c>
      <c r="AW105" s="15" t="s">
        <v>35</v>
      </c>
      <c r="AX105" s="15" t="s">
        <v>74</v>
      </c>
      <c r="AY105" s="243" t="s">
        <v>213</v>
      </c>
    </row>
    <row r="106" spans="1:65" s="15" customFormat="1">
      <c r="B106" s="234"/>
      <c r="C106" s="235"/>
      <c r="D106" s="208" t="s">
        <v>233</v>
      </c>
      <c r="E106" s="236" t="s">
        <v>19</v>
      </c>
      <c r="F106" s="237" t="s">
        <v>3798</v>
      </c>
      <c r="G106" s="235"/>
      <c r="H106" s="236" t="s">
        <v>19</v>
      </c>
      <c r="I106" s="238"/>
      <c r="J106" s="235"/>
      <c r="K106" s="235"/>
      <c r="L106" s="239"/>
      <c r="M106" s="240"/>
      <c r="N106" s="241"/>
      <c r="O106" s="241"/>
      <c r="P106" s="241"/>
      <c r="Q106" s="241"/>
      <c r="R106" s="241"/>
      <c r="S106" s="241"/>
      <c r="T106" s="242"/>
      <c r="AT106" s="243" t="s">
        <v>233</v>
      </c>
      <c r="AU106" s="243" t="s">
        <v>83</v>
      </c>
      <c r="AV106" s="15" t="s">
        <v>81</v>
      </c>
      <c r="AW106" s="15" t="s">
        <v>35</v>
      </c>
      <c r="AX106" s="15" t="s">
        <v>74</v>
      </c>
      <c r="AY106" s="243" t="s">
        <v>213</v>
      </c>
    </row>
    <row r="107" spans="1:65" s="13" customFormat="1">
      <c r="B107" s="212"/>
      <c r="C107" s="213"/>
      <c r="D107" s="208" t="s">
        <v>233</v>
      </c>
      <c r="E107" s="214" t="s">
        <v>19</v>
      </c>
      <c r="F107" s="215" t="s">
        <v>3799</v>
      </c>
      <c r="G107" s="213"/>
      <c r="H107" s="216">
        <v>94.998000000000005</v>
      </c>
      <c r="I107" s="217"/>
      <c r="J107" s="213"/>
      <c r="K107" s="213"/>
      <c r="L107" s="218"/>
      <c r="M107" s="219"/>
      <c r="N107" s="220"/>
      <c r="O107" s="220"/>
      <c r="P107" s="220"/>
      <c r="Q107" s="220"/>
      <c r="R107" s="220"/>
      <c r="S107" s="220"/>
      <c r="T107" s="221"/>
      <c r="AT107" s="222" t="s">
        <v>233</v>
      </c>
      <c r="AU107" s="222" t="s">
        <v>83</v>
      </c>
      <c r="AV107" s="13" t="s">
        <v>83</v>
      </c>
      <c r="AW107" s="13" t="s">
        <v>35</v>
      </c>
      <c r="AX107" s="13" t="s">
        <v>74</v>
      </c>
      <c r="AY107" s="222" t="s">
        <v>213</v>
      </c>
    </row>
    <row r="108" spans="1:65" s="15" customFormat="1">
      <c r="B108" s="234"/>
      <c r="C108" s="235"/>
      <c r="D108" s="208" t="s">
        <v>233</v>
      </c>
      <c r="E108" s="236" t="s">
        <v>19</v>
      </c>
      <c r="F108" s="237" t="s">
        <v>3800</v>
      </c>
      <c r="G108" s="235"/>
      <c r="H108" s="236" t="s">
        <v>19</v>
      </c>
      <c r="I108" s="238"/>
      <c r="J108" s="235"/>
      <c r="K108" s="235"/>
      <c r="L108" s="239"/>
      <c r="M108" s="240"/>
      <c r="N108" s="241"/>
      <c r="O108" s="241"/>
      <c r="P108" s="241"/>
      <c r="Q108" s="241"/>
      <c r="R108" s="241"/>
      <c r="S108" s="241"/>
      <c r="T108" s="242"/>
      <c r="AT108" s="243" t="s">
        <v>233</v>
      </c>
      <c r="AU108" s="243" t="s">
        <v>83</v>
      </c>
      <c r="AV108" s="15" t="s">
        <v>81</v>
      </c>
      <c r="AW108" s="15" t="s">
        <v>35</v>
      </c>
      <c r="AX108" s="15" t="s">
        <v>74</v>
      </c>
      <c r="AY108" s="243" t="s">
        <v>213</v>
      </c>
    </row>
    <row r="109" spans="1:65" s="13" customFormat="1">
      <c r="B109" s="212"/>
      <c r="C109" s="213"/>
      <c r="D109" s="208" t="s">
        <v>233</v>
      </c>
      <c r="E109" s="214" t="s">
        <v>19</v>
      </c>
      <c r="F109" s="215" t="s">
        <v>3801</v>
      </c>
      <c r="G109" s="213"/>
      <c r="H109" s="216">
        <v>111.23</v>
      </c>
      <c r="I109" s="217"/>
      <c r="J109" s="213"/>
      <c r="K109" s="213"/>
      <c r="L109" s="218"/>
      <c r="M109" s="219"/>
      <c r="N109" s="220"/>
      <c r="O109" s="220"/>
      <c r="P109" s="220"/>
      <c r="Q109" s="220"/>
      <c r="R109" s="220"/>
      <c r="S109" s="220"/>
      <c r="T109" s="221"/>
      <c r="AT109" s="222" t="s">
        <v>233</v>
      </c>
      <c r="AU109" s="222" t="s">
        <v>83</v>
      </c>
      <c r="AV109" s="13" t="s">
        <v>83</v>
      </c>
      <c r="AW109" s="13" t="s">
        <v>35</v>
      </c>
      <c r="AX109" s="13" t="s">
        <v>74</v>
      </c>
      <c r="AY109" s="222" t="s">
        <v>213</v>
      </c>
    </row>
    <row r="110" spans="1:65" s="15" customFormat="1">
      <c r="B110" s="234"/>
      <c r="C110" s="235"/>
      <c r="D110" s="208" t="s">
        <v>233</v>
      </c>
      <c r="E110" s="236" t="s">
        <v>19</v>
      </c>
      <c r="F110" s="237" t="s">
        <v>3802</v>
      </c>
      <c r="G110" s="235"/>
      <c r="H110" s="236" t="s">
        <v>19</v>
      </c>
      <c r="I110" s="238"/>
      <c r="J110" s="235"/>
      <c r="K110" s="235"/>
      <c r="L110" s="239"/>
      <c r="M110" s="240"/>
      <c r="N110" s="241"/>
      <c r="O110" s="241"/>
      <c r="P110" s="241"/>
      <c r="Q110" s="241"/>
      <c r="R110" s="241"/>
      <c r="S110" s="241"/>
      <c r="T110" s="242"/>
      <c r="AT110" s="243" t="s">
        <v>233</v>
      </c>
      <c r="AU110" s="243" t="s">
        <v>83</v>
      </c>
      <c r="AV110" s="15" t="s">
        <v>81</v>
      </c>
      <c r="AW110" s="15" t="s">
        <v>35</v>
      </c>
      <c r="AX110" s="15" t="s">
        <v>74</v>
      </c>
      <c r="AY110" s="243" t="s">
        <v>213</v>
      </c>
    </row>
    <row r="111" spans="1:65" s="13" customFormat="1">
      <c r="B111" s="212"/>
      <c r="C111" s="213"/>
      <c r="D111" s="208" t="s">
        <v>233</v>
      </c>
      <c r="E111" s="214" t="s">
        <v>19</v>
      </c>
      <c r="F111" s="215" t="s">
        <v>3803</v>
      </c>
      <c r="G111" s="213"/>
      <c r="H111" s="216">
        <v>79.994</v>
      </c>
      <c r="I111" s="217"/>
      <c r="J111" s="213"/>
      <c r="K111" s="213"/>
      <c r="L111" s="218"/>
      <c r="M111" s="219"/>
      <c r="N111" s="220"/>
      <c r="O111" s="220"/>
      <c r="P111" s="220"/>
      <c r="Q111" s="220"/>
      <c r="R111" s="220"/>
      <c r="S111" s="220"/>
      <c r="T111" s="221"/>
      <c r="AT111" s="222" t="s">
        <v>233</v>
      </c>
      <c r="AU111" s="222" t="s">
        <v>83</v>
      </c>
      <c r="AV111" s="13" t="s">
        <v>83</v>
      </c>
      <c r="AW111" s="13" t="s">
        <v>35</v>
      </c>
      <c r="AX111" s="13" t="s">
        <v>74</v>
      </c>
      <c r="AY111" s="222" t="s">
        <v>213</v>
      </c>
    </row>
    <row r="112" spans="1:65" s="16" customFormat="1">
      <c r="B112" s="262"/>
      <c r="C112" s="263"/>
      <c r="D112" s="208" t="s">
        <v>233</v>
      </c>
      <c r="E112" s="264" t="s">
        <v>3121</v>
      </c>
      <c r="F112" s="265" t="s">
        <v>2376</v>
      </c>
      <c r="G112" s="263"/>
      <c r="H112" s="266">
        <v>286.22199999999998</v>
      </c>
      <c r="I112" s="267"/>
      <c r="J112" s="263"/>
      <c r="K112" s="263"/>
      <c r="L112" s="268"/>
      <c r="M112" s="269"/>
      <c r="N112" s="270"/>
      <c r="O112" s="270"/>
      <c r="P112" s="270"/>
      <c r="Q112" s="270"/>
      <c r="R112" s="270"/>
      <c r="S112" s="270"/>
      <c r="T112" s="271"/>
      <c r="AT112" s="272" t="s">
        <v>233</v>
      </c>
      <c r="AU112" s="272" t="s">
        <v>83</v>
      </c>
      <c r="AV112" s="16" t="s">
        <v>228</v>
      </c>
      <c r="AW112" s="16" t="s">
        <v>35</v>
      </c>
      <c r="AX112" s="16" t="s">
        <v>74</v>
      </c>
      <c r="AY112" s="272" t="s">
        <v>213</v>
      </c>
    </row>
    <row r="113" spans="1:65" s="15" customFormat="1">
      <c r="B113" s="234"/>
      <c r="C113" s="235"/>
      <c r="D113" s="208" t="s">
        <v>233</v>
      </c>
      <c r="E113" s="236" t="s">
        <v>19</v>
      </c>
      <c r="F113" s="237" t="s">
        <v>3230</v>
      </c>
      <c r="G113" s="235"/>
      <c r="H113" s="236" t="s">
        <v>19</v>
      </c>
      <c r="I113" s="238"/>
      <c r="J113" s="235"/>
      <c r="K113" s="235"/>
      <c r="L113" s="239"/>
      <c r="M113" s="240"/>
      <c r="N113" s="241"/>
      <c r="O113" s="241"/>
      <c r="P113" s="241"/>
      <c r="Q113" s="241"/>
      <c r="R113" s="241"/>
      <c r="S113" s="241"/>
      <c r="T113" s="242"/>
      <c r="AT113" s="243" t="s">
        <v>233</v>
      </c>
      <c r="AU113" s="243" t="s">
        <v>83</v>
      </c>
      <c r="AV113" s="15" t="s">
        <v>81</v>
      </c>
      <c r="AW113" s="15" t="s">
        <v>35</v>
      </c>
      <c r="AX113" s="15" t="s">
        <v>74</v>
      </c>
      <c r="AY113" s="243" t="s">
        <v>213</v>
      </c>
    </row>
    <row r="114" spans="1:65" s="13" customFormat="1">
      <c r="B114" s="212"/>
      <c r="C114" s="213"/>
      <c r="D114" s="208" t="s">
        <v>233</v>
      </c>
      <c r="E114" s="214" t="s">
        <v>19</v>
      </c>
      <c r="F114" s="215" t="s">
        <v>3121</v>
      </c>
      <c r="G114" s="213"/>
      <c r="H114" s="216">
        <v>286.22199999999998</v>
      </c>
      <c r="I114" s="217"/>
      <c r="J114" s="213"/>
      <c r="K114" s="213"/>
      <c r="L114" s="218"/>
      <c r="M114" s="219"/>
      <c r="N114" s="220"/>
      <c r="O114" s="220"/>
      <c r="P114" s="220"/>
      <c r="Q114" s="220"/>
      <c r="R114" s="220"/>
      <c r="S114" s="220"/>
      <c r="T114" s="221"/>
      <c r="AT114" s="222" t="s">
        <v>233</v>
      </c>
      <c r="AU114" s="222" t="s">
        <v>83</v>
      </c>
      <c r="AV114" s="13" t="s">
        <v>83</v>
      </c>
      <c r="AW114" s="13" t="s">
        <v>35</v>
      </c>
      <c r="AX114" s="13" t="s">
        <v>74</v>
      </c>
      <c r="AY114" s="222" t="s">
        <v>213</v>
      </c>
    </row>
    <row r="115" spans="1:65" s="16" customFormat="1">
      <c r="B115" s="262"/>
      <c r="C115" s="263"/>
      <c r="D115" s="208" t="s">
        <v>233</v>
      </c>
      <c r="E115" s="264" t="s">
        <v>19</v>
      </c>
      <c r="F115" s="265" t="s">
        <v>2376</v>
      </c>
      <c r="G115" s="263"/>
      <c r="H115" s="266">
        <v>286.22199999999998</v>
      </c>
      <c r="I115" s="267"/>
      <c r="J115" s="263"/>
      <c r="K115" s="263"/>
      <c r="L115" s="268"/>
      <c r="M115" s="269"/>
      <c r="N115" s="270"/>
      <c r="O115" s="270"/>
      <c r="P115" s="270"/>
      <c r="Q115" s="270"/>
      <c r="R115" s="270"/>
      <c r="S115" s="270"/>
      <c r="T115" s="271"/>
      <c r="AT115" s="272" t="s">
        <v>233</v>
      </c>
      <c r="AU115" s="272" t="s">
        <v>83</v>
      </c>
      <c r="AV115" s="16" t="s">
        <v>228</v>
      </c>
      <c r="AW115" s="16" t="s">
        <v>35</v>
      </c>
      <c r="AX115" s="16" t="s">
        <v>74</v>
      </c>
      <c r="AY115" s="272" t="s">
        <v>213</v>
      </c>
    </row>
    <row r="116" spans="1:65" s="14" customFormat="1">
      <c r="B116" s="223"/>
      <c r="C116" s="224"/>
      <c r="D116" s="208" t="s">
        <v>233</v>
      </c>
      <c r="E116" s="225" t="s">
        <v>19</v>
      </c>
      <c r="F116" s="226" t="s">
        <v>234</v>
      </c>
      <c r="G116" s="224"/>
      <c r="H116" s="227">
        <v>572.44399999999996</v>
      </c>
      <c r="I116" s="228"/>
      <c r="J116" s="224"/>
      <c r="K116" s="224"/>
      <c r="L116" s="229"/>
      <c r="M116" s="230"/>
      <c r="N116" s="231"/>
      <c r="O116" s="231"/>
      <c r="P116" s="231"/>
      <c r="Q116" s="231"/>
      <c r="R116" s="231"/>
      <c r="S116" s="231"/>
      <c r="T116" s="232"/>
      <c r="AT116" s="233" t="s">
        <v>233</v>
      </c>
      <c r="AU116" s="233" t="s">
        <v>83</v>
      </c>
      <c r="AV116" s="14" t="s">
        <v>220</v>
      </c>
      <c r="AW116" s="14" t="s">
        <v>35</v>
      </c>
      <c r="AX116" s="14" t="s">
        <v>81</v>
      </c>
      <c r="AY116" s="233" t="s">
        <v>213</v>
      </c>
    </row>
    <row r="117" spans="1:65" s="2" customFormat="1" ht="16.5" customHeight="1">
      <c r="A117" s="36"/>
      <c r="B117" s="37"/>
      <c r="C117" s="244" t="s">
        <v>220</v>
      </c>
      <c r="D117" s="244" t="s">
        <v>329</v>
      </c>
      <c r="E117" s="245" t="s">
        <v>3231</v>
      </c>
      <c r="F117" s="246" t="s">
        <v>3232</v>
      </c>
      <c r="G117" s="247" t="s">
        <v>253</v>
      </c>
      <c r="H117" s="248">
        <v>4.1319999999999997</v>
      </c>
      <c r="I117" s="249"/>
      <c r="J117" s="250">
        <f>ROUND(I117*H117,2)</f>
        <v>0</v>
      </c>
      <c r="K117" s="246" t="s">
        <v>3224</v>
      </c>
      <c r="L117" s="251"/>
      <c r="M117" s="252" t="s">
        <v>19</v>
      </c>
      <c r="N117" s="253" t="s">
        <v>45</v>
      </c>
      <c r="O117" s="66"/>
      <c r="P117" s="204">
        <f>O117*H117</f>
        <v>0</v>
      </c>
      <c r="Q117" s="204">
        <v>0.21</v>
      </c>
      <c r="R117" s="204">
        <f>Q117*H117</f>
        <v>0.86771999999999994</v>
      </c>
      <c r="S117" s="204">
        <v>0</v>
      </c>
      <c r="T117" s="205">
        <f>S117*H117</f>
        <v>0</v>
      </c>
      <c r="U117" s="36"/>
      <c r="V117" s="36"/>
      <c r="W117" s="36"/>
      <c r="X117" s="36"/>
      <c r="Y117" s="36"/>
      <c r="Z117" s="36"/>
      <c r="AA117" s="36"/>
      <c r="AB117" s="36"/>
      <c r="AC117" s="36"/>
      <c r="AD117" s="36"/>
      <c r="AE117" s="36"/>
      <c r="AR117" s="206" t="s">
        <v>257</v>
      </c>
      <c r="AT117" s="206" t="s">
        <v>329</v>
      </c>
      <c r="AU117" s="206" t="s">
        <v>83</v>
      </c>
      <c r="AY117" s="19" t="s">
        <v>213</v>
      </c>
      <c r="BE117" s="207">
        <f>IF(N117="základní",J117,0)</f>
        <v>0</v>
      </c>
      <c r="BF117" s="207">
        <f>IF(N117="snížená",J117,0)</f>
        <v>0</v>
      </c>
      <c r="BG117" s="207">
        <f>IF(N117="zákl. přenesená",J117,0)</f>
        <v>0</v>
      </c>
      <c r="BH117" s="207">
        <f>IF(N117="sníž. přenesená",J117,0)</f>
        <v>0</v>
      </c>
      <c r="BI117" s="207">
        <f>IF(N117="nulová",J117,0)</f>
        <v>0</v>
      </c>
      <c r="BJ117" s="19" t="s">
        <v>81</v>
      </c>
      <c r="BK117" s="207">
        <f>ROUND(I117*H117,2)</f>
        <v>0</v>
      </c>
      <c r="BL117" s="19" t="s">
        <v>220</v>
      </c>
      <c r="BM117" s="206" t="s">
        <v>3804</v>
      </c>
    </row>
    <row r="118" spans="1:65" s="13" customFormat="1">
      <c r="B118" s="212"/>
      <c r="C118" s="213"/>
      <c r="D118" s="208" t="s">
        <v>233</v>
      </c>
      <c r="E118" s="214" t="s">
        <v>19</v>
      </c>
      <c r="F118" s="215" t="s">
        <v>3234</v>
      </c>
      <c r="G118" s="213"/>
      <c r="H118" s="216">
        <v>4.1319999999999997</v>
      </c>
      <c r="I118" s="217"/>
      <c r="J118" s="213"/>
      <c r="K118" s="213"/>
      <c r="L118" s="218"/>
      <c r="M118" s="219"/>
      <c r="N118" s="220"/>
      <c r="O118" s="220"/>
      <c r="P118" s="220"/>
      <c r="Q118" s="220"/>
      <c r="R118" s="220"/>
      <c r="S118" s="220"/>
      <c r="T118" s="221"/>
      <c r="AT118" s="222" t="s">
        <v>233</v>
      </c>
      <c r="AU118" s="222" t="s">
        <v>83</v>
      </c>
      <c r="AV118" s="13" t="s">
        <v>83</v>
      </c>
      <c r="AW118" s="13" t="s">
        <v>35</v>
      </c>
      <c r="AX118" s="13" t="s">
        <v>81</v>
      </c>
      <c r="AY118" s="222" t="s">
        <v>213</v>
      </c>
    </row>
    <row r="119" spans="1:65" s="2" customFormat="1" ht="16.5" customHeight="1">
      <c r="A119" s="36"/>
      <c r="B119" s="37"/>
      <c r="C119" s="244" t="s">
        <v>238</v>
      </c>
      <c r="D119" s="244" t="s">
        <v>329</v>
      </c>
      <c r="E119" s="245" t="s">
        <v>3235</v>
      </c>
      <c r="F119" s="246" t="s">
        <v>3236</v>
      </c>
      <c r="G119" s="247" t="s">
        <v>253</v>
      </c>
      <c r="H119" s="248">
        <v>5.7240000000000002</v>
      </c>
      <c r="I119" s="249"/>
      <c r="J119" s="250">
        <f>ROUND(I119*H119,2)</f>
        <v>0</v>
      </c>
      <c r="K119" s="246" t="s">
        <v>19</v>
      </c>
      <c r="L119" s="251"/>
      <c r="M119" s="252" t="s">
        <v>19</v>
      </c>
      <c r="N119" s="253" t="s">
        <v>45</v>
      </c>
      <c r="O119" s="66"/>
      <c r="P119" s="204">
        <f>O119*H119</f>
        <v>0</v>
      </c>
      <c r="Q119" s="204">
        <v>0.45</v>
      </c>
      <c r="R119" s="204">
        <f>Q119*H119</f>
        <v>2.5758000000000001</v>
      </c>
      <c r="S119" s="204">
        <v>0</v>
      </c>
      <c r="T119" s="205">
        <f>S119*H119</f>
        <v>0</v>
      </c>
      <c r="U119" s="36"/>
      <c r="V119" s="36"/>
      <c r="W119" s="36"/>
      <c r="X119" s="36"/>
      <c r="Y119" s="36"/>
      <c r="Z119" s="36"/>
      <c r="AA119" s="36"/>
      <c r="AB119" s="36"/>
      <c r="AC119" s="36"/>
      <c r="AD119" s="36"/>
      <c r="AE119" s="36"/>
      <c r="AR119" s="206" t="s">
        <v>257</v>
      </c>
      <c r="AT119" s="206" t="s">
        <v>329</v>
      </c>
      <c r="AU119" s="206" t="s">
        <v>83</v>
      </c>
      <c r="AY119" s="19" t="s">
        <v>213</v>
      </c>
      <c r="BE119" s="207">
        <f>IF(N119="základní",J119,0)</f>
        <v>0</v>
      </c>
      <c r="BF119" s="207">
        <f>IF(N119="snížená",J119,0)</f>
        <v>0</v>
      </c>
      <c r="BG119" s="207">
        <f>IF(N119="zákl. přenesená",J119,0)</f>
        <v>0</v>
      </c>
      <c r="BH119" s="207">
        <f>IF(N119="sníž. přenesená",J119,0)</f>
        <v>0</v>
      </c>
      <c r="BI119" s="207">
        <f>IF(N119="nulová",J119,0)</f>
        <v>0</v>
      </c>
      <c r="BJ119" s="19" t="s">
        <v>81</v>
      </c>
      <c r="BK119" s="207">
        <f>ROUND(I119*H119,2)</f>
        <v>0</v>
      </c>
      <c r="BL119" s="19" t="s">
        <v>220</v>
      </c>
      <c r="BM119" s="206" t="s">
        <v>3805</v>
      </c>
    </row>
    <row r="120" spans="1:65" s="13" customFormat="1">
      <c r="B120" s="212"/>
      <c r="C120" s="213"/>
      <c r="D120" s="208" t="s">
        <v>233</v>
      </c>
      <c r="E120" s="214" t="s">
        <v>19</v>
      </c>
      <c r="F120" s="215" t="s">
        <v>3238</v>
      </c>
      <c r="G120" s="213"/>
      <c r="H120" s="216">
        <v>5.7240000000000002</v>
      </c>
      <c r="I120" s="217"/>
      <c r="J120" s="213"/>
      <c r="K120" s="213"/>
      <c r="L120" s="218"/>
      <c r="M120" s="219"/>
      <c r="N120" s="220"/>
      <c r="O120" s="220"/>
      <c r="P120" s="220"/>
      <c r="Q120" s="220"/>
      <c r="R120" s="220"/>
      <c r="S120" s="220"/>
      <c r="T120" s="221"/>
      <c r="AT120" s="222" t="s">
        <v>233</v>
      </c>
      <c r="AU120" s="222" t="s">
        <v>83</v>
      </c>
      <c r="AV120" s="13" t="s">
        <v>83</v>
      </c>
      <c r="AW120" s="13" t="s">
        <v>35</v>
      </c>
      <c r="AX120" s="13" t="s">
        <v>81</v>
      </c>
      <c r="AY120" s="222" t="s">
        <v>213</v>
      </c>
    </row>
    <row r="121" spans="1:65" s="12" customFormat="1" ht="22.9" customHeight="1">
      <c r="B121" s="179"/>
      <c r="C121" s="180"/>
      <c r="D121" s="181" t="s">
        <v>73</v>
      </c>
      <c r="E121" s="193" t="s">
        <v>262</v>
      </c>
      <c r="F121" s="193" t="s">
        <v>424</v>
      </c>
      <c r="G121" s="180"/>
      <c r="H121" s="180"/>
      <c r="I121" s="183"/>
      <c r="J121" s="194">
        <f>BK121</f>
        <v>0</v>
      </c>
      <c r="K121" s="180"/>
      <c r="L121" s="185"/>
      <c r="M121" s="186"/>
      <c r="N121" s="187"/>
      <c r="O121" s="187"/>
      <c r="P121" s="188">
        <f>SUM(P122:P127)</f>
        <v>0</v>
      </c>
      <c r="Q121" s="187"/>
      <c r="R121" s="188">
        <f>SUM(R122:R127)</f>
        <v>0</v>
      </c>
      <c r="S121" s="187"/>
      <c r="T121" s="189">
        <f>SUM(T122:T127)</f>
        <v>91.072124000000002</v>
      </c>
      <c r="AR121" s="190" t="s">
        <v>81</v>
      </c>
      <c r="AT121" s="191" t="s">
        <v>73</v>
      </c>
      <c r="AU121" s="191" t="s">
        <v>81</v>
      </c>
      <c r="AY121" s="190" t="s">
        <v>213</v>
      </c>
      <c r="BK121" s="192">
        <f>SUM(BK122:BK127)</f>
        <v>0</v>
      </c>
    </row>
    <row r="122" spans="1:65" s="2" customFormat="1" ht="16.5" customHeight="1">
      <c r="A122" s="36"/>
      <c r="B122" s="37"/>
      <c r="C122" s="195" t="s">
        <v>244</v>
      </c>
      <c r="D122" s="195" t="s">
        <v>215</v>
      </c>
      <c r="E122" s="196" t="s">
        <v>2517</v>
      </c>
      <c r="F122" s="197" t="s">
        <v>2518</v>
      </c>
      <c r="G122" s="198" t="s">
        <v>253</v>
      </c>
      <c r="H122" s="199">
        <v>61.996000000000002</v>
      </c>
      <c r="I122" s="200"/>
      <c r="J122" s="201">
        <f>ROUND(I122*H122,2)</f>
        <v>0</v>
      </c>
      <c r="K122" s="197" t="s">
        <v>2365</v>
      </c>
      <c r="L122" s="41"/>
      <c r="M122" s="202" t="s">
        <v>19</v>
      </c>
      <c r="N122" s="203" t="s">
        <v>45</v>
      </c>
      <c r="O122" s="66"/>
      <c r="P122" s="204">
        <f>O122*H122</f>
        <v>0</v>
      </c>
      <c r="Q122" s="204">
        <v>0</v>
      </c>
      <c r="R122" s="204">
        <f>Q122*H122</f>
        <v>0</v>
      </c>
      <c r="S122" s="204">
        <v>0.49399999999999999</v>
      </c>
      <c r="T122" s="205">
        <f>S122*H122</f>
        <v>30.626024000000001</v>
      </c>
      <c r="U122" s="36"/>
      <c r="V122" s="36"/>
      <c r="W122" s="36"/>
      <c r="X122" s="36"/>
      <c r="Y122" s="36"/>
      <c r="Z122" s="36"/>
      <c r="AA122" s="36"/>
      <c r="AB122" s="36"/>
      <c r="AC122" s="36"/>
      <c r="AD122" s="36"/>
      <c r="AE122" s="36"/>
      <c r="AR122" s="206" t="s">
        <v>220</v>
      </c>
      <c r="AT122" s="206" t="s">
        <v>215</v>
      </c>
      <c r="AU122" s="206" t="s">
        <v>83</v>
      </c>
      <c r="AY122" s="19" t="s">
        <v>213</v>
      </c>
      <c r="BE122" s="207">
        <f>IF(N122="základní",J122,0)</f>
        <v>0</v>
      </c>
      <c r="BF122" s="207">
        <f>IF(N122="snížená",J122,0)</f>
        <v>0</v>
      </c>
      <c r="BG122" s="207">
        <f>IF(N122="zákl. přenesená",J122,0)</f>
        <v>0</v>
      </c>
      <c r="BH122" s="207">
        <f>IF(N122="sníž. přenesená",J122,0)</f>
        <v>0</v>
      </c>
      <c r="BI122" s="207">
        <f>IF(N122="nulová",J122,0)</f>
        <v>0</v>
      </c>
      <c r="BJ122" s="19" t="s">
        <v>81</v>
      </c>
      <c r="BK122" s="207">
        <f>ROUND(I122*H122,2)</f>
        <v>0</v>
      </c>
      <c r="BL122" s="19" t="s">
        <v>220</v>
      </c>
      <c r="BM122" s="206" t="s">
        <v>3806</v>
      </c>
    </row>
    <row r="123" spans="1:65" s="15" customFormat="1">
      <c r="B123" s="234"/>
      <c r="C123" s="235"/>
      <c r="D123" s="208" t="s">
        <v>233</v>
      </c>
      <c r="E123" s="236" t="s">
        <v>19</v>
      </c>
      <c r="F123" s="237" t="s">
        <v>3807</v>
      </c>
      <c r="G123" s="235"/>
      <c r="H123" s="236" t="s">
        <v>19</v>
      </c>
      <c r="I123" s="238"/>
      <c r="J123" s="235"/>
      <c r="K123" s="235"/>
      <c r="L123" s="239"/>
      <c r="M123" s="240"/>
      <c r="N123" s="241"/>
      <c r="O123" s="241"/>
      <c r="P123" s="241"/>
      <c r="Q123" s="241"/>
      <c r="R123" s="241"/>
      <c r="S123" s="241"/>
      <c r="T123" s="242"/>
      <c r="AT123" s="243" t="s">
        <v>233</v>
      </c>
      <c r="AU123" s="243" t="s">
        <v>83</v>
      </c>
      <c r="AV123" s="15" t="s">
        <v>81</v>
      </c>
      <c r="AW123" s="15" t="s">
        <v>35</v>
      </c>
      <c r="AX123" s="15" t="s">
        <v>74</v>
      </c>
      <c r="AY123" s="243" t="s">
        <v>213</v>
      </c>
    </row>
    <row r="124" spans="1:65" s="13" customFormat="1">
      <c r="B124" s="212"/>
      <c r="C124" s="213"/>
      <c r="D124" s="208" t="s">
        <v>233</v>
      </c>
      <c r="E124" s="214" t="s">
        <v>19</v>
      </c>
      <c r="F124" s="215" t="s">
        <v>3808</v>
      </c>
      <c r="G124" s="213"/>
      <c r="H124" s="216">
        <v>61.996000000000002</v>
      </c>
      <c r="I124" s="217"/>
      <c r="J124" s="213"/>
      <c r="K124" s="213"/>
      <c r="L124" s="218"/>
      <c r="M124" s="219"/>
      <c r="N124" s="220"/>
      <c r="O124" s="220"/>
      <c r="P124" s="220"/>
      <c r="Q124" s="220"/>
      <c r="R124" s="220"/>
      <c r="S124" s="220"/>
      <c r="T124" s="221"/>
      <c r="AT124" s="222" t="s">
        <v>233</v>
      </c>
      <c r="AU124" s="222" t="s">
        <v>83</v>
      </c>
      <c r="AV124" s="13" t="s">
        <v>83</v>
      </c>
      <c r="AW124" s="13" t="s">
        <v>35</v>
      </c>
      <c r="AX124" s="13" t="s">
        <v>81</v>
      </c>
      <c r="AY124" s="222" t="s">
        <v>213</v>
      </c>
    </row>
    <row r="125" spans="1:65" s="2" customFormat="1" ht="16.5" customHeight="1">
      <c r="A125" s="36"/>
      <c r="B125" s="37"/>
      <c r="C125" s="195" t="s">
        <v>250</v>
      </c>
      <c r="D125" s="195" t="s">
        <v>215</v>
      </c>
      <c r="E125" s="196" t="s">
        <v>3050</v>
      </c>
      <c r="F125" s="197" t="s">
        <v>3051</v>
      </c>
      <c r="G125" s="198" t="s">
        <v>253</v>
      </c>
      <c r="H125" s="199">
        <v>30.998000000000001</v>
      </c>
      <c r="I125" s="200"/>
      <c r="J125" s="201">
        <f>ROUND(I125*H125,2)</f>
        <v>0</v>
      </c>
      <c r="K125" s="197" t="s">
        <v>2365</v>
      </c>
      <c r="L125" s="41"/>
      <c r="M125" s="202" t="s">
        <v>19</v>
      </c>
      <c r="N125" s="203" t="s">
        <v>45</v>
      </c>
      <c r="O125" s="66"/>
      <c r="P125" s="204">
        <f>O125*H125</f>
        <v>0</v>
      </c>
      <c r="Q125" s="204">
        <v>0</v>
      </c>
      <c r="R125" s="204">
        <f>Q125*H125</f>
        <v>0</v>
      </c>
      <c r="S125" s="204">
        <v>1.95</v>
      </c>
      <c r="T125" s="205">
        <f>S125*H125</f>
        <v>60.446100000000001</v>
      </c>
      <c r="U125" s="36"/>
      <c r="V125" s="36"/>
      <c r="W125" s="36"/>
      <c r="X125" s="36"/>
      <c r="Y125" s="36"/>
      <c r="Z125" s="36"/>
      <c r="AA125" s="36"/>
      <c r="AB125" s="36"/>
      <c r="AC125" s="36"/>
      <c r="AD125" s="36"/>
      <c r="AE125" s="36"/>
      <c r="AR125" s="206" t="s">
        <v>220</v>
      </c>
      <c r="AT125" s="206" t="s">
        <v>215</v>
      </c>
      <c r="AU125" s="206" t="s">
        <v>83</v>
      </c>
      <c r="AY125" s="19" t="s">
        <v>213</v>
      </c>
      <c r="BE125" s="207">
        <f>IF(N125="základní",J125,0)</f>
        <v>0</v>
      </c>
      <c r="BF125" s="207">
        <f>IF(N125="snížená",J125,0)</f>
        <v>0</v>
      </c>
      <c r="BG125" s="207">
        <f>IF(N125="zákl. přenesená",J125,0)</f>
        <v>0</v>
      </c>
      <c r="BH125" s="207">
        <f>IF(N125="sníž. přenesená",J125,0)</f>
        <v>0</v>
      </c>
      <c r="BI125" s="207">
        <f>IF(N125="nulová",J125,0)</f>
        <v>0</v>
      </c>
      <c r="BJ125" s="19" t="s">
        <v>81</v>
      </c>
      <c r="BK125" s="207">
        <f>ROUND(I125*H125,2)</f>
        <v>0</v>
      </c>
      <c r="BL125" s="19" t="s">
        <v>220</v>
      </c>
      <c r="BM125" s="206" t="s">
        <v>3809</v>
      </c>
    </row>
    <row r="126" spans="1:65" s="2" customFormat="1" ht="29.25">
      <c r="A126" s="36"/>
      <c r="B126" s="37"/>
      <c r="C126" s="38"/>
      <c r="D126" s="208" t="s">
        <v>222</v>
      </c>
      <c r="E126" s="38"/>
      <c r="F126" s="209" t="s">
        <v>2875</v>
      </c>
      <c r="G126" s="38"/>
      <c r="H126" s="38"/>
      <c r="I126" s="118"/>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222</v>
      </c>
      <c r="AU126" s="19" t="s">
        <v>83</v>
      </c>
    </row>
    <row r="127" spans="1:65" s="13" customFormat="1">
      <c r="B127" s="212"/>
      <c r="C127" s="213"/>
      <c r="D127" s="208" t="s">
        <v>233</v>
      </c>
      <c r="E127" s="214" t="s">
        <v>19</v>
      </c>
      <c r="F127" s="215" t="s">
        <v>3810</v>
      </c>
      <c r="G127" s="213"/>
      <c r="H127" s="216">
        <v>30.998000000000001</v>
      </c>
      <c r="I127" s="217"/>
      <c r="J127" s="213"/>
      <c r="K127" s="213"/>
      <c r="L127" s="218"/>
      <c r="M127" s="219"/>
      <c r="N127" s="220"/>
      <c r="O127" s="220"/>
      <c r="P127" s="220"/>
      <c r="Q127" s="220"/>
      <c r="R127" s="220"/>
      <c r="S127" s="220"/>
      <c r="T127" s="221"/>
      <c r="AT127" s="222" t="s">
        <v>233</v>
      </c>
      <c r="AU127" s="222" t="s">
        <v>83</v>
      </c>
      <c r="AV127" s="13" t="s">
        <v>83</v>
      </c>
      <c r="AW127" s="13" t="s">
        <v>35</v>
      </c>
      <c r="AX127" s="13" t="s">
        <v>81</v>
      </c>
      <c r="AY127" s="222" t="s">
        <v>213</v>
      </c>
    </row>
    <row r="128" spans="1:65" s="12" customFormat="1" ht="22.9" customHeight="1">
      <c r="B128" s="179"/>
      <c r="C128" s="180"/>
      <c r="D128" s="181" t="s">
        <v>73</v>
      </c>
      <c r="E128" s="193" t="s">
        <v>451</v>
      </c>
      <c r="F128" s="193" t="s">
        <v>452</v>
      </c>
      <c r="G128" s="180"/>
      <c r="H128" s="180"/>
      <c r="I128" s="183"/>
      <c r="J128" s="194">
        <f>BK128</f>
        <v>0</v>
      </c>
      <c r="K128" s="180"/>
      <c r="L128" s="185"/>
      <c r="M128" s="186"/>
      <c r="N128" s="187"/>
      <c r="O128" s="187"/>
      <c r="P128" s="188">
        <f>SUM(P129:P167)</f>
        <v>0</v>
      </c>
      <c r="Q128" s="187"/>
      <c r="R128" s="188">
        <f>SUM(R129:R167)</f>
        <v>0</v>
      </c>
      <c r="S128" s="187"/>
      <c r="T128" s="189">
        <f>SUM(T129:T167)</f>
        <v>418.476</v>
      </c>
      <c r="AR128" s="190" t="s">
        <v>81</v>
      </c>
      <c r="AT128" s="191" t="s">
        <v>73</v>
      </c>
      <c r="AU128" s="191" t="s">
        <v>81</v>
      </c>
      <c r="AY128" s="190" t="s">
        <v>213</v>
      </c>
      <c r="BK128" s="192">
        <f>SUM(BK129:BK167)</f>
        <v>0</v>
      </c>
    </row>
    <row r="129" spans="1:65" s="2" customFormat="1" ht="21.75" customHeight="1">
      <c r="A129" s="36"/>
      <c r="B129" s="37"/>
      <c r="C129" s="195" t="s">
        <v>257</v>
      </c>
      <c r="D129" s="195" t="s">
        <v>215</v>
      </c>
      <c r="E129" s="196" t="s">
        <v>3663</v>
      </c>
      <c r="F129" s="197" t="s">
        <v>3664</v>
      </c>
      <c r="G129" s="198" t="s">
        <v>253</v>
      </c>
      <c r="H129" s="199">
        <v>278.98399999999998</v>
      </c>
      <c r="I129" s="200"/>
      <c r="J129" s="201">
        <f>ROUND(I129*H129,2)</f>
        <v>0</v>
      </c>
      <c r="K129" s="197" t="s">
        <v>2365</v>
      </c>
      <c r="L129" s="41"/>
      <c r="M129" s="202" t="s">
        <v>19</v>
      </c>
      <c r="N129" s="203" t="s">
        <v>45</v>
      </c>
      <c r="O129" s="66"/>
      <c r="P129" s="204">
        <f>O129*H129</f>
        <v>0</v>
      </c>
      <c r="Q129" s="204">
        <v>0</v>
      </c>
      <c r="R129" s="204">
        <f>Q129*H129</f>
        <v>0</v>
      </c>
      <c r="S129" s="204">
        <v>1.5</v>
      </c>
      <c r="T129" s="205">
        <f>S129*H129</f>
        <v>418.476</v>
      </c>
      <c r="U129" s="36"/>
      <c r="V129" s="36"/>
      <c r="W129" s="36"/>
      <c r="X129" s="36"/>
      <c r="Y129" s="36"/>
      <c r="Z129" s="36"/>
      <c r="AA129" s="36"/>
      <c r="AB129" s="36"/>
      <c r="AC129" s="36"/>
      <c r="AD129" s="36"/>
      <c r="AE129" s="36"/>
      <c r="AR129" s="206" t="s">
        <v>220</v>
      </c>
      <c r="AT129" s="206" t="s">
        <v>215</v>
      </c>
      <c r="AU129" s="206" t="s">
        <v>83</v>
      </c>
      <c r="AY129" s="19" t="s">
        <v>213</v>
      </c>
      <c r="BE129" s="207">
        <f>IF(N129="základní",J129,0)</f>
        <v>0</v>
      </c>
      <c r="BF129" s="207">
        <f>IF(N129="snížená",J129,0)</f>
        <v>0</v>
      </c>
      <c r="BG129" s="207">
        <f>IF(N129="zákl. přenesená",J129,0)</f>
        <v>0</v>
      </c>
      <c r="BH129" s="207">
        <f>IF(N129="sníž. přenesená",J129,0)</f>
        <v>0</v>
      </c>
      <c r="BI129" s="207">
        <f>IF(N129="nulová",J129,0)</f>
        <v>0</v>
      </c>
      <c r="BJ129" s="19" t="s">
        <v>81</v>
      </c>
      <c r="BK129" s="207">
        <f>ROUND(I129*H129,2)</f>
        <v>0</v>
      </c>
      <c r="BL129" s="19" t="s">
        <v>220</v>
      </c>
      <c r="BM129" s="206" t="s">
        <v>3811</v>
      </c>
    </row>
    <row r="130" spans="1:65" s="2" customFormat="1" ht="68.25">
      <c r="A130" s="36"/>
      <c r="B130" s="37"/>
      <c r="C130" s="38"/>
      <c r="D130" s="208" t="s">
        <v>222</v>
      </c>
      <c r="E130" s="38"/>
      <c r="F130" s="209" t="s">
        <v>3666</v>
      </c>
      <c r="G130" s="38"/>
      <c r="H130" s="38"/>
      <c r="I130" s="118"/>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222</v>
      </c>
      <c r="AU130" s="19" t="s">
        <v>83</v>
      </c>
    </row>
    <row r="131" spans="1:65" s="15" customFormat="1">
      <c r="B131" s="234"/>
      <c r="C131" s="235"/>
      <c r="D131" s="208" t="s">
        <v>233</v>
      </c>
      <c r="E131" s="236" t="s">
        <v>19</v>
      </c>
      <c r="F131" s="237" t="s">
        <v>3812</v>
      </c>
      <c r="G131" s="235"/>
      <c r="H131" s="236" t="s">
        <v>19</v>
      </c>
      <c r="I131" s="238"/>
      <c r="J131" s="235"/>
      <c r="K131" s="235"/>
      <c r="L131" s="239"/>
      <c r="M131" s="240"/>
      <c r="N131" s="241"/>
      <c r="O131" s="241"/>
      <c r="P131" s="241"/>
      <c r="Q131" s="241"/>
      <c r="R131" s="241"/>
      <c r="S131" s="241"/>
      <c r="T131" s="242"/>
      <c r="AT131" s="243" t="s">
        <v>233</v>
      </c>
      <c r="AU131" s="243" t="s">
        <v>83</v>
      </c>
      <c r="AV131" s="15" t="s">
        <v>81</v>
      </c>
      <c r="AW131" s="15" t="s">
        <v>35</v>
      </c>
      <c r="AX131" s="15" t="s">
        <v>74</v>
      </c>
      <c r="AY131" s="243" t="s">
        <v>213</v>
      </c>
    </row>
    <row r="132" spans="1:65" s="15" customFormat="1">
      <c r="B132" s="234"/>
      <c r="C132" s="235"/>
      <c r="D132" s="208" t="s">
        <v>233</v>
      </c>
      <c r="E132" s="236" t="s">
        <v>19</v>
      </c>
      <c r="F132" s="237" t="s">
        <v>3798</v>
      </c>
      <c r="G132" s="235"/>
      <c r="H132" s="236" t="s">
        <v>19</v>
      </c>
      <c r="I132" s="238"/>
      <c r="J132" s="235"/>
      <c r="K132" s="235"/>
      <c r="L132" s="239"/>
      <c r="M132" s="240"/>
      <c r="N132" s="241"/>
      <c r="O132" s="241"/>
      <c r="P132" s="241"/>
      <c r="Q132" s="241"/>
      <c r="R132" s="241"/>
      <c r="S132" s="241"/>
      <c r="T132" s="242"/>
      <c r="AT132" s="243" t="s">
        <v>233</v>
      </c>
      <c r="AU132" s="243" t="s">
        <v>83</v>
      </c>
      <c r="AV132" s="15" t="s">
        <v>81</v>
      </c>
      <c r="AW132" s="15" t="s">
        <v>35</v>
      </c>
      <c r="AX132" s="15" t="s">
        <v>74</v>
      </c>
      <c r="AY132" s="243" t="s">
        <v>213</v>
      </c>
    </row>
    <row r="133" spans="1:65" s="13" customFormat="1">
      <c r="B133" s="212"/>
      <c r="C133" s="213"/>
      <c r="D133" s="208" t="s">
        <v>233</v>
      </c>
      <c r="E133" s="214" t="s">
        <v>19</v>
      </c>
      <c r="F133" s="215" t="s">
        <v>3813</v>
      </c>
      <c r="G133" s="213"/>
      <c r="H133" s="216">
        <v>91.197999999999993</v>
      </c>
      <c r="I133" s="217"/>
      <c r="J133" s="213"/>
      <c r="K133" s="213"/>
      <c r="L133" s="218"/>
      <c r="M133" s="219"/>
      <c r="N133" s="220"/>
      <c r="O133" s="220"/>
      <c r="P133" s="220"/>
      <c r="Q133" s="220"/>
      <c r="R133" s="220"/>
      <c r="S133" s="220"/>
      <c r="T133" s="221"/>
      <c r="AT133" s="222" t="s">
        <v>233</v>
      </c>
      <c r="AU133" s="222" t="s">
        <v>83</v>
      </c>
      <c r="AV133" s="13" t="s">
        <v>83</v>
      </c>
      <c r="AW133" s="13" t="s">
        <v>35</v>
      </c>
      <c r="AX133" s="13" t="s">
        <v>74</v>
      </c>
      <c r="AY133" s="222" t="s">
        <v>213</v>
      </c>
    </row>
    <row r="134" spans="1:65" s="15" customFormat="1">
      <c r="B134" s="234"/>
      <c r="C134" s="235"/>
      <c r="D134" s="208" t="s">
        <v>233</v>
      </c>
      <c r="E134" s="236" t="s">
        <v>19</v>
      </c>
      <c r="F134" s="237" t="s">
        <v>3800</v>
      </c>
      <c r="G134" s="235"/>
      <c r="H134" s="236" t="s">
        <v>19</v>
      </c>
      <c r="I134" s="238"/>
      <c r="J134" s="235"/>
      <c r="K134" s="235"/>
      <c r="L134" s="239"/>
      <c r="M134" s="240"/>
      <c r="N134" s="241"/>
      <c r="O134" s="241"/>
      <c r="P134" s="241"/>
      <c r="Q134" s="241"/>
      <c r="R134" s="241"/>
      <c r="S134" s="241"/>
      <c r="T134" s="242"/>
      <c r="AT134" s="243" t="s">
        <v>233</v>
      </c>
      <c r="AU134" s="243" t="s">
        <v>83</v>
      </c>
      <c r="AV134" s="15" t="s">
        <v>81</v>
      </c>
      <c r="AW134" s="15" t="s">
        <v>35</v>
      </c>
      <c r="AX134" s="15" t="s">
        <v>74</v>
      </c>
      <c r="AY134" s="243" t="s">
        <v>213</v>
      </c>
    </row>
    <row r="135" spans="1:65" s="13" customFormat="1">
      <c r="B135" s="212"/>
      <c r="C135" s="213"/>
      <c r="D135" s="208" t="s">
        <v>233</v>
      </c>
      <c r="E135" s="214" t="s">
        <v>19</v>
      </c>
      <c r="F135" s="215" t="s">
        <v>3814</v>
      </c>
      <c r="G135" s="213"/>
      <c r="H135" s="216">
        <v>116.791</v>
      </c>
      <c r="I135" s="217"/>
      <c r="J135" s="213"/>
      <c r="K135" s="213"/>
      <c r="L135" s="218"/>
      <c r="M135" s="219"/>
      <c r="N135" s="220"/>
      <c r="O135" s="220"/>
      <c r="P135" s="220"/>
      <c r="Q135" s="220"/>
      <c r="R135" s="220"/>
      <c r="S135" s="220"/>
      <c r="T135" s="221"/>
      <c r="AT135" s="222" t="s">
        <v>233</v>
      </c>
      <c r="AU135" s="222" t="s">
        <v>83</v>
      </c>
      <c r="AV135" s="13" t="s">
        <v>83</v>
      </c>
      <c r="AW135" s="13" t="s">
        <v>35</v>
      </c>
      <c r="AX135" s="13" t="s">
        <v>74</v>
      </c>
      <c r="AY135" s="222" t="s">
        <v>213</v>
      </c>
    </row>
    <row r="136" spans="1:65" s="15" customFormat="1">
      <c r="B136" s="234"/>
      <c r="C136" s="235"/>
      <c r="D136" s="208" t="s">
        <v>233</v>
      </c>
      <c r="E136" s="236" t="s">
        <v>19</v>
      </c>
      <c r="F136" s="237" t="s">
        <v>3802</v>
      </c>
      <c r="G136" s="235"/>
      <c r="H136" s="236" t="s">
        <v>19</v>
      </c>
      <c r="I136" s="238"/>
      <c r="J136" s="235"/>
      <c r="K136" s="235"/>
      <c r="L136" s="239"/>
      <c r="M136" s="240"/>
      <c r="N136" s="241"/>
      <c r="O136" s="241"/>
      <c r="P136" s="241"/>
      <c r="Q136" s="241"/>
      <c r="R136" s="241"/>
      <c r="S136" s="241"/>
      <c r="T136" s="242"/>
      <c r="AT136" s="243" t="s">
        <v>233</v>
      </c>
      <c r="AU136" s="243" t="s">
        <v>83</v>
      </c>
      <c r="AV136" s="15" t="s">
        <v>81</v>
      </c>
      <c r="AW136" s="15" t="s">
        <v>35</v>
      </c>
      <c r="AX136" s="15" t="s">
        <v>74</v>
      </c>
      <c r="AY136" s="243" t="s">
        <v>213</v>
      </c>
    </row>
    <row r="137" spans="1:65" s="13" customFormat="1">
      <c r="B137" s="212"/>
      <c r="C137" s="213"/>
      <c r="D137" s="208" t="s">
        <v>233</v>
      </c>
      <c r="E137" s="214" t="s">
        <v>19</v>
      </c>
      <c r="F137" s="215" t="s">
        <v>3815</v>
      </c>
      <c r="G137" s="213"/>
      <c r="H137" s="216">
        <v>101.99299999999999</v>
      </c>
      <c r="I137" s="217"/>
      <c r="J137" s="213"/>
      <c r="K137" s="213"/>
      <c r="L137" s="218"/>
      <c r="M137" s="219"/>
      <c r="N137" s="220"/>
      <c r="O137" s="220"/>
      <c r="P137" s="220"/>
      <c r="Q137" s="220"/>
      <c r="R137" s="220"/>
      <c r="S137" s="220"/>
      <c r="T137" s="221"/>
      <c r="AT137" s="222" t="s">
        <v>233</v>
      </c>
      <c r="AU137" s="222" t="s">
        <v>83</v>
      </c>
      <c r="AV137" s="13" t="s">
        <v>83</v>
      </c>
      <c r="AW137" s="13" t="s">
        <v>35</v>
      </c>
      <c r="AX137" s="13" t="s">
        <v>74</v>
      </c>
      <c r="AY137" s="222" t="s">
        <v>213</v>
      </c>
    </row>
    <row r="138" spans="1:65" s="16" customFormat="1">
      <c r="B138" s="262"/>
      <c r="C138" s="263"/>
      <c r="D138" s="208" t="s">
        <v>233</v>
      </c>
      <c r="E138" s="264" t="s">
        <v>3788</v>
      </c>
      <c r="F138" s="265" t="s">
        <v>2376</v>
      </c>
      <c r="G138" s="263"/>
      <c r="H138" s="266">
        <v>309.98200000000003</v>
      </c>
      <c r="I138" s="267"/>
      <c r="J138" s="263"/>
      <c r="K138" s="263"/>
      <c r="L138" s="268"/>
      <c r="M138" s="269"/>
      <c r="N138" s="270"/>
      <c r="O138" s="270"/>
      <c r="P138" s="270"/>
      <c r="Q138" s="270"/>
      <c r="R138" s="270"/>
      <c r="S138" s="270"/>
      <c r="T138" s="271"/>
      <c r="AT138" s="272" t="s">
        <v>233</v>
      </c>
      <c r="AU138" s="272" t="s">
        <v>83</v>
      </c>
      <c r="AV138" s="16" t="s">
        <v>228</v>
      </c>
      <c r="AW138" s="16" t="s">
        <v>35</v>
      </c>
      <c r="AX138" s="16" t="s">
        <v>74</v>
      </c>
      <c r="AY138" s="272" t="s">
        <v>213</v>
      </c>
    </row>
    <row r="139" spans="1:65" s="15" customFormat="1">
      <c r="B139" s="234"/>
      <c r="C139" s="235"/>
      <c r="D139" s="208" t="s">
        <v>233</v>
      </c>
      <c r="E139" s="236" t="s">
        <v>19</v>
      </c>
      <c r="F139" s="237" t="s">
        <v>3816</v>
      </c>
      <c r="G139" s="235"/>
      <c r="H139" s="236" t="s">
        <v>19</v>
      </c>
      <c r="I139" s="238"/>
      <c r="J139" s="235"/>
      <c r="K139" s="235"/>
      <c r="L139" s="239"/>
      <c r="M139" s="240"/>
      <c r="N139" s="241"/>
      <c r="O139" s="241"/>
      <c r="P139" s="241"/>
      <c r="Q139" s="241"/>
      <c r="R139" s="241"/>
      <c r="S139" s="241"/>
      <c r="T139" s="242"/>
      <c r="AT139" s="243" t="s">
        <v>233</v>
      </c>
      <c r="AU139" s="243" t="s">
        <v>83</v>
      </c>
      <c r="AV139" s="15" t="s">
        <v>81</v>
      </c>
      <c r="AW139" s="15" t="s">
        <v>35</v>
      </c>
      <c r="AX139" s="15" t="s">
        <v>74</v>
      </c>
      <c r="AY139" s="243" t="s">
        <v>213</v>
      </c>
    </row>
    <row r="140" spans="1:65" s="13" customFormat="1">
      <c r="B140" s="212"/>
      <c r="C140" s="213"/>
      <c r="D140" s="208" t="s">
        <v>233</v>
      </c>
      <c r="E140" s="214" t="s">
        <v>19</v>
      </c>
      <c r="F140" s="215" t="s">
        <v>3817</v>
      </c>
      <c r="G140" s="213"/>
      <c r="H140" s="216">
        <v>-30.998000000000001</v>
      </c>
      <c r="I140" s="217"/>
      <c r="J140" s="213"/>
      <c r="K140" s="213"/>
      <c r="L140" s="218"/>
      <c r="M140" s="219"/>
      <c r="N140" s="220"/>
      <c r="O140" s="220"/>
      <c r="P140" s="220"/>
      <c r="Q140" s="220"/>
      <c r="R140" s="220"/>
      <c r="S140" s="220"/>
      <c r="T140" s="221"/>
      <c r="AT140" s="222" t="s">
        <v>233</v>
      </c>
      <c r="AU140" s="222" t="s">
        <v>83</v>
      </c>
      <c r="AV140" s="13" t="s">
        <v>83</v>
      </c>
      <c r="AW140" s="13" t="s">
        <v>35</v>
      </c>
      <c r="AX140" s="13" t="s">
        <v>74</v>
      </c>
      <c r="AY140" s="222" t="s">
        <v>213</v>
      </c>
    </row>
    <row r="141" spans="1:65" s="16" customFormat="1">
      <c r="B141" s="262"/>
      <c r="C141" s="263"/>
      <c r="D141" s="208" t="s">
        <v>233</v>
      </c>
      <c r="E141" s="264" t="s">
        <v>19</v>
      </c>
      <c r="F141" s="265" t="s">
        <v>2376</v>
      </c>
      <c r="G141" s="263"/>
      <c r="H141" s="266">
        <v>-30.998000000000001</v>
      </c>
      <c r="I141" s="267"/>
      <c r="J141" s="263"/>
      <c r="K141" s="263"/>
      <c r="L141" s="268"/>
      <c r="M141" s="269"/>
      <c r="N141" s="270"/>
      <c r="O141" s="270"/>
      <c r="P141" s="270"/>
      <c r="Q141" s="270"/>
      <c r="R141" s="270"/>
      <c r="S141" s="270"/>
      <c r="T141" s="271"/>
      <c r="AT141" s="272" t="s">
        <v>233</v>
      </c>
      <c r="AU141" s="272" t="s">
        <v>83</v>
      </c>
      <c r="AV141" s="16" t="s">
        <v>228</v>
      </c>
      <c r="AW141" s="16" t="s">
        <v>35</v>
      </c>
      <c r="AX141" s="16" t="s">
        <v>74</v>
      </c>
      <c r="AY141" s="272" t="s">
        <v>213</v>
      </c>
    </row>
    <row r="142" spans="1:65" s="14" customFormat="1">
      <c r="B142" s="223"/>
      <c r="C142" s="224"/>
      <c r="D142" s="208" t="s">
        <v>233</v>
      </c>
      <c r="E142" s="225" t="s">
        <v>19</v>
      </c>
      <c r="F142" s="226" t="s">
        <v>234</v>
      </c>
      <c r="G142" s="224"/>
      <c r="H142" s="227">
        <v>278.98399999999998</v>
      </c>
      <c r="I142" s="228"/>
      <c r="J142" s="224"/>
      <c r="K142" s="224"/>
      <c r="L142" s="229"/>
      <c r="M142" s="230"/>
      <c r="N142" s="231"/>
      <c r="O142" s="231"/>
      <c r="P142" s="231"/>
      <c r="Q142" s="231"/>
      <c r="R142" s="231"/>
      <c r="S142" s="231"/>
      <c r="T142" s="232"/>
      <c r="AT142" s="233" t="s">
        <v>233</v>
      </c>
      <c r="AU142" s="233" t="s">
        <v>83</v>
      </c>
      <c r="AV142" s="14" t="s">
        <v>220</v>
      </c>
      <c r="AW142" s="14" t="s">
        <v>35</v>
      </c>
      <c r="AX142" s="14" t="s">
        <v>81</v>
      </c>
      <c r="AY142" s="233" t="s">
        <v>213</v>
      </c>
    </row>
    <row r="143" spans="1:65" s="2" customFormat="1" ht="16.5" customHeight="1">
      <c r="A143" s="36"/>
      <c r="B143" s="37"/>
      <c r="C143" s="195" t="s">
        <v>262</v>
      </c>
      <c r="D143" s="195" t="s">
        <v>215</v>
      </c>
      <c r="E143" s="196" t="s">
        <v>2527</v>
      </c>
      <c r="F143" s="197" t="s">
        <v>2528</v>
      </c>
      <c r="G143" s="198" t="s">
        <v>166</v>
      </c>
      <c r="H143" s="199">
        <v>384.13</v>
      </c>
      <c r="I143" s="200"/>
      <c r="J143" s="201">
        <f>ROUND(I143*H143,2)</f>
        <v>0</v>
      </c>
      <c r="K143" s="197" t="s">
        <v>2365</v>
      </c>
      <c r="L143" s="41"/>
      <c r="M143" s="202" t="s">
        <v>19</v>
      </c>
      <c r="N143" s="203" t="s">
        <v>45</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220</v>
      </c>
      <c r="AT143" s="206" t="s">
        <v>215</v>
      </c>
      <c r="AU143" s="206" t="s">
        <v>83</v>
      </c>
      <c r="AY143" s="19" t="s">
        <v>213</v>
      </c>
      <c r="BE143" s="207">
        <f>IF(N143="základní",J143,0)</f>
        <v>0</v>
      </c>
      <c r="BF143" s="207">
        <f>IF(N143="snížená",J143,0)</f>
        <v>0</v>
      </c>
      <c r="BG143" s="207">
        <f>IF(N143="zákl. přenesená",J143,0)</f>
        <v>0</v>
      </c>
      <c r="BH143" s="207">
        <f>IF(N143="sníž. přenesená",J143,0)</f>
        <v>0</v>
      </c>
      <c r="BI143" s="207">
        <f>IF(N143="nulová",J143,0)</f>
        <v>0</v>
      </c>
      <c r="BJ143" s="19" t="s">
        <v>81</v>
      </c>
      <c r="BK143" s="207">
        <f>ROUND(I143*H143,2)</f>
        <v>0</v>
      </c>
      <c r="BL143" s="19" t="s">
        <v>220</v>
      </c>
      <c r="BM143" s="206" t="s">
        <v>3818</v>
      </c>
    </row>
    <row r="144" spans="1:65" s="2" customFormat="1" ht="58.5">
      <c r="A144" s="36"/>
      <c r="B144" s="37"/>
      <c r="C144" s="38"/>
      <c r="D144" s="208" t="s">
        <v>222</v>
      </c>
      <c r="E144" s="38"/>
      <c r="F144" s="209" t="s">
        <v>2530</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222</v>
      </c>
      <c r="AU144" s="19" t="s">
        <v>83</v>
      </c>
    </row>
    <row r="145" spans="1:65" s="13" customFormat="1">
      <c r="B145" s="212"/>
      <c r="C145" s="213"/>
      <c r="D145" s="208" t="s">
        <v>233</v>
      </c>
      <c r="E145" s="214" t="s">
        <v>19</v>
      </c>
      <c r="F145" s="215" t="s">
        <v>3819</v>
      </c>
      <c r="G145" s="213"/>
      <c r="H145" s="216">
        <v>384.13</v>
      </c>
      <c r="I145" s="217"/>
      <c r="J145" s="213"/>
      <c r="K145" s="213"/>
      <c r="L145" s="218"/>
      <c r="M145" s="219"/>
      <c r="N145" s="220"/>
      <c r="O145" s="220"/>
      <c r="P145" s="220"/>
      <c r="Q145" s="220"/>
      <c r="R145" s="220"/>
      <c r="S145" s="220"/>
      <c r="T145" s="221"/>
      <c r="AT145" s="222" t="s">
        <v>233</v>
      </c>
      <c r="AU145" s="222" t="s">
        <v>83</v>
      </c>
      <c r="AV145" s="13" t="s">
        <v>83</v>
      </c>
      <c r="AW145" s="13" t="s">
        <v>35</v>
      </c>
      <c r="AX145" s="13" t="s">
        <v>74</v>
      </c>
      <c r="AY145" s="222" t="s">
        <v>213</v>
      </c>
    </row>
    <row r="146" spans="1:65" s="14" customFormat="1">
      <c r="B146" s="223"/>
      <c r="C146" s="224"/>
      <c r="D146" s="208" t="s">
        <v>233</v>
      </c>
      <c r="E146" s="225" t="s">
        <v>2343</v>
      </c>
      <c r="F146" s="226" t="s">
        <v>234</v>
      </c>
      <c r="G146" s="224"/>
      <c r="H146" s="227">
        <v>384.13</v>
      </c>
      <c r="I146" s="228"/>
      <c r="J146" s="224"/>
      <c r="K146" s="224"/>
      <c r="L146" s="229"/>
      <c r="M146" s="230"/>
      <c r="N146" s="231"/>
      <c r="O146" s="231"/>
      <c r="P146" s="231"/>
      <c r="Q146" s="231"/>
      <c r="R146" s="231"/>
      <c r="S146" s="231"/>
      <c r="T146" s="232"/>
      <c r="AT146" s="233" t="s">
        <v>233</v>
      </c>
      <c r="AU146" s="233" t="s">
        <v>83</v>
      </c>
      <c r="AV146" s="14" t="s">
        <v>220</v>
      </c>
      <c r="AW146" s="14" t="s">
        <v>35</v>
      </c>
      <c r="AX146" s="14" t="s">
        <v>81</v>
      </c>
      <c r="AY146" s="233" t="s">
        <v>213</v>
      </c>
    </row>
    <row r="147" spans="1:65" s="2" customFormat="1" ht="21.75" customHeight="1">
      <c r="A147" s="36"/>
      <c r="B147" s="37"/>
      <c r="C147" s="195" t="s">
        <v>267</v>
      </c>
      <c r="D147" s="195" t="s">
        <v>215</v>
      </c>
      <c r="E147" s="196" t="s">
        <v>2532</v>
      </c>
      <c r="F147" s="197" t="s">
        <v>2533</v>
      </c>
      <c r="G147" s="198" t="s">
        <v>166</v>
      </c>
      <c r="H147" s="199">
        <v>7298.47</v>
      </c>
      <c r="I147" s="200"/>
      <c r="J147" s="201">
        <f>ROUND(I147*H147,2)</f>
        <v>0</v>
      </c>
      <c r="K147" s="197" t="s">
        <v>2365</v>
      </c>
      <c r="L147" s="41"/>
      <c r="M147" s="202" t="s">
        <v>19</v>
      </c>
      <c r="N147" s="203" t="s">
        <v>45</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220</v>
      </c>
      <c r="AT147" s="206" t="s">
        <v>215</v>
      </c>
      <c r="AU147" s="206" t="s">
        <v>83</v>
      </c>
      <c r="AY147" s="19" t="s">
        <v>213</v>
      </c>
      <c r="BE147" s="207">
        <f>IF(N147="základní",J147,0)</f>
        <v>0</v>
      </c>
      <c r="BF147" s="207">
        <f>IF(N147="snížená",J147,0)</f>
        <v>0</v>
      </c>
      <c r="BG147" s="207">
        <f>IF(N147="zákl. přenesená",J147,0)</f>
        <v>0</v>
      </c>
      <c r="BH147" s="207">
        <f>IF(N147="sníž. přenesená",J147,0)</f>
        <v>0</v>
      </c>
      <c r="BI147" s="207">
        <f>IF(N147="nulová",J147,0)</f>
        <v>0</v>
      </c>
      <c r="BJ147" s="19" t="s">
        <v>81</v>
      </c>
      <c r="BK147" s="207">
        <f>ROUND(I147*H147,2)</f>
        <v>0</v>
      </c>
      <c r="BL147" s="19" t="s">
        <v>220</v>
      </c>
      <c r="BM147" s="206" t="s">
        <v>3820</v>
      </c>
    </row>
    <row r="148" spans="1:65" s="2" customFormat="1" ht="58.5">
      <c r="A148" s="36"/>
      <c r="B148" s="37"/>
      <c r="C148" s="38"/>
      <c r="D148" s="208" t="s">
        <v>222</v>
      </c>
      <c r="E148" s="38"/>
      <c r="F148" s="209" t="s">
        <v>2530</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222</v>
      </c>
      <c r="AU148" s="19" t="s">
        <v>83</v>
      </c>
    </row>
    <row r="149" spans="1:65" s="13" customFormat="1">
      <c r="B149" s="212"/>
      <c r="C149" s="213"/>
      <c r="D149" s="208" t="s">
        <v>233</v>
      </c>
      <c r="E149" s="214" t="s">
        <v>19</v>
      </c>
      <c r="F149" s="215" t="s">
        <v>2535</v>
      </c>
      <c r="G149" s="213"/>
      <c r="H149" s="216">
        <v>7298.47</v>
      </c>
      <c r="I149" s="217"/>
      <c r="J149" s="213"/>
      <c r="K149" s="213"/>
      <c r="L149" s="218"/>
      <c r="M149" s="219"/>
      <c r="N149" s="220"/>
      <c r="O149" s="220"/>
      <c r="P149" s="220"/>
      <c r="Q149" s="220"/>
      <c r="R149" s="220"/>
      <c r="S149" s="220"/>
      <c r="T149" s="221"/>
      <c r="AT149" s="222" t="s">
        <v>233</v>
      </c>
      <c r="AU149" s="222" t="s">
        <v>83</v>
      </c>
      <c r="AV149" s="13" t="s">
        <v>83</v>
      </c>
      <c r="AW149" s="13" t="s">
        <v>35</v>
      </c>
      <c r="AX149" s="13" t="s">
        <v>81</v>
      </c>
      <c r="AY149" s="222" t="s">
        <v>213</v>
      </c>
    </row>
    <row r="150" spans="1:65" s="2" customFormat="1" ht="21.75" customHeight="1">
      <c r="A150" s="36"/>
      <c r="B150" s="37"/>
      <c r="C150" s="195" t="s">
        <v>272</v>
      </c>
      <c r="D150" s="195" t="s">
        <v>215</v>
      </c>
      <c r="E150" s="196" t="s">
        <v>454</v>
      </c>
      <c r="F150" s="197" t="s">
        <v>2061</v>
      </c>
      <c r="G150" s="198" t="s">
        <v>166</v>
      </c>
      <c r="H150" s="199">
        <v>38.19</v>
      </c>
      <c r="I150" s="200"/>
      <c r="J150" s="201">
        <f>ROUND(I150*H150,2)</f>
        <v>0</v>
      </c>
      <c r="K150" s="197" t="s">
        <v>2365</v>
      </c>
      <c r="L150" s="41"/>
      <c r="M150" s="202" t="s">
        <v>19</v>
      </c>
      <c r="N150" s="203" t="s">
        <v>45</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220</v>
      </c>
      <c r="AT150" s="206" t="s">
        <v>215</v>
      </c>
      <c r="AU150" s="206" t="s">
        <v>83</v>
      </c>
      <c r="AY150" s="19" t="s">
        <v>213</v>
      </c>
      <c r="BE150" s="207">
        <f>IF(N150="základní",J150,0)</f>
        <v>0</v>
      </c>
      <c r="BF150" s="207">
        <f>IF(N150="snížená",J150,0)</f>
        <v>0</v>
      </c>
      <c r="BG150" s="207">
        <f>IF(N150="zákl. přenesená",J150,0)</f>
        <v>0</v>
      </c>
      <c r="BH150" s="207">
        <f>IF(N150="sníž. přenesená",J150,0)</f>
        <v>0</v>
      </c>
      <c r="BI150" s="207">
        <f>IF(N150="nulová",J150,0)</f>
        <v>0</v>
      </c>
      <c r="BJ150" s="19" t="s">
        <v>81</v>
      </c>
      <c r="BK150" s="207">
        <f>ROUND(I150*H150,2)</f>
        <v>0</v>
      </c>
      <c r="BL150" s="19" t="s">
        <v>220</v>
      </c>
      <c r="BM150" s="206" t="s">
        <v>3821</v>
      </c>
    </row>
    <row r="151" spans="1:65" s="2" customFormat="1" ht="58.5">
      <c r="A151" s="36"/>
      <c r="B151" s="37"/>
      <c r="C151" s="38"/>
      <c r="D151" s="208" t="s">
        <v>222</v>
      </c>
      <c r="E151" s="38"/>
      <c r="F151" s="209" t="s">
        <v>2539</v>
      </c>
      <c r="G151" s="38"/>
      <c r="H151" s="38"/>
      <c r="I151" s="118"/>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222</v>
      </c>
      <c r="AU151" s="19" t="s">
        <v>83</v>
      </c>
    </row>
    <row r="152" spans="1:65" s="13" customFormat="1">
      <c r="B152" s="212"/>
      <c r="C152" s="213"/>
      <c r="D152" s="208" t="s">
        <v>233</v>
      </c>
      <c r="E152" s="214" t="s">
        <v>19</v>
      </c>
      <c r="F152" s="215" t="s">
        <v>3822</v>
      </c>
      <c r="G152" s="213"/>
      <c r="H152" s="216">
        <v>38.19</v>
      </c>
      <c r="I152" s="217"/>
      <c r="J152" s="213"/>
      <c r="K152" s="213"/>
      <c r="L152" s="218"/>
      <c r="M152" s="219"/>
      <c r="N152" s="220"/>
      <c r="O152" s="220"/>
      <c r="P152" s="220"/>
      <c r="Q152" s="220"/>
      <c r="R152" s="220"/>
      <c r="S152" s="220"/>
      <c r="T152" s="221"/>
      <c r="AT152" s="222" t="s">
        <v>233</v>
      </c>
      <c r="AU152" s="222" t="s">
        <v>83</v>
      </c>
      <c r="AV152" s="13" t="s">
        <v>83</v>
      </c>
      <c r="AW152" s="13" t="s">
        <v>35</v>
      </c>
      <c r="AX152" s="13" t="s">
        <v>74</v>
      </c>
      <c r="AY152" s="222" t="s">
        <v>213</v>
      </c>
    </row>
    <row r="153" spans="1:65" s="14" customFormat="1">
      <c r="B153" s="223"/>
      <c r="C153" s="224"/>
      <c r="D153" s="208" t="s">
        <v>233</v>
      </c>
      <c r="E153" s="225" t="s">
        <v>3131</v>
      </c>
      <c r="F153" s="226" t="s">
        <v>234</v>
      </c>
      <c r="G153" s="224"/>
      <c r="H153" s="227">
        <v>38.19</v>
      </c>
      <c r="I153" s="228"/>
      <c r="J153" s="224"/>
      <c r="K153" s="224"/>
      <c r="L153" s="229"/>
      <c r="M153" s="230"/>
      <c r="N153" s="231"/>
      <c r="O153" s="231"/>
      <c r="P153" s="231"/>
      <c r="Q153" s="231"/>
      <c r="R153" s="231"/>
      <c r="S153" s="231"/>
      <c r="T153" s="232"/>
      <c r="AT153" s="233" t="s">
        <v>233</v>
      </c>
      <c r="AU153" s="233" t="s">
        <v>83</v>
      </c>
      <c r="AV153" s="14" t="s">
        <v>220</v>
      </c>
      <c r="AW153" s="14" t="s">
        <v>35</v>
      </c>
      <c r="AX153" s="14" t="s">
        <v>81</v>
      </c>
      <c r="AY153" s="233" t="s">
        <v>213</v>
      </c>
    </row>
    <row r="154" spans="1:65" s="2" customFormat="1" ht="21.75" customHeight="1">
      <c r="A154" s="36"/>
      <c r="B154" s="37"/>
      <c r="C154" s="195" t="s">
        <v>277</v>
      </c>
      <c r="D154" s="195" t="s">
        <v>215</v>
      </c>
      <c r="E154" s="196" t="s">
        <v>2536</v>
      </c>
      <c r="F154" s="197" t="s">
        <v>2537</v>
      </c>
      <c r="G154" s="198" t="s">
        <v>166</v>
      </c>
      <c r="H154" s="199">
        <v>271.54399999999998</v>
      </c>
      <c r="I154" s="200"/>
      <c r="J154" s="201">
        <f>ROUND(I154*H154,2)</f>
        <v>0</v>
      </c>
      <c r="K154" s="197" t="s">
        <v>2365</v>
      </c>
      <c r="L154" s="41"/>
      <c r="M154" s="202" t="s">
        <v>19</v>
      </c>
      <c r="N154" s="203" t="s">
        <v>45</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220</v>
      </c>
      <c r="AT154" s="206" t="s">
        <v>215</v>
      </c>
      <c r="AU154" s="206" t="s">
        <v>83</v>
      </c>
      <c r="AY154" s="19" t="s">
        <v>213</v>
      </c>
      <c r="BE154" s="207">
        <f>IF(N154="základní",J154,0)</f>
        <v>0</v>
      </c>
      <c r="BF154" s="207">
        <f>IF(N154="snížená",J154,0)</f>
        <v>0</v>
      </c>
      <c r="BG154" s="207">
        <f>IF(N154="zákl. přenesená",J154,0)</f>
        <v>0</v>
      </c>
      <c r="BH154" s="207">
        <f>IF(N154="sníž. přenesená",J154,0)</f>
        <v>0</v>
      </c>
      <c r="BI154" s="207">
        <f>IF(N154="nulová",J154,0)</f>
        <v>0</v>
      </c>
      <c r="BJ154" s="19" t="s">
        <v>81</v>
      </c>
      <c r="BK154" s="207">
        <f>ROUND(I154*H154,2)</f>
        <v>0</v>
      </c>
      <c r="BL154" s="19" t="s">
        <v>220</v>
      </c>
      <c r="BM154" s="206" t="s">
        <v>3823</v>
      </c>
    </row>
    <row r="155" spans="1:65" s="2" customFormat="1" ht="58.5">
      <c r="A155" s="36"/>
      <c r="B155" s="37"/>
      <c r="C155" s="38"/>
      <c r="D155" s="208" t="s">
        <v>222</v>
      </c>
      <c r="E155" s="38"/>
      <c r="F155" s="209" t="s">
        <v>2539</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222</v>
      </c>
      <c r="AU155" s="19" t="s">
        <v>83</v>
      </c>
    </row>
    <row r="156" spans="1:65" s="13" customFormat="1">
      <c r="B156" s="212"/>
      <c r="C156" s="213"/>
      <c r="D156" s="208" t="s">
        <v>233</v>
      </c>
      <c r="E156" s="214" t="s">
        <v>19</v>
      </c>
      <c r="F156" s="215" t="s">
        <v>3824</v>
      </c>
      <c r="G156" s="213"/>
      <c r="H156" s="216">
        <v>271.54399999999998</v>
      </c>
      <c r="I156" s="217"/>
      <c r="J156" s="213"/>
      <c r="K156" s="213"/>
      <c r="L156" s="218"/>
      <c r="M156" s="219"/>
      <c r="N156" s="220"/>
      <c r="O156" s="220"/>
      <c r="P156" s="220"/>
      <c r="Q156" s="220"/>
      <c r="R156" s="220"/>
      <c r="S156" s="220"/>
      <c r="T156" s="221"/>
      <c r="AT156" s="222" t="s">
        <v>233</v>
      </c>
      <c r="AU156" s="222" t="s">
        <v>83</v>
      </c>
      <c r="AV156" s="13" t="s">
        <v>83</v>
      </c>
      <c r="AW156" s="13" t="s">
        <v>35</v>
      </c>
      <c r="AX156" s="13" t="s">
        <v>74</v>
      </c>
      <c r="AY156" s="222" t="s">
        <v>213</v>
      </c>
    </row>
    <row r="157" spans="1:65" s="14" customFormat="1">
      <c r="B157" s="223"/>
      <c r="C157" s="224"/>
      <c r="D157" s="208" t="s">
        <v>233</v>
      </c>
      <c r="E157" s="225" t="s">
        <v>2345</v>
      </c>
      <c r="F157" s="226" t="s">
        <v>234</v>
      </c>
      <c r="G157" s="224"/>
      <c r="H157" s="227">
        <v>271.54399999999998</v>
      </c>
      <c r="I157" s="228"/>
      <c r="J157" s="224"/>
      <c r="K157" s="224"/>
      <c r="L157" s="229"/>
      <c r="M157" s="230"/>
      <c r="N157" s="231"/>
      <c r="O157" s="231"/>
      <c r="P157" s="231"/>
      <c r="Q157" s="231"/>
      <c r="R157" s="231"/>
      <c r="S157" s="231"/>
      <c r="T157" s="232"/>
      <c r="AT157" s="233" t="s">
        <v>233</v>
      </c>
      <c r="AU157" s="233" t="s">
        <v>83</v>
      </c>
      <c r="AV157" s="14" t="s">
        <v>220</v>
      </c>
      <c r="AW157" s="14" t="s">
        <v>35</v>
      </c>
      <c r="AX157" s="14" t="s">
        <v>81</v>
      </c>
      <c r="AY157" s="233" t="s">
        <v>213</v>
      </c>
    </row>
    <row r="158" spans="1:65" s="2" customFormat="1" ht="21.75" customHeight="1">
      <c r="A158" s="36"/>
      <c r="B158" s="37"/>
      <c r="C158" s="195" t="s">
        <v>281</v>
      </c>
      <c r="D158" s="195" t="s">
        <v>215</v>
      </c>
      <c r="E158" s="196" t="s">
        <v>2544</v>
      </c>
      <c r="F158" s="197" t="s">
        <v>2545</v>
      </c>
      <c r="G158" s="198" t="s">
        <v>166</v>
      </c>
      <c r="H158" s="199">
        <v>74.396000000000001</v>
      </c>
      <c r="I158" s="200"/>
      <c r="J158" s="201">
        <f>ROUND(I158*H158,2)</f>
        <v>0</v>
      </c>
      <c r="K158" s="197" t="s">
        <v>2365</v>
      </c>
      <c r="L158" s="41"/>
      <c r="M158" s="202" t="s">
        <v>19</v>
      </c>
      <c r="N158" s="203" t="s">
        <v>45</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220</v>
      </c>
      <c r="AT158" s="206" t="s">
        <v>215</v>
      </c>
      <c r="AU158" s="206" t="s">
        <v>83</v>
      </c>
      <c r="AY158" s="19" t="s">
        <v>213</v>
      </c>
      <c r="BE158" s="207">
        <f>IF(N158="základní",J158,0)</f>
        <v>0</v>
      </c>
      <c r="BF158" s="207">
        <f>IF(N158="snížená",J158,0)</f>
        <v>0</v>
      </c>
      <c r="BG158" s="207">
        <f>IF(N158="zákl. přenesená",J158,0)</f>
        <v>0</v>
      </c>
      <c r="BH158" s="207">
        <f>IF(N158="sníž. přenesená",J158,0)</f>
        <v>0</v>
      </c>
      <c r="BI158" s="207">
        <f>IF(N158="nulová",J158,0)</f>
        <v>0</v>
      </c>
      <c r="BJ158" s="19" t="s">
        <v>81</v>
      </c>
      <c r="BK158" s="207">
        <f>ROUND(I158*H158,2)</f>
        <v>0</v>
      </c>
      <c r="BL158" s="19" t="s">
        <v>220</v>
      </c>
      <c r="BM158" s="206" t="s">
        <v>3825</v>
      </c>
    </row>
    <row r="159" spans="1:65" s="2" customFormat="1" ht="58.5">
      <c r="A159" s="36"/>
      <c r="B159" s="37"/>
      <c r="C159" s="38"/>
      <c r="D159" s="208" t="s">
        <v>222</v>
      </c>
      <c r="E159" s="38"/>
      <c r="F159" s="209" t="s">
        <v>2539</v>
      </c>
      <c r="G159" s="38"/>
      <c r="H159" s="38"/>
      <c r="I159" s="118"/>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222</v>
      </c>
      <c r="AU159" s="19" t="s">
        <v>83</v>
      </c>
    </row>
    <row r="160" spans="1:65" s="13" customFormat="1">
      <c r="B160" s="212"/>
      <c r="C160" s="213"/>
      <c r="D160" s="208" t="s">
        <v>233</v>
      </c>
      <c r="E160" s="214" t="s">
        <v>19</v>
      </c>
      <c r="F160" s="215" t="s">
        <v>3826</v>
      </c>
      <c r="G160" s="213"/>
      <c r="H160" s="216">
        <v>74.396000000000001</v>
      </c>
      <c r="I160" s="217"/>
      <c r="J160" s="213"/>
      <c r="K160" s="213"/>
      <c r="L160" s="218"/>
      <c r="M160" s="219"/>
      <c r="N160" s="220"/>
      <c r="O160" s="220"/>
      <c r="P160" s="220"/>
      <c r="Q160" s="220"/>
      <c r="R160" s="220"/>
      <c r="S160" s="220"/>
      <c r="T160" s="221"/>
      <c r="AT160" s="222" t="s">
        <v>233</v>
      </c>
      <c r="AU160" s="222" t="s">
        <v>83</v>
      </c>
      <c r="AV160" s="13" t="s">
        <v>83</v>
      </c>
      <c r="AW160" s="13" t="s">
        <v>35</v>
      </c>
      <c r="AX160" s="13" t="s">
        <v>74</v>
      </c>
      <c r="AY160" s="222" t="s">
        <v>213</v>
      </c>
    </row>
    <row r="161" spans="1:65" s="14" customFormat="1">
      <c r="B161" s="223"/>
      <c r="C161" s="224"/>
      <c r="D161" s="208" t="s">
        <v>233</v>
      </c>
      <c r="E161" s="225" t="s">
        <v>2347</v>
      </c>
      <c r="F161" s="226" t="s">
        <v>234</v>
      </c>
      <c r="G161" s="224"/>
      <c r="H161" s="227">
        <v>74.396000000000001</v>
      </c>
      <c r="I161" s="228"/>
      <c r="J161" s="224"/>
      <c r="K161" s="224"/>
      <c r="L161" s="229"/>
      <c r="M161" s="230"/>
      <c r="N161" s="231"/>
      <c r="O161" s="231"/>
      <c r="P161" s="231"/>
      <c r="Q161" s="231"/>
      <c r="R161" s="231"/>
      <c r="S161" s="231"/>
      <c r="T161" s="232"/>
      <c r="AT161" s="233" t="s">
        <v>233</v>
      </c>
      <c r="AU161" s="233" t="s">
        <v>83</v>
      </c>
      <c r="AV161" s="14" t="s">
        <v>220</v>
      </c>
      <c r="AW161" s="14" t="s">
        <v>35</v>
      </c>
      <c r="AX161" s="14" t="s">
        <v>81</v>
      </c>
      <c r="AY161" s="233" t="s">
        <v>213</v>
      </c>
    </row>
    <row r="162" spans="1:65" s="2" customFormat="1" ht="21.75" customHeight="1">
      <c r="A162" s="36"/>
      <c r="B162" s="37"/>
      <c r="C162" s="195" t="s">
        <v>285</v>
      </c>
      <c r="D162" s="195" t="s">
        <v>215</v>
      </c>
      <c r="E162" s="196" t="s">
        <v>2548</v>
      </c>
      <c r="F162" s="197" t="s">
        <v>2549</v>
      </c>
      <c r="G162" s="198" t="s">
        <v>166</v>
      </c>
      <c r="H162" s="199">
        <v>309.98200000000003</v>
      </c>
      <c r="I162" s="200"/>
      <c r="J162" s="201">
        <f>ROUND(I162*H162,2)</f>
        <v>0</v>
      </c>
      <c r="K162" s="197" t="s">
        <v>2365</v>
      </c>
      <c r="L162" s="41"/>
      <c r="M162" s="202" t="s">
        <v>19</v>
      </c>
      <c r="N162" s="203" t="s">
        <v>45</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220</v>
      </c>
      <c r="AT162" s="206" t="s">
        <v>215</v>
      </c>
      <c r="AU162" s="206" t="s">
        <v>83</v>
      </c>
      <c r="AY162" s="19" t="s">
        <v>213</v>
      </c>
      <c r="BE162" s="207">
        <f>IF(N162="základní",J162,0)</f>
        <v>0</v>
      </c>
      <c r="BF162" s="207">
        <f>IF(N162="snížená",J162,0)</f>
        <v>0</v>
      </c>
      <c r="BG162" s="207">
        <f>IF(N162="zákl. přenesená",J162,0)</f>
        <v>0</v>
      </c>
      <c r="BH162" s="207">
        <f>IF(N162="sníž. přenesená",J162,0)</f>
        <v>0</v>
      </c>
      <c r="BI162" s="207">
        <f>IF(N162="nulová",J162,0)</f>
        <v>0</v>
      </c>
      <c r="BJ162" s="19" t="s">
        <v>81</v>
      </c>
      <c r="BK162" s="207">
        <f>ROUND(I162*H162,2)</f>
        <v>0</v>
      </c>
      <c r="BL162" s="19" t="s">
        <v>220</v>
      </c>
      <c r="BM162" s="206" t="s">
        <v>3827</v>
      </c>
    </row>
    <row r="163" spans="1:65" s="2" customFormat="1" ht="68.25">
      <c r="A163" s="36"/>
      <c r="B163" s="37"/>
      <c r="C163" s="38"/>
      <c r="D163" s="208" t="s">
        <v>222</v>
      </c>
      <c r="E163" s="38"/>
      <c r="F163" s="209" t="s">
        <v>2551</v>
      </c>
      <c r="G163" s="38"/>
      <c r="H163" s="38"/>
      <c r="I163" s="118"/>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222</v>
      </c>
      <c r="AU163" s="19" t="s">
        <v>83</v>
      </c>
    </row>
    <row r="164" spans="1:65" s="15" customFormat="1">
      <c r="B164" s="234"/>
      <c r="C164" s="235"/>
      <c r="D164" s="208" t="s">
        <v>233</v>
      </c>
      <c r="E164" s="236" t="s">
        <v>19</v>
      </c>
      <c r="F164" s="237" t="s">
        <v>3425</v>
      </c>
      <c r="G164" s="235"/>
      <c r="H164" s="236" t="s">
        <v>19</v>
      </c>
      <c r="I164" s="238"/>
      <c r="J164" s="235"/>
      <c r="K164" s="235"/>
      <c r="L164" s="239"/>
      <c r="M164" s="240"/>
      <c r="N164" s="241"/>
      <c r="O164" s="241"/>
      <c r="P164" s="241"/>
      <c r="Q164" s="241"/>
      <c r="R164" s="241"/>
      <c r="S164" s="241"/>
      <c r="T164" s="242"/>
      <c r="AT164" s="243" t="s">
        <v>233</v>
      </c>
      <c r="AU164" s="243" t="s">
        <v>83</v>
      </c>
      <c r="AV164" s="15" t="s">
        <v>81</v>
      </c>
      <c r="AW164" s="15" t="s">
        <v>35</v>
      </c>
      <c r="AX164" s="15" t="s">
        <v>74</v>
      </c>
      <c r="AY164" s="243" t="s">
        <v>213</v>
      </c>
    </row>
    <row r="165" spans="1:65" s="15" customFormat="1">
      <c r="B165" s="234"/>
      <c r="C165" s="235"/>
      <c r="D165" s="208" t="s">
        <v>233</v>
      </c>
      <c r="E165" s="236" t="s">
        <v>19</v>
      </c>
      <c r="F165" s="237" t="s">
        <v>2553</v>
      </c>
      <c r="G165" s="235"/>
      <c r="H165" s="236" t="s">
        <v>19</v>
      </c>
      <c r="I165" s="238"/>
      <c r="J165" s="235"/>
      <c r="K165" s="235"/>
      <c r="L165" s="239"/>
      <c r="M165" s="240"/>
      <c r="N165" s="241"/>
      <c r="O165" s="241"/>
      <c r="P165" s="241"/>
      <c r="Q165" s="241"/>
      <c r="R165" s="241"/>
      <c r="S165" s="241"/>
      <c r="T165" s="242"/>
      <c r="AT165" s="243" t="s">
        <v>233</v>
      </c>
      <c r="AU165" s="243" t="s">
        <v>83</v>
      </c>
      <c r="AV165" s="15" t="s">
        <v>81</v>
      </c>
      <c r="AW165" s="15" t="s">
        <v>35</v>
      </c>
      <c r="AX165" s="15" t="s">
        <v>74</v>
      </c>
      <c r="AY165" s="243" t="s">
        <v>213</v>
      </c>
    </row>
    <row r="166" spans="1:65" s="15" customFormat="1">
      <c r="B166" s="234"/>
      <c r="C166" s="235"/>
      <c r="D166" s="208" t="s">
        <v>233</v>
      </c>
      <c r="E166" s="236" t="s">
        <v>19</v>
      </c>
      <c r="F166" s="237" t="s">
        <v>2889</v>
      </c>
      <c r="G166" s="235"/>
      <c r="H166" s="236" t="s">
        <v>19</v>
      </c>
      <c r="I166" s="238"/>
      <c r="J166" s="235"/>
      <c r="K166" s="235"/>
      <c r="L166" s="239"/>
      <c r="M166" s="240"/>
      <c r="N166" s="241"/>
      <c r="O166" s="241"/>
      <c r="P166" s="241"/>
      <c r="Q166" s="241"/>
      <c r="R166" s="241"/>
      <c r="S166" s="241"/>
      <c r="T166" s="242"/>
      <c r="AT166" s="243" t="s">
        <v>233</v>
      </c>
      <c r="AU166" s="243" t="s">
        <v>83</v>
      </c>
      <c r="AV166" s="15" t="s">
        <v>81</v>
      </c>
      <c r="AW166" s="15" t="s">
        <v>35</v>
      </c>
      <c r="AX166" s="15" t="s">
        <v>74</v>
      </c>
      <c r="AY166" s="243" t="s">
        <v>213</v>
      </c>
    </row>
    <row r="167" spans="1:65" s="13" customFormat="1">
      <c r="B167" s="212"/>
      <c r="C167" s="213"/>
      <c r="D167" s="208" t="s">
        <v>233</v>
      </c>
      <c r="E167" s="214" t="s">
        <v>19</v>
      </c>
      <c r="F167" s="215" t="s">
        <v>3828</v>
      </c>
      <c r="G167" s="213"/>
      <c r="H167" s="216">
        <v>309.98200000000003</v>
      </c>
      <c r="I167" s="217"/>
      <c r="J167" s="213"/>
      <c r="K167" s="213"/>
      <c r="L167" s="218"/>
      <c r="M167" s="219"/>
      <c r="N167" s="220"/>
      <c r="O167" s="220"/>
      <c r="P167" s="220"/>
      <c r="Q167" s="220"/>
      <c r="R167" s="220"/>
      <c r="S167" s="220"/>
      <c r="T167" s="221"/>
      <c r="AT167" s="222" t="s">
        <v>233</v>
      </c>
      <c r="AU167" s="222" t="s">
        <v>83</v>
      </c>
      <c r="AV167" s="13" t="s">
        <v>83</v>
      </c>
      <c r="AW167" s="13" t="s">
        <v>35</v>
      </c>
      <c r="AX167" s="13" t="s">
        <v>81</v>
      </c>
      <c r="AY167" s="222" t="s">
        <v>213</v>
      </c>
    </row>
    <row r="168" spans="1:65" s="12" customFormat="1" ht="25.9" customHeight="1">
      <c r="B168" s="179"/>
      <c r="C168" s="180"/>
      <c r="D168" s="181" t="s">
        <v>73</v>
      </c>
      <c r="E168" s="182" t="s">
        <v>122</v>
      </c>
      <c r="F168" s="182" t="s">
        <v>123</v>
      </c>
      <c r="G168" s="180"/>
      <c r="H168" s="180"/>
      <c r="I168" s="183"/>
      <c r="J168" s="184">
        <f>BK168</f>
        <v>0</v>
      </c>
      <c r="K168" s="180"/>
      <c r="L168" s="185"/>
      <c r="M168" s="186"/>
      <c r="N168" s="187"/>
      <c r="O168" s="187"/>
      <c r="P168" s="188">
        <f>P169+P171+P173+P175</f>
        <v>0</v>
      </c>
      <c r="Q168" s="187"/>
      <c r="R168" s="188">
        <f>R169+R171+R173+R175</f>
        <v>0</v>
      </c>
      <c r="S168" s="187"/>
      <c r="T168" s="189">
        <f>T169+T171+T173+T175</f>
        <v>0</v>
      </c>
      <c r="AR168" s="190" t="s">
        <v>238</v>
      </c>
      <c r="AT168" s="191" t="s">
        <v>73</v>
      </c>
      <c r="AU168" s="191" t="s">
        <v>74</v>
      </c>
      <c r="AY168" s="190" t="s">
        <v>213</v>
      </c>
      <c r="BK168" s="192">
        <f>BK169+BK171+BK173+BK175</f>
        <v>0</v>
      </c>
    </row>
    <row r="169" spans="1:65" s="12" customFormat="1" ht="22.9" customHeight="1">
      <c r="B169" s="179"/>
      <c r="C169" s="180"/>
      <c r="D169" s="181" t="s">
        <v>73</v>
      </c>
      <c r="E169" s="193" t="s">
        <v>2109</v>
      </c>
      <c r="F169" s="193" t="s">
        <v>2110</v>
      </c>
      <c r="G169" s="180"/>
      <c r="H169" s="180"/>
      <c r="I169" s="183"/>
      <c r="J169" s="194">
        <f>BK169</f>
        <v>0</v>
      </c>
      <c r="K169" s="180"/>
      <c r="L169" s="185"/>
      <c r="M169" s="186"/>
      <c r="N169" s="187"/>
      <c r="O169" s="187"/>
      <c r="P169" s="188">
        <f>P170</f>
        <v>0</v>
      </c>
      <c r="Q169" s="187"/>
      <c r="R169" s="188">
        <f>R170</f>
        <v>0</v>
      </c>
      <c r="S169" s="187"/>
      <c r="T169" s="189">
        <f>T170</f>
        <v>0</v>
      </c>
      <c r="AR169" s="190" t="s">
        <v>238</v>
      </c>
      <c r="AT169" s="191" t="s">
        <v>73</v>
      </c>
      <c r="AU169" s="191" t="s">
        <v>81</v>
      </c>
      <c r="AY169" s="190" t="s">
        <v>213</v>
      </c>
      <c r="BK169" s="192">
        <f>BK170</f>
        <v>0</v>
      </c>
    </row>
    <row r="170" spans="1:65" s="2" customFormat="1" ht="16.5" customHeight="1">
      <c r="A170" s="36"/>
      <c r="B170" s="37"/>
      <c r="C170" s="195" t="s">
        <v>8</v>
      </c>
      <c r="D170" s="195" t="s">
        <v>215</v>
      </c>
      <c r="E170" s="196" t="s">
        <v>2303</v>
      </c>
      <c r="F170" s="197" t="s">
        <v>2585</v>
      </c>
      <c r="G170" s="198" t="s">
        <v>2586</v>
      </c>
      <c r="H170" s="199">
        <v>1</v>
      </c>
      <c r="I170" s="200"/>
      <c r="J170" s="201">
        <f>ROUND(I170*H170,2)</f>
        <v>0</v>
      </c>
      <c r="K170" s="197" t="s">
        <v>2365</v>
      </c>
      <c r="L170" s="41"/>
      <c r="M170" s="202" t="s">
        <v>19</v>
      </c>
      <c r="N170" s="203" t="s">
        <v>45</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2113</v>
      </c>
      <c r="AT170" s="206" t="s">
        <v>215</v>
      </c>
      <c r="AU170" s="206" t="s">
        <v>83</v>
      </c>
      <c r="AY170" s="19" t="s">
        <v>213</v>
      </c>
      <c r="BE170" s="207">
        <f>IF(N170="základní",J170,0)</f>
        <v>0</v>
      </c>
      <c r="BF170" s="207">
        <f>IF(N170="snížená",J170,0)</f>
        <v>0</v>
      </c>
      <c r="BG170" s="207">
        <f>IF(N170="zákl. přenesená",J170,0)</f>
        <v>0</v>
      </c>
      <c r="BH170" s="207">
        <f>IF(N170="sníž. přenesená",J170,0)</f>
        <v>0</v>
      </c>
      <c r="BI170" s="207">
        <f>IF(N170="nulová",J170,0)</f>
        <v>0</v>
      </c>
      <c r="BJ170" s="19" t="s">
        <v>81</v>
      </c>
      <c r="BK170" s="207">
        <f>ROUND(I170*H170,2)</f>
        <v>0</v>
      </c>
      <c r="BL170" s="19" t="s">
        <v>2113</v>
      </c>
      <c r="BM170" s="206" t="s">
        <v>3829</v>
      </c>
    </row>
    <row r="171" spans="1:65" s="12" customFormat="1" ht="22.9" customHeight="1">
      <c r="B171" s="179"/>
      <c r="C171" s="180"/>
      <c r="D171" s="181" t="s">
        <v>73</v>
      </c>
      <c r="E171" s="193" t="s">
        <v>2306</v>
      </c>
      <c r="F171" s="193" t="s">
        <v>2294</v>
      </c>
      <c r="G171" s="180"/>
      <c r="H171" s="180"/>
      <c r="I171" s="183"/>
      <c r="J171" s="194">
        <f>BK171</f>
        <v>0</v>
      </c>
      <c r="K171" s="180"/>
      <c r="L171" s="185"/>
      <c r="M171" s="186"/>
      <c r="N171" s="187"/>
      <c r="O171" s="187"/>
      <c r="P171" s="188">
        <f>P172</f>
        <v>0</v>
      </c>
      <c r="Q171" s="187"/>
      <c r="R171" s="188">
        <f>R172</f>
        <v>0</v>
      </c>
      <c r="S171" s="187"/>
      <c r="T171" s="189">
        <f>T172</f>
        <v>0</v>
      </c>
      <c r="AR171" s="190" t="s">
        <v>238</v>
      </c>
      <c r="AT171" s="191" t="s">
        <v>73</v>
      </c>
      <c r="AU171" s="191" t="s">
        <v>81</v>
      </c>
      <c r="AY171" s="190" t="s">
        <v>213</v>
      </c>
      <c r="BK171" s="192">
        <f>BK172</f>
        <v>0</v>
      </c>
    </row>
    <row r="172" spans="1:65" s="2" customFormat="1" ht="16.5" customHeight="1">
      <c r="A172" s="36"/>
      <c r="B172" s="37"/>
      <c r="C172" s="195" t="s">
        <v>293</v>
      </c>
      <c r="D172" s="195" t="s">
        <v>215</v>
      </c>
      <c r="E172" s="196" t="s">
        <v>2589</v>
      </c>
      <c r="F172" s="197" t="s">
        <v>2590</v>
      </c>
      <c r="G172" s="198" t="s">
        <v>2586</v>
      </c>
      <c r="H172" s="199">
        <v>1</v>
      </c>
      <c r="I172" s="200"/>
      <c r="J172" s="201">
        <f>ROUND(I172*H172,2)</f>
        <v>0</v>
      </c>
      <c r="K172" s="197" t="s">
        <v>19</v>
      </c>
      <c r="L172" s="41"/>
      <c r="M172" s="202" t="s">
        <v>19</v>
      </c>
      <c r="N172" s="203" t="s">
        <v>45</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2113</v>
      </c>
      <c r="AT172" s="206" t="s">
        <v>215</v>
      </c>
      <c r="AU172" s="206" t="s">
        <v>83</v>
      </c>
      <c r="AY172" s="19" t="s">
        <v>213</v>
      </c>
      <c r="BE172" s="207">
        <f>IF(N172="základní",J172,0)</f>
        <v>0</v>
      </c>
      <c r="BF172" s="207">
        <f>IF(N172="snížená",J172,0)</f>
        <v>0</v>
      </c>
      <c r="BG172" s="207">
        <f>IF(N172="zákl. přenesená",J172,0)</f>
        <v>0</v>
      </c>
      <c r="BH172" s="207">
        <f>IF(N172="sníž. přenesená",J172,0)</f>
        <v>0</v>
      </c>
      <c r="BI172" s="207">
        <f>IF(N172="nulová",J172,0)</f>
        <v>0</v>
      </c>
      <c r="BJ172" s="19" t="s">
        <v>81</v>
      </c>
      <c r="BK172" s="207">
        <f>ROUND(I172*H172,2)</f>
        <v>0</v>
      </c>
      <c r="BL172" s="19" t="s">
        <v>2113</v>
      </c>
      <c r="BM172" s="206" t="s">
        <v>3830</v>
      </c>
    </row>
    <row r="173" spans="1:65" s="12" customFormat="1" ht="22.9" customHeight="1">
      <c r="B173" s="179"/>
      <c r="C173" s="180"/>
      <c r="D173" s="181" t="s">
        <v>73</v>
      </c>
      <c r="E173" s="193" t="s">
        <v>2327</v>
      </c>
      <c r="F173" s="193" t="s">
        <v>2328</v>
      </c>
      <c r="G173" s="180"/>
      <c r="H173" s="180"/>
      <c r="I173" s="183"/>
      <c r="J173" s="194">
        <f>BK173</f>
        <v>0</v>
      </c>
      <c r="K173" s="180"/>
      <c r="L173" s="185"/>
      <c r="M173" s="186"/>
      <c r="N173" s="187"/>
      <c r="O173" s="187"/>
      <c r="P173" s="188">
        <f>P174</f>
        <v>0</v>
      </c>
      <c r="Q173" s="187"/>
      <c r="R173" s="188">
        <f>R174</f>
        <v>0</v>
      </c>
      <c r="S173" s="187"/>
      <c r="T173" s="189">
        <f>T174</f>
        <v>0</v>
      </c>
      <c r="AR173" s="190" t="s">
        <v>238</v>
      </c>
      <c r="AT173" s="191" t="s">
        <v>73</v>
      </c>
      <c r="AU173" s="191" t="s">
        <v>81</v>
      </c>
      <c r="AY173" s="190" t="s">
        <v>213</v>
      </c>
      <c r="BK173" s="192">
        <f>BK174</f>
        <v>0</v>
      </c>
    </row>
    <row r="174" spans="1:65" s="2" customFormat="1" ht="16.5" customHeight="1">
      <c r="A174" s="36"/>
      <c r="B174" s="37"/>
      <c r="C174" s="195" t="s">
        <v>297</v>
      </c>
      <c r="D174" s="195" t="s">
        <v>215</v>
      </c>
      <c r="E174" s="196" t="s">
        <v>2604</v>
      </c>
      <c r="F174" s="197" t="s">
        <v>2605</v>
      </c>
      <c r="G174" s="198" t="s">
        <v>2586</v>
      </c>
      <c r="H174" s="199">
        <v>1</v>
      </c>
      <c r="I174" s="200"/>
      <c r="J174" s="201">
        <f>ROUND(I174*H174,2)</f>
        <v>0</v>
      </c>
      <c r="K174" s="197" t="s">
        <v>2365</v>
      </c>
      <c r="L174" s="41"/>
      <c r="M174" s="202" t="s">
        <v>19</v>
      </c>
      <c r="N174" s="203" t="s">
        <v>45</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2113</v>
      </c>
      <c r="AT174" s="206" t="s">
        <v>215</v>
      </c>
      <c r="AU174" s="206" t="s">
        <v>83</v>
      </c>
      <c r="AY174" s="19" t="s">
        <v>213</v>
      </c>
      <c r="BE174" s="207">
        <f>IF(N174="základní",J174,0)</f>
        <v>0</v>
      </c>
      <c r="BF174" s="207">
        <f>IF(N174="snížená",J174,0)</f>
        <v>0</v>
      </c>
      <c r="BG174" s="207">
        <f>IF(N174="zákl. přenesená",J174,0)</f>
        <v>0</v>
      </c>
      <c r="BH174" s="207">
        <f>IF(N174="sníž. přenesená",J174,0)</f>
        <v>0</v>
      </c>
      <c r="BI174" s="207">
        <f>IF(N174="nulová",J174,0)</f>
        <v>0</v>
      </c>
      <c r="BJ174" s="19" t="s">
        <v>81</v>
      </c>
      <c r="BK174" s="207">
        <f>ROUND(I174*H174,2)</f>
        <v>0</v>
      </c>
      <c r="BL174" s="19" t="s">
        <v>2113</v>
      </c>
      <c r="BM174" s="206" t="s">
        <v>3831</v>
      </c>
    </row>
    <row r="175" spans="1:65" s="12" customFormat="1" ht="22.9" customHeight="1">
      <c r="B175" s="179"/>
      <c r="C175" s="180"/>
      <c r="D175" s="181" t="s">
        <v>73</v>
      </c>
      <c r="E175" s="193" t="s">
        <v>2607</v>
      </c>
      <c r="F175" s="193" t="s">
        <v>2590</v>
      </c>
      <c r="G175" s="180"/>
      <c r="H175" s="180"/>
      <c r="I175" s="183"/>
      <c r="J175" s="194">
        <f>BK175</f>
        <v>0</v>
      </c>
      <c r="K175" s="180"/>
      <c r="L175" s="185"/>
      <c r="M175" s="186"/>
      <c r="N175" s="187"/>
      <c r="O175" s="187"/>
      <c r="P175" s="188">
        <f>P176</f>
        <v>0</v>
      </c>
      <c r="Q175" s="187"/>
      <c r="R175" s="188">
        <f>R176</f>
        <v>0</v>
      </c>
      <c r="S175" s="187"/>
      <c r="T175" s="189">
        <f>T176</f>
        <v>0</v>
      </c>
      <c r="AR175" s="190" t="s">
        <v>238</v>
      </c>
      <c r="AT175" s="191" t="s">
        <v>73</v>
      </c>
      <c r="AU175" s="191" t="s">
        <v>81</v>
      </c>
      <c r="AY175" s="190" t="s">
        <v>213</v>
      </c>
      <c r="BK175" s="192">
        <f>BK176</f>
        <v>0</v>
      </c>
    </row>
    <row r="176" spans="1:65" s="2" customFormat="1" ht="16.5" customHeight="1">
      <c r="A176" s="36"/>
      <c r="B176" s="37"/>
      <c r="C176" s="195" t="s">
        <v>302</v>
      </c>
      <c r="D176" s="195" t="s">
        <v>215</v>
      </c>
      <c r="E176" s="196" t="s">
        <v>2608</v>
      </c>
      <c r="F176" s="197" t="s">
        <v>2609</v>
      </c>
      <c r="G176" s="198" t="s">
        <v>2586</v>
      </c>
      <c r="H176" s="199">
        <v>1</v>
      </c>
      <c r="I176" s="200"/>
      <c r="J176" s="201">
        <f>ROUND(I176*H176,2)</f>
        <v>0</v>
      </c>
      <c r="K176" s="197" t="s">
        <v>2365</v>
      </c>
      <c r="L176" s="41"/>
      <c r="M176" s="258" t="s">
        <v>19</v>
      </c>
      <c r="N176" s="259" t="s">
        <v>45</v>
      </c>
      <c r="O176" s="256"/>
      <c r="P176" s="260">
        <f>O176*H176</f>
        <v>0</v>
      </c>
      <c r="Q176" s="260">
        <v>0</v>
      </c>
      <c r="R176" s="260">
        <f>Q176*H176</f>
        <v>0</v>
      </c>
      <c r="S176" s="260">
        <v>0</v>
      </c>
      <c r="T176" s="261">
        <f>S176*H176</f>
        <v>0</v>
      </c>
      <c r="U176" s="36"/>
      <c r="V176" s="36"/>
      <c r="W176" s="36"/>
      <c r="X176" s="36"/>
      <c r="Y176" s="36"/>
      <c r="Z176" s="36"/>
      <c r="AA176" s="36"/>
      <c r="AB176" s="36"/>
      <c r="AC176" s="36"/>
      <c r="AD176" s="36"/>
      <c r="AE176" s="36"/>
      <c r="AR176" s="206" t="s">
        <v>2113</v>
      </c>
      <c r="AT176" s="206" t="s">
        <v>215</v>
      </c>
      <c r="AU176" s="206" t="s">
        <v>83</v>
      </c>
      <c r="AY176" s="19" t="s">
        <v>213</v>
      </c>
      <c r="BE176" s="207">
        <f>IF(N176="základní",J176,0)</f>
        <v>0</v>
      </c>
      <c r="BF176" s="207">
        <f>IF(N176="snížená",J176,0)</f>
        <v>0</v>
      </c>
      <c r="BG176" s="207">
        <f>IF(N176="zákl. přenesená",J176,0)</f>
        <v>0</v>
      </c>
      <c r="BH176" s="207">
        <f>IF(N176="sníž. přenesená",J176,0)</f>
        <v>0</v>
      </c>
      <c r="BI176" s="207">
        <f>IF(N176="nulová",J176,0)</f>
        <v>0</v>
      </c>
      <c r="BJ176" s="19" t="s">
        <v>81</v>
      </c>
      <c r="BK176" s="207">
        <f>ROUND(I176*H176,2)</f>
        <v>0</v>
      </c>
      <c r="BL176" s="19" t="s">
        <v>2113</v>
      </c>
      <c r="BM176" s="206" t="s">
        <v>3832</v>
      </c>
    </row>
    <row r="177" spans="1:31" s="2" customFormat="1" ht="6.95" customHeight="1">
      <c r="A177" s="36"/>
      <c r="B177" s="49"/>
      <c r="C177" s="50"/>
      <c r="D177" s="50"/>
      <c r="E177" s="50"/>
      <c r="F177" s="50"/>
      <c r="G177" s="50"/>
      <c r="H177" s="50"/>
      <c r="I177" s="145"/>
      <c r="J177" s="50"/>
      <c r="K177" s="50"/>
      <c r="L177" s="41"/>
      <c r="M177" s="36"/>
      <c r="O177" s="36"/>
      <c r="P177" s="36"/>
      <c r="Q177" s="36"/>
      <c r="R177" s="36"/>
      <c r="S177" s="36"/>
      <c r="T177" s="36"/>
      <c r="U177" s="36"/>
      <c r="V177" s="36"/>
      <c r="W177" s="36"/>
      <c r="X177" s="36"/>
      <c r="Y177" s="36"/>
      <c r="Z177" s="36"/>
      <c r="AA177" s="36"/>
      <c r="AB177" s="36"/>
      <c r="AC177" s="36"/>
      <c r="AD177" s="36"/>
      <c r="AE177" s="36"/>
    </row>
  </sheetData>
  <sheetProtection password="CC3F" sheet="1" objects="1" scenarios="1" formatColumns="0" formatRows="0" autoFilter="0"/>
  <autoFilter ref="C93:K176"/>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14"/>
  <sheetViews>
    <sheetView showGridLines="0" topLeftCell="A197"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3833</v>
      </c>
      <c r="H4" s="22"/>
    </row>
    <row r="5" spans="1:8" s="1" customFormat="1" ht="12" customHeight="1">
      <c r="B5" s="22"/>
      <c r="C5" s="273" t="s">
        <v>13</v>
      </c>
      <c r="D5" s="418" t="s">
        <v>14</v>
      </c>
      <c r="E5" s="379"/>
      <c r="F5" s="379"/>
      <c r="H5" s="22"/>
    </row>
    <row r="6" spans="1:8" s="1" customFormat="1" ht="36.950000000000003" customHeight="1">
      <c r="B6" s="22"/>
      <c r="C6" s="274" t="s">
        <v>16</v>
      </c>
      <c r="D6" s="419" t="s">
        <v>17</v>
      </c>
      <c r="E6" s="379"/>
      <c r="F6" s="379"/>
      <c r="H6" s="22"/>
    </row>
    <row r="7" spans="1:8" s="1" customFormat="1" ht="16.5" customHeight="1">
      <c r="B7" s="22"/>
      <c r="C7" s="117" t="s">
        <v>23</v>
      </c>
      <c r="D7" s="121" t="str">
        <f>'Rekapitulace stavby'!AN8</f>
        <v>30. 8. 2019</v>
      </c>
      <c r="H7" s="22"/>
    </row>
    <row r="8" spans="1:8" s="2" customFormat="1" ht="10.9" customHeight="1">
      <c r="A8" s="36"/>
      <c r="B8" s="41"/>
      <c r="C8" s="36"/>
      <c r="D8" s="36"/>
      <c r="E8" s="36"/>
      <c r="F8" s="36"/>
      <c r="G8" s="36"/>
      <c r="H8" s="41"/>
    </row>
    <row r="9" spans="1:8" s="11" customFormat="1" ht="29.25" customHeight="1">
      <c r="A9" s="167"/>
      <c r="B9" s="275"/>
      <c r="C9" s="276" t="s">
        <v>55</v>
      </c>
      <c r="D9" s="277" t="s">
        <v>56</v>
      </c>
      <c r="E9" s="277" t="s">
        <v>200</v>
      </c>
      <c r="F9" s="278" t="s">
        <v>3834</v>
      </c>
      <c r="G9" s="167"/>
      <c r="H9" s="275"/>
    </row>
    <row r="10" spans="1:8" s="2" customFormat="1" ht="26.45" customHeight="1">
      <c r="A10" s="36"/>
      <c r="B10" s="41"/>
      <c r="C10" s="279" t="s">
        <v>3835</v>
      </c>
      <c r="D10" s="279" t="s">
        <v>86</v>
      </c>
      <c r="E10" s="36"/>
      <c r="F10" s="36"/>
      <c r="G10" s="36"/>
      <c r="H10" s="41"/>
    </row>
    <row r="11" spans="1:8" s="2" customFormat="1" ht="16.899999999999999" customHeight="1">
      <c r="A11" s="36"/>
      <c r="B11" s="41"/>
      <c r="C11" s="280" t="s">
        <v>150</v>
      </c>
      <c r="D11" s="281" t="s">
        <v>151</v>
      </c>
      <c r="E11" s="282" t="s">
        <v>152</v>
      </c>
      <c r="F11" s="283">
        <v>90</v>
      </c>
      <c r="G11" s="36"/>
      <c r="H11" s="41"/>
    </row>
    <row r="12" spans="1:8" s="2" customFormat="1" ht="16.899999999999999" customHeight="1">
      <c r="A12" s="36"/>
      <c r="B12" s="41"/>
      <c r="C12" s="284" t="s">
        <v>19</v>
      </c>
      <c r="D12" s="284" t="s">
        <v>249</v>
      </c>
      <c r="E12" s="19" t="s">
        <v>19</v>
      </c>
      <c r="F12" s="285">
        <v>90</v>
      </c>
      <c r="G12" s="36"/>
      <c r="H12" s="41"/>
    </row>
    <row r="13" spans="1:8" s="2" customFormat="1" ht="16.899999999999999" customHeight="1">
      <c r="A13" s="36"/>
      <c r="B13" s="41"/>
      <c r="C13" s="284" t="s">
        <v>150</v>
      </c>
      <c r="D13" s="284" t="s">
        <v>234</v>
      </c>
      <c r="E13" s="19" t="s">
        <v>19</v>
      </c>
      <c r="F13" s="285">
        <v>90</v>
      </c>
      <c r="G13" s="36"/>
      <c r="H13" s="41"/>
    </row>
    <row r="14" spans="1:8" s="2" customFormat="1" ht="16.899999999999999" customHeight="1">
      <c r="A14" s="36"/>
      <c r="B14" s="41"/>
      <c r="C14" s="286" t="s">
        <v>3836</v>
      </c>
      <c r="D14" s="36"/>
      <c r="E14" s="36"/>
      <c r="F14" s="36"/>
      <c r="G14" s="36"/>
      <c r="H14" s="41"/>
    </row>
    <row r="15" spans="1:8" s="2" customFormat="1" ht="16.899999999999999" customHeight="1">
      <c r="A15" s="36"/>
      <c r="B15" s="41"/>
      <c r="C15" s="284" t="s">
        <v>245</v>
      </c>
      <c r="D15" s="284" t="s">
        <v>3837</v>
      </c>
      <c r="E15" s="19" t="s">
        <v>152</v>
      </c>
      <c r="F15" s="285">
        <v>90</v>
      </c>
      <c r="G15" s="36"/>
      <c r="H15" s="41"/>
    </row>
    <row r="16" spans="1:8" s="2" customFormat="1" ht="16.899999999999999" customHeight="1">
      <c r="A16" s="36"/>
      <c r="B16" s="41"/>
      <c r="C16" s="284" t="s">
        <v>408</v>
      </c>
      <c r="D16" s="284" t="s">
        <v>3838</v>
      </c>
      <c r="E16" s="19" t="s">
        <v>156</v>
      </c>
      <c r="F16" s="285">
        <v>13.5</v>
      </c>
      <c r="G16" s="36"/>
      <c r="H16" s="41"/>
    </row>
    <row r="17" spans="1:8" s="2" customFormat="1" ht="16.899999999999999" customHeight="1">
      <c r="A17" s="36"/>
      <c r="B17" s="41"/>
      <c r="C17" s="284" t="s">
        <v>426</v>
      </c>
      <c r="D17" s="284" t="s">
        <v>3839</v>
      </c>
      <c r="E17" s="19" t="s">
        <v>152</v>
      </c>
      <c r="F17" s="285">
        <v>90</v>
      </c>
      <c r="G17" s="36"/>
      <c r="H17" s="41"/>
    </row>
    <row r="18" spans="1:8" s="2" customFormat="1" ht="16.899999999999999" customHeight="1">
      <c r="A18" s="36"/>
      <c r="B18" s="41"/>
      <c r="C18" s="284" t="s">
        <v>447</v>
      </c>
      <c r="D18" s="284" t="s">
        <v>3840</v>
      </c>
      <c r="E18" s="19" t="s">
        <v>152</v>
      </c>
      <c r="F18" s="285">
        <v>90</v>
      </c>
      <c r="G18" s="36"/>
      <c r="H18" s="41"/>
    </row>
    <row r="19" spans="1:8" s="2" customFormat="1" ht="16.899999999999999" customHeight="1">
      <c r="A19" s="36"/>
      <c r="B19" s="41"/>
      <c r="C19" s="280" t="s">
        <v>154</v>
      </c>
      <c r="D19" s="281" t="s">
        <v>155</v>
      </c>
      <c r="E19" s="282" t="s">
        <v>156</v>
      </c>
      <c r="F19" s="283">
        <v>571.9</v>
      </c>
      <c r="G19" s="36"/>
      <c r="H19" s="41"/>
    </row>
    <row r="20" spans="1:8" s="2" customFormat="1" ht="16.899999999999999" customHeight="1">
      <c r="A20" s="36"/>
      <c r="B20" s="41"/>
      <c r="C20" s="284" t="s">
        <v>19</v>
      </c>
      <c r="D20" s="284" t="s">
        <v>242</v>
      </c>
      <c r="E20" s="19" t="s">
        <v>19</v>
      </c>
      <c r="F20" s="285">
        <v>0</v>
      </c>
      <c r="G20" s="36"/>
      <c r="H20" s="41"/>
    </row>
    <row r="21" spans="1:8" s="2" customFormat="1" ht="16.899999999999999" customHeight="1">
      <c r="A21" s="36"/>
      <c r="B21" s="41"/>
      <c r="C21" s="284" t="s">
        <v>19</v>
      </c>
      <c r="D21" s="284" t="s">
        <v>243</v>
      </c>
      <c r="E21" s="19" t="s">
        <v>19</v>
      </c>
      <c r="F21" s="285">
        <v>571.9</v>
      </c>
      <c r="G21" s="36"/>
      <c r="H21" s="41"/>
    </row>
    <row r="22" spans="1:8" s="2" customFormat="1" ht="16.899999999999999" customHeight="1">
      <c r="A22" s="36"/>
      <c r="B22" s="41"/>
      <c r="C22" s="284" t="s">
        <v>154</v>
      </c>
      <c r="D22" s="284" t="s">
        <v>234</v>
      </c>
      <c r="E22" s="19" t="s">
        <v>19</v>
      </c>
      <c r="F22" s="285">
        <v>571.9</v>
      </c>
      <c r="G22" s="36"/>
      <c r="H22" s="41"/>
    </row>
    <row r="23" spans="1:8" s="2" customFormat="1" ht="16.899999999999999" customHeight="1">
      <c r="A23" s="36"/>
      <c r="B23" s="41"/>
      <c r="C23" s="286" t="s">
        <v>3836</v>
      </c>
      <c r="D23" s="36"/>
      <c r="E23" s="36"/>
      <c r="F23" s="36"/>
      <c r="G23" s="36"/>
      <c r="H23" s="41"/>
    </row>
    <row r="24" spans="1:8" s="2" customFormat="1" ht="16.899999999999999" customHeight="1">
      <c r="A24" s="36"/>
      <c r="B24" s="41"/>
      <c r="C24" s="284" t="s">
        <v>239</v>
      </c>
      <c r="D24" s="284" t="s">
        <v>3841</v>
      </c>
      <c r="E24" s="19" t="s">
        <v>156</v>
      </c>
      <c r="F24" s="285">
        <v>571.9</v>
      </c>
      <c r="G24" s="36"/>
      <c r="H24" s="41"/>
    </row>
    <row r="25" spans="1:8" s="2" customFormat="1" ht="16.899999999999999" customHeight="1">
      <c r="A25" s="36"/>
      <c r="B25" s="41"/>
      <c r="C25" s="284" t="s">
        <v>229</v>
      </c>
      <c r="D25" s="284" t="s">
        <v>3842</v>
      </c>
      <c r="E25" s="19" t="s">
        <v>156</v>
      </c>
      <c r="F25" s="285">
        <v>571.9</v>
      </c>
      <c r="G25" s="36"/>
      <c r="H25" s="41"/>
    </row>
    <row r="26" spans="1:8" s="2" customFormat="1" ht="16.899999999999999" customHeight="1">
      <c r="A26" s="36"/>
      <c r="B26" s="41"/>
      <c r="C26" s="284" t="s">
        <v>235</v>
      </c>
      <c r="D26" s="284" t="s">
        <v>3843</v>
      </c>
      <c r="E26" s="19" t="s">
        <v>156</v>
      </c>
      <c r="F26" s="285">
        <v>571.9</v>
      </c>
      <c r="G26" s="36"/>
      <c r="H26" s="41"/>
    </row>
    <row r="27" spans="1:8" s="2" customFormat="1" ht="16.899999999999999" customHeight="1">
      <c r="A27" s="36"/>
      <c r="B27" s="41"/>
      <c r="C27" s="284" t="s">
        <v>347</v>
      </c>
      <c r="D27" s="284" t="s">
        <v>3844</v>
      </c>
      <c r="E27" s="19" t="s">
        <v>156</v>
      </c>
      <c r="F27" s="285">
        <v>1115.9000000000001</v>
      </c>
      <c r="G27" s="36"/>
      <c r="H27" s="41"/>
    </row>
    <row r="28" spans="1:8" s="2" customFormat="1" ht="16.899999999999999" customHeight="1">
      <c r="A28" s="36"/>
      <c r="B28" s="41"/>
      <c r="C28" s="284" t="s">
        <v>381</v>
      </c>
      <c r="D28" s="284" t="s">
        <v>3845</v>
      </c>
      <c r="E28" s="19" t="s">
        <v>156</v>
      </c>
      <c r="F28" s="285">
        <v>571.9</v>
      </c>
      <c r="G28" s="36"/>
      <c r="H28" s="41"/>
    </row>
    <row r="29" spans="1:8" s="2" customFormat="1" ht="16.899999999999999" customHeight="1">
      <c r="A29" s="36"/>
      <c r="B29" s="41"/>
      <c r="C29" s="284" t="s">
        <v>385</v>
      </c>
      <c r="D29" s="284" t="s">
        <v>3846</v>
      </c>
      <c r="E29" s="19" t="s">
        <v>156</v>
      </c>
      <c r="F29" s="285">
        <v>571.9</v>
      </c>
      <c r="G29" s="36"/>
      <c r="H29" s="41"/>
    </row>
    <row r="30" spans="1:8" s="2" customFormat="1" ht="16.899999999999999" customHeight="1">
      <c r="A30" s="36"/>
      <c r="B30" s="41"/>
      <c r="C30" s="284" t="s">
        <v>390</v>
      </c>
      <c r="D30" s="284" t="s">
        <v>3847</v>
      </c>
      <c r="E30" s="19" t="s">
        <v>156</v>
      </c>
      <c r="F30" s="285">
        <v>571.9</v>
      </c>
      <c r="G30" s="36"/>
      <c r="H30" s="41"/>
    </row>
    <row r="31" spans="1:8" s="2" customFormat="1" ht="16.899999999999999" customHeight="1">
      <c r="A31" s="36"/>
      <c r="B31" s="41"/>
      <c r="C31" s="284" t="s">
        <v>394</v>
      </c>
      <c r="D31" s="284" t="s">
        <v>3848</v>
      </c>
      <c r="E31" s="19" t="s">
        <v>156</v>
      </c>
      <c r="F31" s="285">
        <v>571.9</v>
      </c>
      <c r="G31" s="36"/>
      <c r="H31" s="41"/>
    </row>
    <row r="32" spans="1:8" s="2" customFormat="1" ht="16.899999999999999" customHeight="1">
      <c r="A32" s="36"/>
      <c r="B32" s="41"/>
      <c r="C32" s="284" t="s">
        <v>398</v>
      </c>
      <c r="D32" s="284" t="s">
        <v>3849</v>
      </c>
      <c r="E32" s="19" t="s">
        <v>156</v>
      </c>
      <c r="F32" s="285">
        <v>571.9</v>
      </c>
      <c r="G32" s="36"/>
      <c r="H32" s="41"/>
    </row>
    <row r="33" spans="1:8" s="2" customFormat="1" ht="16.899999999999999" customHeight="1">
      <c r="A33" s="36"/>
      <c r="B33" s="41"/>
      <c r="C33" s="284" t="s">
        <v>403</v>
      </c>
      <c r="D33" s="284" t="s">
        <v>3850</v>
      </c>
      <c r="E33" s="19" t="s">
        <v>156</v>
      </c>
      <c r="F33" s="285">
        <v>571.9</v>
      </c>
      <c r="G33" s="36"/>
      <c r="H33" s="41"/>
    </row>
    <row r="34" spans="1:8" s="2" customFormat="1" ht="16.899999999999999" customHeight="1">
      <c r="A34" s="36"/>
      <c r="B34" s="41"/>
      <c r="C34" s="280" t="s">
        <v>159</v>
      </c>
      <c r="D34" s="281" t="s">
        <v>159</v>
      </c>
      <c r="E34" s="282" t="s">
        <v>156</v>
      </c>
      <c r="F34" s="283">
        <v>217.6</v>
      </c>
      <c r="G34" s="36"/>
      <c r="H34" s="41"/>
    </row>
    <row r="35" spans="1:8" s="2" customFormat="1" ht="16.899999999999999" customHeight="1">
      <c r="A35" s="36"/>
      <c r="B35" s="41"/>
      <c r="C35" s="284" t="s">
        <v>19</v>
      </c>
      <c r="D35" s="284" t="s">
        <v>256</v>
      </c>
      <c r="E35" s="19" t="s">
        <v>19</v>
      </c>
      <c r="F35" s="285">
        <v>217.6</v>
      </c>
      <c r="G35" s="36"/>
      <c r="H35" s="41"/>
    </row>
    <row r="36" spans="1:8" s="2" customFormat="1" ht="16.899999999999999" customHeight="1">
      <c r="A36" s="36"/>
      <c r="B36" s="41"/>
      <c r="C36" s="284" t="s">
        <v>159</v>
      </c>
      <c r="D36" s="284" t="s">
        <v>234</v>
      </c>
      <c r="E36" s="19" t="s">
        <v>19</v>
      </c>
      <c r="F36" s="285">
        <v>217.6</v>
      </c>
      <c r="G36" s="36"/>
      <c r="H36" s="41"/>
    </row>
    <row r="37" spans="1:8" s="2" customFormat="1" ht="16.899999999999999" customHeight="1">
      <c r="A37" s="36"/>
      <c r="B37" s="41"/>
      <c r="C37" s="286" t="s">
        <v>3836</v>
      </c>
      <c r="D37" s="36"/>
      <c r="E37" s="36"/>
      <c r="F37" s="36"/>
      <c r="G37" s="36"/>
      <c r="H37" s="41"/>
    </row>
    <row r="38" spans="1:8" s="2" customFormat="1" ht="16.899999999999999" customHeight="1">
      <c r="A38" s="36"/>
      <c r="B38" s="41"/>
      <c r="C38" s="284" t="s">
        <v>251</v>
      </c>
      <c r="D38" s="284" t="s">
        <v>3851</v>
      </c>
      <c r="E38" s="19" t="s">
        <v>253</v>
      </c>
      <c r="F38" s="285">
        <v>217.6</v>
      </c>
      <c r="G38" s="36"/>
      <c r="H38" s="41"/>
    </row>
    <row r="39" spans="1:8" s="2" customFormat="1" ht="16.899999999999999" customHeight="1">
      <c r="A39" s="36"/>
      <c r="B39" s="41"/>
      <c r="C39" s="284" t="s">
        <v>258</v>
      </c>
      <c r="D39" s="284" t="s">
        <v>3852</v>
      </c>
      <c r="E39" s="19" t="s">
        <v>253</v>
      </c>
      <c r="F39" s="285">
        <v>108.8</v>
      </c>
      <c r="G39" s="36"/>
      <c r="H39" s="41"/>
    </row>
    <row r="40" spans="1:8" s="2" customFormat="1" ht="16.899999999999999" customHeight="1">
      <c r="A40" s="36"/>
      <c r="B40" s="41"/>
      <c r="C40" s="284" t="s">
        <v>263</v>
      </c>
      <c r="D40" s="284" t="s">
        <v>3853</v>
      </c>
      <c r="E40" s="19" t="s">
        <v>253</v>
      </c>
      <c r="F40" s="285">
        <v>217.6</v>
      </c>
      <c r="G40" s="36"/>
      <c r="H40" s="41"/>
    </row>
    <row r="41" spans="1:8" s="2" customFormat="1" ht="16.899999999999999" customHeight="1">
      <c r="A41" s="36"/>
      <c r="B41" s="41"/>
      <c r="C41" s="284" t="s">
        <v>268</v>
      </c>
      <c r="D41" s="284" t="s">
        <v>3854</v>
      </c>
      <c r="E41" s="19" t="s">
        <v>253</v>
      </c>
      <c r="F41" s="285">
        <v>217.6</v>
      </c>
      <c r="G41" s="36"/>
      <c r="H41" s="41"/>
    </row>
    <row r="42" spans="1:8" s="2" customFormat="1" ht="16.899999999999999" customHeight="1">
      <c r="A42" s="36"/>
      <c r="B42" s="41"/>
      <c r="C42" s="284" t="s">
        <v>298</v>
      </c>
      <c r="D42" s="284" t="s">
        <v>3855</v>
      </c>
      <c r="E42" s="19" t="s">
        <v>253</v>
      </c>
      <c r="F42" s="285">
        <v>217.6</v>
      </c>
      <c r="G42" s="36"/>
      <c r="H42" s="41"/>
    </row>
    <row r="43" spans="1:8" s="2" customFormat="1" ht="16.899999999999999" customHeight="1">
      <c r="A43" s="36"/>
      <c r="B43" s="41"/>
      <c r="C43" s="284" t="s">
        <v>303</v>
      </c>
      <c r="D43" s="284" t="s">
        <v>3856</v>
      </c>
      <c r="E43" s="19" t="s">
        <v>253</v>
      </c>
      <c r="F43" s="285">
        <v>2176</v>
      </c>
      <c r="G43" s="36"/>
      <c r="H43" s="41"/>
    </row>
    <row r="44" spans="1:8" s="2" customFormat="1" ht="16.899999999999999" customHeight="1">
      <c r="A44" s="36"/>
      <c r="B44" s="41"/>
      <c r="C44" s="284" t="s">
        <v>308</v>
      </c>
      <c r="D44" s="284" t="s">
        <v>3857</v>
      </c>
      <c r="E44" s="19" t="s">
        <v>253</v>
      </c>
      <c r="F44" s="285">
        <v>217.6</v>
      </c>
      <c r="G44" s="36"/>
      <c r="H44" s="41"/>
    </row>
    <row r="45" spans="1:8" s="2" customFormat="1" ht="16.899999999999999" customHeight="1">
      <c r="A45" s="36"/>
      <c r="B45" s="41"/>
      <c r="C45" s="284" t="s">
        <v>313</v>
      </c>
      <c r="D45" s="284" t="s">
        <v>314</v>
      </c>
      <c r="E45" s="19" t="s">
        <v>253</v>
      </c>
      <c r="F45" s="285">
        <v>217.6</v>
      </c>
      <c r="G45" s="36"/>
      <c r="H45" s="41"/>
    </row>
    <row r="46" spans="1:8" s="2" customFormat="1" ht="16.899999999999999" customHeight="1">
      <c r="A46" s="36"/>
      <c r="B46" s="41"/>
      <c r="C46" s="284" t="s">
        <v>317</v>
      </c>
      <c r="D46" s="284" t="s">
        <v>3858</v>
      </c>
      <c r="E46" s="19" t="s">
        <v>166</v>
      </c>
      <c r="F46" s="285">
        <v>402.56</v>
      </c>
      <c r="G46" s="36"/>
      <c r="H46" s="41"/>
    </row>
    <row r="47" spans="1:8" s="2" customFormat="1" ht="16.899999999999999" customHeight="1">
      <c r="A47" s="36"/>
      <c r="B47" s="41"/>
      <c r="C47" s="284" t="s">
        <v>324</v>
      </c>
      <c r="D47" s="284" t="s">
        <v>3859</v>
      </c>
      <c r="E47" s="19" t="s">
        <v>253</v>
      </c>
      <c r="F47" s="285">
        <v>217.6</v>
      </c>
      <c r="G47" s="36"/>
      <c r="H47" s="41"/>
    </row>
    <row r="48" spans="1:8" s="2" customFormat="1" ht="16.899999999999999" customHeight="1">
      <c r="A48" s="36"/>
      <c r="B48" s="41"/>
      <c r="C48" s="284" t="s">
        <v>330</v>
      </c>
      <c r="D48" s="284" t="s">
        <v>331</v>
      </c>
      <c r="E48" s="19" t="s">
        <v>166</v>
      </c>
      <c r="F48" s="285">
        <v>402.56</v>
      </c>
      <c r="G48" s="36"/>
      <c r="H48" s="41"/>
    </row>
    <row r="49" spans="1:8" s="2" customFormat="1" ht="16.899999999999999" customHeight="1">
      <c r="A49" s="36"/>
      <c r="B49" s="41"/>
      <c r="C49" s="280" t="s">
        <v>161</v>
      </c>
      <c r="D49" s="281" t="s">
        <v>162</v>
      </c>
      <c r="E49" s="282" t="s">
        <v>152</v>
      </c>
      <c r="F49" s="283">
        <v>439.6</v>
      </c>
      <c r="G49" s="36"/>
      <c r="H49" s="41"/>
    </row>
    <row r="50" spans="1:8" s="2" customFormat="1" ht="16.899999999999999" customHeight="1">
      <c r="A50" s="36"/>
      <c r="B50" s="41"/>
      <c r="C50" s="284" t="s">
        <v>19</v>
      </c>
      <c r="D50" s="284" t="s">
        <v>440</v>
      </c>
      <c r="E50" s="19" t="s">
        <v>19</v>
      </c>
      <c r="F50" s="285">
        <v>0</v>
      </c>
      <c r="G50" s="36"/>
      <c r="H50" s="41"/>
    </row>
    <row r="51" spans="1:8" s="2" customFormat="1" ht="16.899999999999999" customHeight="1">
      <c r="A51" s="36"/>
      <c r="B51" s="41"/>
      <c r="C51" s="284" t="s">
        <v>19</v>
      </c>
      <c r="D51" s="284" t="s">
        <v>441</v>
      </c>
      <c r="E51" s="19" t="s">
        <v>19</v>
      </c>
      <c r="F51" s="285">
        <v>439.6</v>
      </c>
      <c r="G51" s="36"/>
      <c r="H51" s="41"/>
    </row>
    <row r="52" spans="1:8" s="2" customFormat="1" ht="16.899999999999999" customHeight="1">
      <c r="A52" s="36"/>
      <c r="B52" s="41"/>
      <c r="C52" s="284" t="s">
        <v>161</v>
      </c>
      <c r="D52" s="284" t="s">
        <v>234</v>
      </c>
      <c r="E52" s="19" t="s">
        <v>19</v>
      </c>
      <c r="F52" s="285">
        <v>439.6</v>
      </c>
      <c r="G52" s="36"/>
      <c r="H52" s="41"/>
    </row>
    <row r="53" spans="1:8" s="2" customFormat="1" ht="16.899999999999999" customHeight="1">
      <c r="A53" s="36"/>
      <c r="B53" s="41"/>
      <c r="C53" s="286" t="s">
        <v>3836</v>
      </c>
      <c r="D53" s="36"/>
      <c r="E53" s="36"/>
      <c r="F53" s="36"/>
      <c r="G53" s="36"/>
      <c r="H53" s="41"/>
    </row>
    <row r="54" spans="1:8" s="2" customFormat="1" ht="16.899999999999999" customHeight="1">
      <c r="A54" s="36"/>
      <c r="B54" s="41"/>
      <c r="C54" s="284" t="s">
        <v>436</v>
      </c>
      <c r="D54" s="284" t="s">
        <v>3860</v>
      </c>
      <c r="E54" s="19" t="s">
        <v>152</v>
      </c>
      <c r="F54" s="285">
        <v>439.6</v>
      </c>
      <c r="G54" s="36"/>
      <c r="H54" s="41"/>
    </row>
    <row r="55" spans="1:8" s="2" customFormat="1" ht="16.899999999999999" customHeight="1">
      <c r="A55" s="36"/>
      <c r="B55" s="41"/>
      <c r="C55" s="284" t="s">
        <v>420</v>
      </c>
      <c r="D55" s="284" t="s">
        <v>3861</v>
      </c>
      <c r="E55" s="19" t="s">
        <v>152</v>
      </c>
      <c r="F55" s="285">
        <v>439.6</v>
      </c>
      <c r="G55" s="36"/>
      <c r="H55" s="41"/>
    </row>
    <row r="56" spans="1:8" s="2" customFormat="1" ht="16.899999999999999" customHeight="1">
      <c r="A56" s="36"/>
      <c r="B56" s="41"/>
      <c r="C56" s="284" t="s">
        <v>431</v>
      </c>
      <c r="D56" s="284" t="s">
        <v>3862</v>
      </c>
      <c r="E56" s="19" t="s">
        <v>152</v>
      </c>
      <c r="F56" s="285">
        <v>439.6</v>
      </c>
      <c r="G56" s="36"/>
      <c r="H56" s="41"/>
    </row>
    <row r="57" spans="1:8" s="2" customFormat="1" ht="16.899999999999999" customHeight="1">
      <c r="A57" s="36"/>
      <c r="B57" s="41"/>
      <c r="C57" s="280" t="s">
        <v>164</v>
      </c>
      <c r="D57" s="281" t="s">
        <v>165</v>
      </c>
      <c r="E57" s="282" t="s">
        <v>166</v>
      </c>
      <c r="F57" s="283">
        <v>211.96799999999999</v>
      </c>
      <c r="G57" s="36"/>
      <c r="H57" s="41"/>
    </row>
    <row r="58" spans="1:8" s="2" customFormat="1" ht="16.899999999999999" customHeight="1">
      <c r="A58" s="36"/>
      <c r="B58" s="41"/>
      <c r="C58" s="284" t="s">
        <v>164</v>
      </c>
      <c r="D58" s="284" t="s">
        <v>483</v>
      </c>
      <c r="E58" s="19" t="s">
        <v>19</v>
      </c>
      <c r="F58" s="285">
        <v>211.96799999999999</v>
      </c>
      <c r="G58" s="36"/>
      <c r="H58" s="41"/>
    </row>
    <row r="59" spans="1:8" s="2" customFormat="1" ht="16.899999999999999" customHeight="1">
      <c r="A59" s="36"/>
      <c r="B59" s="41"/>
      <c r="C59" s="286" t="s">
        <v>3836</v>
      </c>
      <c r="D59" s="36"/>
      <c r="E59" s="36"/>
      <c r="F59" s="36"/>
      <c r="G59" s="36"/>
      <c r="H59" s="41"/>
    </row>
    <row r="60" spans="1:8" s="2" customFormat="1" ht="16.899999999999999" customHeight="1">
      <c r="A60" s="36"/>
      <c r="B60" s="41"/>
      <c r="C60" s="284" t="s">
        <v>478</v>
      </c>
      <c r="D60" s="284" t="s">
        <v>3863</v>
      </c>
      <c r="E60" s="19" t="s">
        <v>166</v>
      </c>
      <c r="F60" s="285">
        <v>503.637</v>
      </c>
      <c r="G60" s="36"/>
      <c r="H60" s="41"/>
    </row>
    <row r="61" spans="1:8" s="2" customFormat="1" ht="16.899999999999999" customHeight="1">
      <c r="A61" s="36"/>
      <c r="B61" s="41"/>
      <c r="C61" s="284" t="s">
        <v>454</v>
      </c>
      <c r="D61" s="284" t="s">
        <v>3864</v>
      </c>
      <c r="E61" s="19" t="s">
        <v>166</v>
      </c>
      <c r="F61" s="285">
        <v>211.96799999999999</v>
      </c>
      <c r="G61" s="36"/>
      <c r="H61" s="41"/>
    </row>
    <row r="62" spans="1:8" s="2" customFormat="1" ht="16.899999999999999" customHeight="1">
      <c r="A62" s="36"/>
      <c r="B62" s="41"/>
      <c r="C62" s="280" t="s">
        <v>168</v>
      </c>
      <c r="D62" s="281" t="s">
        <v>169</v>
      </c>
      <c r="E62" s="282" t="s">
        <v>166</v>
      </c>
      <c r="F62" s="283">
        <v>503.637</v>
      </c>
      <c r="G62" s="36"/>
      <c r="H62" s="41"/>
    </row>
    <row r="63" spans="1:8" s="2" customFormat="1" ht="16.899999999999999" customHeight="1">
      <c r="A63" s="36"/>
      <c r="B63" s="41"/>
      <c r="C63" s="284" t="s">
        <v>176</v>
      </c>
      <c r="D63" s="284" t="s">
        <v>482</v>
      </c>
      <c r="E63" s="19" t="s">
        <v>19</v>
      </c>
      <c r="F63" s="285">
        <v>125.818</v>
      </c>
      <c r="G63" s="36"/>
      <c r="H63" s="41"/>
    </row>
    <row r="64" spans="1:8" s="2" customFormat="1" ht="16.899999999999999" customHeight="1">
      <c r="A64" s="36"/>
      <c r="B64" s="41"/>
      <c r="C64" s="284" t="s">
        <v>164</v>
      </c>
      <c r="D64" s="284" t="s">
        <v>483</v>
      </c>
      <c r="E64" s="19" t="s">
        <v>19</v>
      </c>
      <c r="F64" s="285">
        <v>211.96799999999999</v>
      </c>
      <c r="G64" s="36"/>
      <c r="H64" s="41"/>
    </row>
    <row r="65" spans="1:8" s="2" customFormat="1" ht="16.899999999999999" customHeight="1">
      <c r="A65" s="36"/>
      <c r="B65" s="41"/>
      <c r="C65" s="284" t="s">
        <v>172</v>
      </c>
      <c r="D65" s="284" t="s">
        <v>484</v>
      </c>
      <c r="E65" s="19" t="s">
        <v>19</v>
      </c>
      <c r="F65" s="285">
        <v>165.851</v>
      </c>
      <c r="G65" s="36"/>
      <c r="H65" s="41"/>
    </row>
    <row r="66" spans="1:8" s="2" customFormat="1" ht="16.899999999999999" customHeight="1">
      <c r="A66" s="36"/>
      <c r="B66" s="41"/>
      <c r="C66" s="284" t="s">
        <v>168</v>
      </c>
      <c r="D66" s="284" t="s">
        <v>234</v>
      </c>
      <c r="E66" s="19" t="s">
        <v>19</v>
      </c>
      <c r="F66" s="285">
        <v>503.637</v>
      </c>
      <c r="G66" s="36"/>
      <c r="H66" s="41"/>
    </row>
    <row r="67" spans="1:8" s="2" customFormat="1" ht="16.899999999999999" customHeight="1">
      <c r="A67" s="36"/>
      <c r="B67" s="41"/>
      <c r="C67" s="286" t="s">
        <v>3836</v>
      </c>
      <c r="D67" s="36"/>
      <c r="E67" s="36"/>
      <c r="F67" s="36"/>
      <c r="G67" s="36"/>
      <c r="H67" s="41"/>
    </row>
    <row r="68" spans="1:8" s="2" customFormat="1" ht="16.899999999999999" customHeight="1">
      <c r="A68" s="36"/>
      <c r="B68" s="41"/>
      <c r="C68" s="284" t="s">
        <v>478</v>
      </c>
      <c r="D68" s="284" t="s">
        <v>3863</v>
      </c>
      <c r="E68" s="19" t="s">
        <v>166</v>
      </c>
      <c r="F68" s="285">
        <v>503.637</v>
      </c>
      <c r="G68" s="36"/>
      <c r="H68" s="41"/>
    </row>
    <row r="69" spans="1:8" s="2" customFormat="1" ht="16.899999999999999" customHeight="1">
      <c r="A69" s="36"/>
      <c r="B69" s="41"/>
      <c r="C69" s="284" t="s">
        <v>464</v>
      </c>
      <c r="D69" s="284" t="s">
        <v>3865</v>
      </c>
      <c r="E69" s="19" t="s">
        <v>166</v>
      </c>
      <c r="F69" s="285">
        <v>503.637</v>
      </c>
      <c r="G69" s="36"/>
      <c r="H69" s="41"/>
    </row>
    <row r="70" spans="1:8" s="2" customFormat="1" ht="16.899999999999999" customHeight="1">
      <c r="A70" s="36"/>
      <c r="B70" s="41"/>
      <c r="C70" s="284" t="s">
        <v>486</v>
      </c>
      <c r="D70" s="284" t="s">
        <v>3866</v>
      </c>
      <c r="E70" s="19" t="s">
        <v>166</v>
      </c>
      <c r="F70" s="285">
        <v>6547.2809999999999</v>
      </c>
      <c r="G70" s="36"/>
      <c r="H70" s="41"/>
    </row>
    <row r="71" spans="1:8" s="2" customFormat="1" ht="16.899999999999999" customHeight="1">
      <c r="A71" s="36"/>
      <c r="B71" s="41"/>
      <c r="C71" s="280" t="s">
        <v>172</v>
      </c>
      <c r="D71" s="281" t="s">
        <v>173</v>
      </c>
      <c r="E71" s="282" t="s">
        <v>166</v>
      </c>
      <c r="F71" s="283">
        <v>165.851</v>
      </c>
      <c r="G71" s="36"/>
      <c r="H71" s="41"/>
    </row>
    <row r="72" spans="1:8" s="2" customFormat="1" ht="16.899999999999999" customHeight="1">
      <c r="A72" s="36"/>
      <c r="B72" s="41"/>
      <c r="C72" s="284" t="s">
        <v>172</v>
      </c>
      <c r="D72" s="284" t="s">
        <v>484</v>
      </c>
      <c r="E72" s="19" t="s">
        <v>19</v>
      </c>
      <c r="F72" s="285">
        <v>165.851</v>
      </c>
      <c r="G72" s="36"/>
      <c r="H72" s="41"/>
    </row>
    <row r="73" spans="1:8" s="2" customFormat="1" ht="16.899999999999999" customHeight="1">
      <c r="A73" s="36"/>
      <c r="B73" s="41"/>
      <c r="C73" s="286" t="s">
        <v>3836</v>
      </c>
      <c r="D73" s="36"/>
      <c r="E73" s="36"/>
      <c r="F73" s="36"/>
      <c r="G73" s="36"/>
      <c r="H73" s="41"/>
    </row>
    <row r="74" spans="1:8" s="2" customFormat="1" ht="16.899999999999999" customHeight="1">
      <c r="A74" s="36"/>
      <c r="B74" s="41"/>
      <c r="C74" s="284" t="s">
        <v>478</v>
      </c>
      <c r="D74" s="284" t="s">
        <v>3863</v>
      </c>
      <c r="E74" s="19" t="s">
        <v>166</v>
      </c>
      <c r="F74" s="285">
        <v>503.637</v>
      </c>
      <c r="G74" s="36"/>
      <c r="H74" s="41"/>
    </row>
    <row r="75" spans="1:8" s="2" customFormat="1" ht="16.899999999999999" customHeight="1">
      <c r="A75" s="36"/>
      <c r="B75" s="41"/>
      <c r="C75" s="284" t="s">
        <v>474</v>
      </c>
      <c r="D75" s="284" t="s">
        <v>3867</v>
      </c>
      <c r="E75" s="19" t="s">
        <v>166</v>
      </c>
      <c r="F75" s="285">
        <v>165.851</v>
      </c>
      <c r="G75" s="36"/>
      <c r="H75" s="41"/>
    </row>
    <row r="76" spans="1:8" s="2" customFormat="1" ht="16.899999999999999" customHeight="1">
      <c r="A76" s="36"/>
      <c r="B76" s="41"/>
      <c r="C76" s="280" t="s">
        <v>176</v>
      </c>
      <c r="D76" s="281" t="s">
        <v>177</v>
      </c>
      <c r="E76" s="282" t="s">
        <v>166</v>
      </c>
      <c r="F76" s="283">
        <v>125.818</v>
      </c>
      <c r="G76" s="36"/>
      <c r="H76" s="41"/>
    </row>
    <row r="77" spans="1:8" s="2" customFormat="1" ht="16.899999999999999" customHeight="1">
      <c r="A77" s="36"/>
      <c r="B77" s="41"/>
      <c r="C77" s="284" t="s">
        <v>176</v>
      </c>
      <c r="D77" s="284" t="s">
        <v>482</v>
      </c>
      <c r="E77" s="19" t="s">
        <v>19</v>
      </c>
      <c r="F77" s="285">
        <v>125.818</v>
      </c>
      <c r="G77" s="36"/>
      <c r="H77" s="41"/>
    </row>
    <row r="78" spans="1:8" s="2" customFormat="1" ht="16.899999999999999" customHeight="1">
      <c r="A78" s="36"/>
      <c r="B78" s="41"/>
      <c r="C78" s="286" t="s">
        <v>3836</v>
      </c>
      <c r="D78" s="36"/>
      <c r="E78" s="36"/>
      <c r="F78" s="36"/>
      <c r="G78" s="36"/>
      <c r="H78" s="41"/>
    </row>
    <row r="79" spans="1:8" s="2" customFormat="1" ht="16.899999999999999" customHeight="1">
      <c r="A79" s="36"/>
      <c r="B79" s="41"/>
      <c r="C79" s="284" t="s">
        <v>478</v>
      </c>
      <c r="D79" s="284" t="s">
        <v>3863</v>
      </c>
      <c r="E79" s="19" t="s">
        <v>166</v>
      </c>
      <c r="F79" s="285">
        <v>503.637</v>
      </c>
      <c r="G79" s="36"/>
      <c r="H79" s="41"/>
    </row>
    <row r="80" spans="1:8" s="2" customFormat="1" ht="16.899999999999999" customHeight="1">
      <c r="A80" s="36"/>
      <c r="B80" s="41"/>
      <c r="C80" s="284" t="s">
        <v>469</v>
      </c>
      <c r="D80" s="284" t="s">
        <v>3868</v>
      </c>
      <c r="E80" s="19" t="s">
        <v>166</v>
      </c>
      <c r="F80" s="285">
        <v>125.818</v>
      </c>
      <c r="G80" s="36"/>
      <c r="H80" s="41"/>
    </row>
    <row r="81" spans="1:8" s="2" customFormat="1" ht="16.899999999999999" customHeight="1">
      <c r="A81" s="36"/>
      <c r="B81" s="41"/>
      <c r="C81" s="280" t="s">
        <v>339</v>
      </c>
      <c r="D81" s="281" t="s">
        <v>339</v>
      </c>
      <c r="E81" s="282" t="s">
        <v>156</v>
      </c>
      <c r="F81" s="283">
        <v>544</v>
      </c>
      <c r="G81" s="36"/>
      <c r="H81" s="41"/>
    </row>
    <row r="82" spans="1:8" s="2" customFormat="1" ht="16.899999999999999" customHeight="1">
      <c r="A82" s="36"/>
      <c r="B82" s="41"/>
      <c r="C82" s="284" t="s">
        <v>19</v>
      </c>
      <c r="D82" s="284" t="s">
        <v>338</v>
      </c>
      <c r="E82" s="19" t="s">
        <v>19</v>
      </c>
      <c r="F82" s="285">
        <v>544</v>
      </c>
      <c r="G82" s="36"/>
      <c r="H82" s="41"/>
    </row>
    <row r="83" spans="1:8" s="2" customFormat="1" ht="16.899999999999999" customHeight="1">
      <c r="A83" s="36"/>
      <c r="B83" s="41"/>
      <c r="C83" s="284" t="s">
        <v>339</v>
      </c>
      <c r="D83" s="284" t="s">
        <v>234</v>
      </c>
      <c r="E83" s="19" t="s">
        <v>19</v>
      </c>
      <c r="F83" s="285">
        <v>544</v>
      </c>
      <c r="G83" s="36"/>
      <c r="H83" s="41"/>
    </row>
    <row r="84" spans="1:8" s="2" customFormat="1" ht="26.45" customHeight="1">
      <c r="A84" s="36"/>
      <c r="B84" s="41"/>
      <c r="C84" s="279" t="s">
        <v>3869</v>
      </c>
      <c r="D84" s="279" t="s">
        <v>90</v>
      </c>
      <c r="E84" s="36"/>
      <c r="F84" s="36"/>
      <c r="G84" s="36"/>
      <c r="H84" s="41"/>
    </row>
    <row r="85" spans="1:8" s="2" customFormat="1" ht="16.899999999999999" customHeight="1">
      <c r="A85" s="36"/>
      <c r="B85" s="41"/>
      <c r="C85" s="280" t="s">
        <v>502</v>
      </c>
      <c r="D85" s="281" t="s">
        <v>503</v>
      </c>
      <c r="E85" s="282" t="s">
        <v>343</v>
      </c>
      <c r="F85" s="283">
        <v>11759.214</v>
      </c>
      <c r="G85" s="36"/>
      <c r="H85" s="41"/>
    </row>
    <row r="86" spans="1:8" s="2" customFormat="1" ht="16.899999999999999" customHeight="1">
      <c r="A86" s="36"/>
      <c r="B86" s="41"/>
      <c r="C86" s="284" t="s">
        <v>19</v>
      </c>
      <c r="D86" s="284" t="s">
        <v>754</v>
      </c>
      <c r="E86" s="19" t="s">
        <v>19</v>
      </c>
      <c r="F86" s="285">
        <v>559.96299999999997</v>
      </c>
      <c r="G86" s="36"/>
      <c r="H86" s="41"/>
    </row>
    <row r="87" spans="1:8" s="2" customFormat="1" ht="16.899999999999999" customHeight="1">
      <c r="A87" s="36"/>
      <c r="B87" s="41"/>
      <c r="C87" s="284" t="s">
        <v>19</v>
      </c>
      <c r="D87" s="284" t="s">
        <v>529</v>
      </c>
      <c r="E87" s="19" t="s">
        <v>19</v>
      </c>
      <c r="F87" s="285">
        <v>11199.251</v>
      </c>
      <c r="G87" s="36"/>
      <c r="H87" s="41"/>
    </row>
    <row r="88" spans="1:8" s="2" customFormat="1" ht="16.899999999999999" customHeight="1">
      <c r="A88" s="36"/>
      <c r="B88" s="41"/>
      <c r="C88" s="284" t="s">
        <v>502</v>
      </c>
      <c r="D88" s="284" t="s">
        <v>234</v>
      </c>
      <c r="E88" s="19" t="s">
        <v>19</v>
      </c>
      <c r="F88" s="285">
        <v>11759.214</v>
      </c>
      <c r="G88" s="36"/>
      <c r="H88" s="41"/>
    </row>
    <row r="89" spans="1:8" s="2" customFormat="1" ht="16.899999999999999" customHeight="1">
      <c r="A89" s="36"/>
      <c r="B89" s="41"/>
      <c r="C89" s="286" t="s">
        <v>3836</v>
      </c>
      <c r="D89" s="36"/>
      <c r="E89" s="36"/>
      <c r="F89" s="36"/>
      <c r="G89" s="36"/>
      <c r="H89" s="41"/>
    </row>
    <row r="90" spans="1:8" s="2" customFormat="1" ht="16.899999999999999" customHeight="1">
      <c r="A90" s="36"/>
      <c r="B90" s="41"/>
      <c r="C90" s="284" t="s">
        <v>741</v>
      </c>
      <c r="D90" s="284" t="s">
        <v>3870</v>
      </c>
      <c r="E90" s="19" t="s">
        <v>343</v>
      </c>
      <c r="F90" s="285">
        <v>11759.214</v>
      </c>
      <c r="G90" s="36"/>
      <c r="H90" s="41"/>
    </row>
    <row r="91" spans="1:8" s="2" customFormat="1" ht="16.899999999999999" customHeight="1">
      <c r="A91" s="36"/>
      <c r="B91" s="41"/>
      <c r="C91" s="284" t="s">
        <v>755</v>
      </c>
      <c r="D91" s="284" t="s">
        <v>3871</v>
      </c>
      <c r="E91" s="19" t="s">
        <v>343</v>
      </c>
      <c r="F91" s="285">
        <v>11759.214</v>
      </c>
      <c r="G91" s="36"/>
      <c r="H91" s="41"/>
    </row>
    <row r="92" spans="1:8" s="2" customFormat="1" ht="16.899999999999999" customHeight="1">
      <c r="A92" s="36"/>
      <c r="B92" s="41"/>
      <c r="C92" s="280" t="s">
        <v>505</v>
      </c>
      <c r="D92" s="281" t="s">
        <v>506</v>
      </c>
      <c r="E92" s="282" t="s">
        <v>253</v>
      </c>
      <c r="F92" s="283">
        <v>560.88499999999999</v>
      </c>
      <c r="G92" s="36"/>
      <c r="H92" s="41"/>
    </row>
    <row r="93" spans="1:8" s="2" customFormat="1" ht="16.899999999999999" customHeight="1">
      <c r="A93" s="36"/>
      <c r="B93" s="41"/>
      <c r="C93" s="284" t="s">
        <v>19</v>
      </c>
      <c r="D93" s="284" t="s">
        <v>617</v>
      </c>
      <c r="E93" s="19" t="s">
        <v>19</v>
      </c>
      <c r="F93" s="285">
        <v>0</v>
      </c>
      <c r="G93" s="36"/>
      <c r="H93" s="41"/>
    </row>
    <row r="94" spans="1:8" s="2" customFormat="1" ht="16.899999999999999" customHeight="1">
      <c r="A94" s="36"/>
      <c r="B94" s="41"/>
      <c r="C94" s="284" t="s">
        <v>19</v>
      </c>
      <c r="D94" s="284" t="s">
        <v>618</v>
      </c>
      <c r="E94" s="19" t="s">
        <v>19</v>
      </c>
      <c r="F94" s="285">
        <v>225.42500000000001</v>
      </c>
      <c r="G94" s="36"/>
      <c r="H94" s="41"/>
    </row>
    <row r="95" spans="1:8" s="2" customFormat="1" ht="16.899999999999999" customHeight="1">
      <c r="A95" s="36"/>
      <c r="B95" s="41"/>
      <c r="C95" s="284" t="s">
        <v>19</v>
      </c>
      <c r="D95" s="284" t="s">
        <v>619</v>
      </c>
      <c r="E95" s="19" t="s">
        <v>19</v>
      </c>
      <c r="F95" s="285">
        <v>18.663</v>
      </c>
      <c r="G95" s="36"/>
      <c r="H95" s="41"/>
    </row>
    <row r="96" spans="1:8" s="2" customFormat="1" ht="16.899999999999999" customHeight="1">
      <c r="A96" s="36"/>
      <c r="B96" s="41"/>
      <c r="C96" s="284" t="s">
        <v>19</v>
      </c>
      <c r="D96" s="284" t="s">
        <v>620</v>
      </c>
      <c r="E96" s="19" t="s">
        <v>19</v>
      </c>
      <c r="F96" s="285">
        <v>0</v>
      </c>
      <c r="G96" s="36"/>
      <c r="H96" s="41"/>
    </row>
    <row r="97" spans="1:8" s="2" customFormat="1" ht="16.899999999999999" customHeight="1">
      <c r="A97" s="36"/>
      <c r="B97" s="41"/>
      <c r="C97" s="284" t="s">
        <v>19</v>
      </c>
      <c r="D97" s="284" t="s">
        <v>621</v>
      </c>
      <c r="E97" s="19" t="s">
        <v>19</v>
      </c>
      <c r="F97" s="285">
        <v>59.584000000000003</v>
      </c>
      <c r="G97" s="36"/>
      <c r="H97" s="41"/>
    </row>
    <row r="98" spans="1:8" s="2" customFormat="1" ht="16.899999999999999" customHeight="1">
      <c r="A98" s="36"/>
      <c r="B98" s="41"/>
      <c r="C98" s="284" t="s">
        <v>19</v>
      </c>
      <c r="D98" s="284" t="s">
        <v>622</v>
      </c>
      <c r="E98" s="19" t="s">
        <v>19</v>
      </c>
      <c r="F98" s="285">
        <v>25.201000000000001</v>
      </c>
      <c r="G98" s="36"/>
      <c r="H98" s="41"/>
    </row>
    <row r="99" spans="1:8" s="2" customFormat="1" ht="16.899999999999999" customHeight="1">
      <c r="A99" s="36"/>
      <c r="B99" s="41"/>
      <c r="C99" s="284" t="s">
        <v>19</v>
      </c>
      <c r="D99" s="284" t="s">
        <v>623</v>
      </c>
      <c r="E99" s="19" t="s">
        <v>19</v>
      </c>
      <c r="F99" s="285">
        <v>0</v>
      </c>
      <c r="G99" s="36"/>
      <c r="H99" s="41"/>
    </row>
    <row r="100" spans="1:8" s="2" customFormat="1" ht="16.899999999999999" customHeight="1">
      <c r="A100" s="36"/>
      <c r="B100" s="41"/>
      <c r="C100" s="284" t="s">
        <v>19</v>
      </c>
      <c r="D100" s="284" t="s">
        <v>624</v>
      </c>
      <c r="E100" s="19" t="s">
        <v>19</v>
      </c>
      <c r="F100" s="285">
        <v>218.36199999999999</v>
      </c>
      <c r="G100" s="36"/>
      <c r="H100" s="41"/>
    </row>
    <row r="101" spans="1:8" s="2" customFormat="1" ht="16.899999999999999" customHeight="1">
      <c r="A101" s="36"/>
      <c r="B101" s="41"/>
      <c r="C101" s="284" t="s">
        <v>19</v>
      </c>
      <c r="D101" s="284" t="s">
        <v>625</v>
      </c>
      <c r="E101" s="19" t="s">
        <v>19</v>
      </c>
      <c r="F101" s="285">
        <v>2.0299999999999998</v>
      </c>
      <c r="G101" s="36"/>
      <c r="H101" s="41"/>
    </row>
    <row r="102" spans="1:8" s="2" customFormat="1" ht="16.899999999999999" customHeight="1">
      <c r="A102" s="36"/>
      <c r="B102" s="41"/>
      <c r="C102" s="284" t="s">
        <v>19</v>
      </c>
      <c r="D102" s="284" t="s">
        <v>626</v>
      </c>
      <c r="E102" s="19" t="s">
        <v>19</v>
      </c>
      <c r="F102" s="285">
        <v>2.38</v>
      </c>
      <c r="G102" s="36"/>
      <c r="H102" s="41"/>
    </row>
    <row r="103" spans="1:8" s="2" customFormat="1" ht="16.899999999999999" customHeight="1">
      <c r="A103" s="36"/>
      <c r="B103" s="41"/>
      <c r="C103" s="284" t="s">
        <v>19</v>
      </c>
      <c r="D103" s="284" t="s">
        <v>627</v>
      </c>
      <c r="E103" s="19" t="s">
        <v>19</v>
      </c>
      <c r="F103" s="285">
        <v>9.24</v>
      </c>
      <c r="G103" s="36"/>
      <c r="H103" s="41"/>
    </row>
    <row r="104" spans="1:8" s="2" customFormat="1" ht="16.899999999999999" customHeight="1">
      <c r="A104" s="36"/>
      <c r="B104" s="41"/>
      <c r="C104" s="284" t="s">
        <v>505</v>
      </c>
      <c r="D104" s="284" t="s">
        <v>234</v>
      </c>
      <c r="E104" s="19" t="s">
        <v>19</v>
      </c>
      <c r="F104" s="285">
        <v>560.88499999999999</v>
      </c>
      <c r="G104" s="36"/>
      <c r="H104" s="41"/>
    </row>
    <row r="105" spans="1:8" s="2" customFormat="1" ht="16.899999999999999" customHeight="1">
      <c r="A105" s="36"/>
      <c r="B105" s="41"/>
      <c r="C105" s="286" t="s">
        <v>3836</v>
      </c>
      <c r="D105" s="36"/>
      <c r="E105" s="36"/>
      <c r="F105" s="36"/>
      <c r="G105" s="36"/>
      <c r="H105" s="41"/>
    </row>
    <row r="106" spans="1:8" s="2" customFormat="1" ht="16.899999999999999" customHeight="1">
      <c r="A106" s="36"/>
      <c r="B106" s="41"/>
      <c r="C106" s="284" t="s">
        <v>613</v>
      </c>
      <c r="D106" s="284" t="s">
        <v>3872</v>
      </c>
      <c r="E106" s="19" t="s">
        <v>253</v>
      </c>
      <c r="F106" s="285">
        <v>100.96</v>
      </c>
      <c r="G106" s="36"/>
      <c r="H106" s="41"/>
    </row>
    <row r="107" spans="1:8" s="2" customFormat="1" ht="16.899999999999999" customHeight="1">
      <c r="A107" s="36"/>
      <c r="B107" s="41"/>
      <c r="C107" s="284" t="s">
        <v>608</v>
      </c>
      <c r="D107" s="284" t="s">
        <v>3873</v>
      </c>
      <c r="E107" s="19" t="s">
        <v>253</v>
      </c>
      <c r="F107" s="285">
        <v>307.94299999999998</v>
      </c>
      <c r="G107" s="36"/>
      <c r="H107" s="41"/>
    </row>
    <row r="108" spans="1:8" s="2" customFormat="1" ht="16.899999999999999" customHeight="1">
      <c r="A108" s="36"/>
      <c r="B108" s="41"/>
      <c r="C108" s="284" t="s">
        <v>313</v>
      </c>
      <c r="D108" s="284" t="s">
        <v>314</v>
      </c>
      <c r="E108" s="19" t="s">
        <v>253</v>
      </c>
      <c r="F108" s="285">
        <v>733.44600000000003</v>
      </c>
      <c r="G108" s="36"/>
      <c r="H108" s="41"/>
    </row>
    <row r="109" spans="1:8" s="2" customFormat="1" ht="16.899999999999999" customHeight="1">
      <c r="A109" s="36"/>
      <c r="B109" s="41"/>
      <c r="C109" s="284" t="s">
        <v>317</v>
      </c>
      <c r="D109" s="284" t="s">
        <v>3858</v>
      </c>
      <c r="E109" s="19" t="s">
        <v>166</v>
      </c>
      <c r="F109" s="285">
        <v>1320.203</v>
      </c>
      <c r="G109" s="36"/>
      <c r="H109" s="41"/>
    </row>
    <row r="110" spans="1:8" s="2" customFormat="1" ht="16.899999999999999" customHeight="1">
      <c r="A110" s="36"/>
      <c r="B110" s="41"/>
      <c r="C110" s="284" t="s">
        <v>324</v>
      </c>
      <c r="D110" s="284" t="s">
        <v>3859</v>
      </c>
      <c r="E110" s="19" t="s">
        <v>253</v>
      </c>
      <c r="F110" s="285">
        <v>500.524</v>
      </c>
      <c r="G110" s="36"/>
      <c r="H110" s="41"/>
    </row>
    <row r="111" spans="1:8" s="2" customFormat="1" ht="16.899999999999999" customHeight="1">
      <c r="A111" s="36"/>
      <c r="B111" s="41"/>
      <c r="C111" s="280" t="s">
        <v>508</v>
      </c>
      <c r="D111" s="281" t="s">
        <v>509</v>
      </c>
      <c r="E111" s="282" t="s">
        <v>253</v>
      </c>
      <c r="F111" s="283">
        <v>168.26599999999999</v>
      </c>
      <c r="G111" s="36"/>
      <c r="H111" s="41"/>
    </row>
    <row r="112" spans="1:8" s="2" customFormat="1" ht="16.899999999999999" customHeight="1">
      <c r="A112" s="36"/>
      <c r="B112" s="41"/>
      <c r="C112" s="284" t="s">
        <v>508</v>
      </c>
      <c r="D112" s="284" t="s">
        <v>628</v>
      </c>
      <c r="E112" s="19" t="s">
        <v>19</v>
      </c>
      <c r="F112" s="285">
        <v>168.26599999999999</v>
      </c>
      <c r="G112" s="36"/>
      <c r="H112" s="41"/>
    </row>
    <row r="113" spans="1:8" s="2" customFormat="1" ht="16.899999999999999" customHeight="1">
      <c r="A113" s="36"/>
      <c r="B113" s="41"/>
      <c r="C113" s="286" t="s">
        <v>3836</v>
      </c>
      <c r="D113" s="36"/>
      <c r="E113" s="36"/>
      <c r="F113" s="36"/>
      <c r="G113" s="36"/>
      <c r="H113" s="41"/>
    </row>
    <row r="114" spans="1:8" s="2" customFormat="1" ht="16.899999999999999" customHeight="1">
      <c r="A114" s="36"/>
      <c r="B114" s="41"/>
      <c r="C114" s="284" t="s">
        <v>613</v>
      </c>
      <c r="D114" s="284" t="s">
        <v>3872</v>
      </c>
      <c r="E114" s="19" t="s">
        <v>253</v>
      </c>
      <c r="F114" s="285">
        <v>100.96</v>
      </c>
      <c r="G114" s="36"/>
      <c r="H114" s="41"/>
    </row>
    <row r="115" spans="1:8" s="2" customFormat="1" ht="16.899999999999999" customHeight="1">
      <c r="A115" s="36"/>
      <c r="B115" s="41"/>
      <c r="C115" s="284" t="s">
        <v>632</v>
      </c>
      <c r="D115" s="284" t="s">
        <v>3874</v>
      </c>
      <c r="E115" s="19" t="s">
        <v>253</v>
      </c>
      <c r="F115" s="285">
        <v>50.48</v>
      </c>
      <c r="G115" s="36"/>
      <c r="H115" s="41"/>
    </row>
    <row r="116" spans="1:8" s="2" customFormat="1" ht="16.899999999999999" customHeight="1">
      <c r="A116" s="36"/>
      <c r="B116" s="41"/>
      <c r="C116" s="284" t="s">
        <v>636</v>
      </c>
      <c r="D116" s="284" t="s">
        <v>3875</v>
      </c>
      <c r="E116" s="19" t="s">
        <v>253</v>
      </c>
      <c r="F116" s="285">
        <v>67.305999999999997</v>
      </c>
      <c r="G116" s="36"/>
      <c r="H116" s="41"/>
    </row>
    <row r="117" spans="1:8" s="2" customFormat="1" ht="16.899999999999999" customHeight="1">
      <c r="A117" s="36"/>
      <c r="B117" s="41"/>
      <c r="C117" s="284" t="s">
        <v>641</v>
      </c>
      <c r="D117" s="284" t="s">
        <v>3876</v>
      </c>
      <c r="E117" s="19" t="s">
        <v>253</v>
      </c>
      <c r="F117" s="285">
        <v>33.652999999999999</v>
      </c>
      <c r="G117" s="36"/>
      <c r="H117" s="41"/>
    </row>
    <row r="118" spans="1:8" s="2" customFormat="1" ht="16.899999999999999" customHeight="1">
      <c r="A118" s="36"/>
      <c r="B118" s="41"/>
      <c r="C118" s="284" t="s">
        <v>773</v>
      </c>
      <c r="D118" s="284" t="s">
        <v>3877</v>
      </c>
      <c r="E118" s="19" t="s">
        <v>253</v>
      </c>
      <c r="F118" s="285">
        <v>420.66399999999999</v>
      </c>
      <c r="G118" s="36"/>
      <c r="H118" s="41"/>
    </row>
    <row r="119" spans="1:8" s="2" customFormat="1" ht="16.899999999999999" customHeight="1">
      <c r="A119" s="36"/>
      <c r="B119" s="41"/>
      <c r="C119" s="284" t="s">
        <v>298</v>
      </c>
      <c r="D119" s="284" t="s">
        <v>3855</v>
      </c>
      <c r="E119" s="19" t="s">
        <v>253</v>
      </c>
      <c r="F119" s="285">
        <v>579.47500000000002</v>
      </c>
      <c r="G119" s="36"/>
      <c r="H119" s="41"/>
    </row>
    <row r="120" spans="1:8" s="2" customFormat="1" ht="16.899999999999999" customHeight="1">
      <c r="A120" s="36"/>
      <c r="B120" s="41"/>
      <c r="C120" s="280" t="s">
        <v>511</v>
      </c>
      <c r="D120" s="281" t="s">
        <v>512</v>
      </c>
      <c r="E120" s="282" t="s">
        <v>253</v>
      </c>
      <c r="F120" s="283">
        <v>252.398</v>
      </c>
      <c r="G120" s="36"/>
      <c r="H120" s="41"/>
    </row>
    <row r="121" spans="1:8" s="2" customFormat="1" ht="16.899999999999999" customHeight="1">
      <c r="A121" s="36"/>
      <c r="B121" s="41"/>
      <c r="C121" s="284" t="s">
        <v>511</v>
      </c>
      <c r="D121" s="284" t="s">
        <v>629</v>
      </c>
      <c r="E121" s="19" t="s">
        <v>19</v>
      </c>
      <c r="F121" s="285">
        <v>252.398</v>
      </c>
      <c r="G121" s="36"/>
      <c r="H121" s="41"/>
    </row>
    <row r="122" spans="1:8" s="2" customFormat="1" ht="16.899999999999999" customHeight="1">
      <c r="A122" s="36"/>
      <c r="B122" s="41"/>
      <c r="C122" s="286" t="s">
        <v>3836</v>
      </c>
      <c r="D122" s="36"/>
      <c r="E122" s="36"/>
      <c r="F122" s="36"/>
      <c r="G122" s="36"/>
      <c r="H122" s="41"/>
    </row>
    <row r="123" spans="1:8" s="2" customFormat="1" ht="16.899999999999999" customHeight="1">
      <c r="A123" s="36"/>
      <c r="B123" s="41"/>
      <c r="C123" s="284" t="s">
        <v>613</v>
      </c>
      <c r="D123" s="284" t="s">
        <v>3872</v>
      </c>
      <c r="E123" s="19" t="s">
        <v>253</v>
      </c>
      <c r="F123" s="285">
        <v>100.96</v>
      </c>
      <c r="G123" s="36"/>
      <c r="H123" s="41"/>
    </row>
    <row r="124" spans="1:8" s="2" customFormat="1" ht="16.899999999999999" customHeight="1">
      <c r="A124" s="36"/>
      <c r="B124" s="41"/>
      <c r="C124" s="284" t="s">
        <v>645</v>
      </c>
      <c r="D124" s="284" t="s">
        <v>3878</v>
      </c>
      <c r="E124" s="19" t="s">
        <v>253</v>
      </c>
      <c r="F124" s="285">
        <v>151.43899999999999</v>
      </c>
      <c r="G124" s="36"/>
      <c r="H124" s="41"/>
    </row>
    <row r="125" spans="1:8" s="2" customFormat="1" ht="16.899999999999999" customHeight="1">
      <c r="A125" s="36"/>
      <c r="B125" s="41"/>
      <c r="C125" s="284" t="s">
        <v>649</v>
      </c>
      <c r="D125" s="284" t="s">
        <v>3879</v>
      </c>
      <c r="E125" s="19" t="s">
        <v>253</v>
      </c>
      <c r="F125" s="285">
        <v>75.718999999999994</v>
      </c>
      <c r="G125" s="36"/>
      <c r="H125" s="41"/>
    </row>
    <row r="126" spans="1:8" s="2" customFormat="1" ht="16.899999999999999" customHeight="1">
      <c r="A126" s="36"/>
      <c r="B126" s="41"/>
      <c r="C126" s="284" t="s">
        <v>653</v>
      </c>
      <c r="D126" s="284" t="s">
        <v>3880</v>
      </c>
      <c r="E126" s="19" t="s">
        <v>253</v>
      </c>
      <c r="F126" s="285">
        <v>100.959</v>
      </c>
      <c r="G126" s="36"/>
      <c r="H126" s="41"/>
    </row>
    <row r="127" spans="1:8" s="2" customFormat="1" ht="16.899999999999999" customHeight="1">
      <c r="A127" s="36"/>
      <c r="B127" s="41"/>
      <c r="C127" s="284" t="s">
        <v>657</v>
      </c>
      <c r="D127" s="284" t="s">
        <v>3881</v>
      </c>
      <c r="E127" s="19" t="s">
        <v>253</v>
      </c>
      <c r="F127" s="285">
        <v>50.48</v>
      </c>
      <c r="G127" s="36"/>
      <c r="H127" s="41"/>
    </row>
    <row r="128" spans="1:8" s="2" customFormat="1" ht="16.899999999999999" customHeight="1">
      <c r="A128" s="36"/>
      <c r="B128" s="41"/>
      <c r="C128" s="284" t="s">
        <v>773</v>
      </c>
      <c r="D128" s="284" t="s">
        <v>3877</v>
      </c>
      <c r="E128" s="19" t="s">
        <v>253</v>
      </c>
      <c r="F128" s="285">
        <v>420.66399999999999</v>
      </c>
      <c r="G128" s="36"/>
      <c r="H128" s="41"/>
    </row>
    <row r="129" spans="1:8" s="2" customFormat="1" ht="16.899999999999999" customHeight="1">
      <c r="A129" s="36"/>
      <c r="B129" s="41"/>
      <c r="C129" s="284" t="s">
        <v>298</v>
      </c>
      <c r="D129" s="284" t="s">
        <v>3855</v>
      </c>
      <c r="E129" s="19" t="s">
        <v>253</v>
      </c>
      <c r="F129" s="285">
        <v>579.47500000000002</v>
      </c>
      <c r="G129" s="36"/>
      <c r="H129" s="41"/>
    </row>
    <row r="130" spans="1:8" s="2" customFormat="1" ht="16.899999999999999" customHeight="1">
      <c r="A130" s="36"/>
      <c r="B130" s="41"/>
      <c r="C130" s="280" t="s">
        <v>514</v>
      </c>
      <c r="D130" s="281" t="s">
        <v>515</v>
      </c>
      <c r="E130" s="282" t="s">
        <v>253</v>
      </c>
      <c r="F130" s="283">
        <v>140.221</v>
      </c>
      <c r="G130" s="36"/>
      <c r="H130" s="41"/>
    </row>
    <row r="131" spans="1:8" s="2" customFormat="1" ht="16.899999999999999" customHeight="1">
      <c r="A131" s="36"/>
      <c r="B131" s="41"/>
      <c r="C131" s="284" t="s">
        <v>514</v>
      </c>
      <c r="D131" s="284" t="s">
        <v>630</v>
      </c>
      <c r="E131" s="19" t="s">
        <v>19</v>
      </c>
      <c r="F131" s="285">
        <v>140.221</v>
      </c>
      <c r="G131" s="36"/>
      <c r="H131" s="41"/>
    </row>
    <row r="132" spans="1:8" s="2" customFormat="1" ht="16.899999999999999" customHeight="1">
      <c r="A132" s="36"/>
      <c r="B132" s="41"/>
      <c r="C132" s="286" t="s">
        <v>3836</v>
      </c>
      <c r="D132" s="36"/>
      <c r="E132" s="36"/>
      <c r="F132" s="36"/>
      <c r="G132" s="36"/>
      <c r="H132" s="41"/>
    </row>
    <row r="133" spans="1:8" s="2" customFormat="1" ht="16.899999999999999" customHeight="1">
      <c r="A133" s="36"/>
      <c r="B133" s="41"/>
      <c r="C133" s="284" t="s">
        <v>613</v>
      </c>
      <c r="D133" s="284" t="s">
        <v>3872</v>
      </c>
      <c r="E133" s="19" t="s">
        <v>253</v>
      </c>
      <c r="F133" s="285">
        <v>100.96</v>
      </c>
      <c r="G133" s="36"/>
      <c r="H133" s="41"/>
    </row>
    <row r="134" spans="1:8" s="2" customFormat="1" ht="16.899999999999999" customHeight="1">
      <c r="A134" s="36"/>
      <c r="B134" s="41"/>
      <c r="C134" s="284" t="s">
        <v>681</v>
      </c>
      <c r="D134" s="284" t="s">
        <v>3882</v>
      </c>
      <c r="E134" s="19" t="s">
        <v>253</v>
      </c>
      <c r="F134" s="285">
        <v>140.221</v>
      </c>
      <c r="G134" s="36"/>
      <c r="H134" s="41"/>
    </row>
    <row r="135" spans="1:8" s="2" customFormat="1" ht="16.899999999999999" customHeight="1">
      <c r="A135" s="36"/>
      <c r="B135" s="41"/>
      <c r="C135" s="284" t="s">
        <v>776</v>
      </c>
      <c r="D135" s="284" t="s">
        <v>3883</v>
      </c>
      <c r="E135" s="19" t="s">
        <v>253</v>
      </c>
      <c r="F135" s="285">
        <v>140.221</v>
      </c>
      <c r="G135" s="36"/>
      <c r="H135" s="41"/>
    </row>
    <row r="136" spans="1:8" s="2" customFormat="1" ht="16.899999999999999" customHeight="1">
      <c r="A136" s="36"/>
      <c r="B136" s="41"/>
      <c r="C136" s="284" t="s">
        <v>784</v>
      </c>
      <c r="D136" s="284" t="s">
        <v>3884</v>
      </c>
      <c r="E136" s="19" t="s">
        <v>253</v>
      </c>
      <c r="F136" s="285">
        <v>153.971</v>
      </c>
      <c r="G136" s="36"/>
      <c r="H136" s="41"/>
    </row>
    <row r="137" spans="1:8" s="2" customFormat="1" ht="16.899999999999999" customHeight="1">
      <c r="A137" s="36"/>
      <c r="B137" s="41"/>
      <c r="C137" s="284" t="s">
        <v>788</v>
      </c>
      <c r="D137" s="284" t="s">
        <v>3885</v>
      </c>
      <c r="E137" s="19" t="s">
        <v>253</v>
      </c>
      <c r="F137" s="285">
        <v>1539.71</v>
      </c>
      <c r="G137" s="36"/>
      <c r="H137" s="41"/>
    </row>
    <row r="138" spans="1:8" s="2" customFormat="1" ht="16.899999999999999" customHeight="1">
      <c r="A138" s="36"/>
      <c r="B138" s="41"/>
      <c r="C138" s="280" t="s">
        <v>517</v>
      </c>
      <c r="D138" s="281" t="s">
        <v>518</v>
      </c>
      <c r="E138" s="282" t="s">
        <v>253</v>
      </c>
      <c r="F138" s="283">
        <v>55</v>
      </c>
      <c r="G138" s="36"/>
      <c r="H138" s="41"/>
    </row>
    <row r="139" spans="1:8" s="2" customFormat="1" ht="16.899999999999999" customHeight="1">
      <c r="A139" s="36"/>
      <c r="B139" s="41"/>
      <c r="C139" s="284" t="s">
        <v>19</v>
      </c>
      <c r="D139" s="284" t="s">
        <v>665</v>
      </c>
      <c r="E139" s="19" t="s">
        <v>19</v>
      </c>
      <c r="F139" s="285">
        <v>16</v>
      </c>
      <c r="G139" s="36"/>
      <c r="H139" s="41"/>
    </row>
    <row r="140" spans="1:8" s="2" customFormat="1" ht="16.899999999999999" customHeight="1">
      <c r="A140" s="36"/>
      <c r="B140" s="41"/>
      <c r="C140" s="284" t="s">
        <v>19</v>
      </c>
      <c r="D140" s="284" t="s">
        <v>666</v>
      </c>
      <c r="E140" s="19" t="s">
        <v>19</v>
      </c>
      <c r="F140" s="285">
        <v>39</v>
      </c>
      <c r="G140" s="36"/>
      <c r="H140" s="41"/>
    </row>
    <row r="141" spans="1:8" s="2" customFormat="1" ht="16.899999999999999" customHeight="1">
      <c r="A141" s="36"/>
      <c r="B141" s="41"/>
      <c r="C141" s="284" t="s">
        <v>517</v>
      </c>
      <c r="D141" s="284" t="s">
        <v>234</v>
      </c>
      <c r="E141" s="19" t="s">
        <v>19</v>
      </c>
      <c r="F141" s="285">
        <v>55</v>
      </c>
      <c r="G141" s="36"/>
      <c r="H141" s="41"/>
    </row>
    <row r="142" spans="1:8" s="2" customFormat="1" ht="16.899999999999999" customHeight="1">
      <c r="A142" s="36"/>
      <c r="B142" s="41"/>
      <c r="C142" s="286" t="s">
        <v>3836</v>
      </c>
      <c r="D142" s="36"/>
      <c r="E142" s="36"/>
      <c r="F142" s="36"/>
      <c r="G142" s="36"/>
      <c r="H142" s="41"/>
    </row>
    <row r="143" spans="1:8" s="2" customFormat="1" ht="16.899999999999999" customHeight="1">
      <c r="A143" s="36"/>
      <c r="B143" s="41"/>
      <c r="C143" s="284" t="s">
        <v>661</v>
      </c>
      <c r="D143" s="284" t="s">
        <v>3886</v>
      </c>
      <c r="E143" s="19" t="s">
        <v>253</v>
      </c>
      <c r="F143" s="285">
        <v>16.5</v>
      </c>
      <c r="G143" s="36"/>
      <c r="H143" s="41"/>
    </row>
    <row r="144" spans="1:8" s="2" customFormat="1" ht="16.899999999999999" customHeight="1">
      <c r="A144" s="36"/>
      <c r="B144" s="41"/>
      <c r="C144" s="284" t="s">
        <v>608</v>
      </c>
      <c r="D144" s="284" t="s">
        <v>3873</v>
      </c>
      <c r="E144" s="19" t="s">
        <v>253</v>
      </c>
      <c r="F144" s="285">
        <v>307.94299999999998</v>
      </c>
      <c r="G144" s="36"/>
      <c r="H144" s="41"/>
    </row>
    <row r="145" spans="1:8" s="2" customFormat="1" ht="16.899999999999999" customHeight="1">
      <c r="A145" s="36"/>
      <c r="B145" s="41"/>
      <c r="C145" s="284" t="s">
        <v>313</v>
      </c>
      <c r="D145" s="284" t="s">
        <v>314</v>
      </c>
      <c r="E145" s="19" t="s">
        <v>253</v>
      </c>
      <c r="F145" s="285">
        <v>733.44600000000003</v>
      </c>
      <c r="G145" s="36"/>
      <c r="H145" s="41"/>
    </row>
    <row r="146" spans="1:8" s="2" customFormat="1" ht="16.899999999999999" customHeight="1">
      <c r="A146" s="36"/>
      <c r="B146" s="41"/>
      <c r="C146" s="284" t="s">
        <v>317</v>
      </c>
      <c r="D146" s="284" t="s">
        <v>3858</v>
      </c>
      <c r="E146" s="19" t="s">
        <v>166</v>
      </c>
      <c r="F146" s="285">
        <v>1320.203</v>
      </c>
      <c r="G146" s="36"/>
      <c r="H146" s="41"/>
    </row>
    <row r="147" spans="1:8" s="2" customFormat="1" ht="16.899999999999999" customHeight="1">
      <c r="A147" s="36"/>
      <c r="B147" s="41"/>
      <c r="C147" s="284" t="s">
        <v>324</v>
      </c>
      <c r="D147" s="284" t="s">
        <v>3859</v>
      </c>
      <c r="E147" s="19" t="s">
        <v>253</v>
      </c>
      <c r="F147" s="285">
        <v>500.524</v>
      </c>
      <c r="G147" s="36"/>
      <c r="H147" s="41"/>
    </row>
    <row r="148" spans="1:8" s="2" customFormat="1" ht="16.899999999999999" customHeight="1">
      <c r="A148" s="36"/>
      <c r="B148" s="41"/>
      <c r="C148" s="280" t="s">
        <v>519</v>
      </c>
      <c r="D148" s="281" t="s">
        <v>520</v>
      </c>
      <c r="E148" s="282" t="s">
        <v>253</v>
      </c>
      <c r="F148" s="283">
        <v>16.5</v>
      </c>
      <c r="G148" s="36"/>
      <c r="H148" s="41"/>
    </row>
    <row r="149" spans="1:8" s="2" customFormat="1" ht="16.899999999999999" customHeight="1">
      <c r="A149" s="36"/>
      <c r="B149" s="41"/>
      <c r="C149" s="284" t="s">
        <v>519</v>
      </c>
      <c r="D149" s="284" t="s">
        <v>667</v>
      </c>
      <c r="E149" s="19" t="s">
        <v>19</v>
      </c>
      <c r="F149" s="285">
        <v>16.5</v>
      </c>
      <c r="G149" s="36"/>
      <c r="H149" s="41"/>
    </row>
    <row r="150" spans="1:8" s="2" customFormat="1" ht="16.899999999999999" customHeight="1">
      <c r="A150" s="36"/>
      <c r="B150" s="41"/>
      <c r="C150" s="286" t="s">
        <v>3836</v>
      </c>
      <c r="D150" s="36"/>
      <c r="E150" s="36"/>
      <c r="F150" s="36"/>
      <c r="G150" s="36"/>
      <c r="H150" s="41"/>
    </row>
    <row r="151" spans="1:8" s="2" customFormat="1" ht="16.899999999999999" customHeight="1">
      <c r="A151" s="36"/>
      <c r="B151" s="41"/>
      <c r="C151" s="284" t="s">
        <v>661</v>
      </c>
      <c r="D151" s="284" t="s">
        <v>3886</v>
      </c>
      <c r="E151" s="19" t="s">
        <v>253</v>
      </c>
      <c r="F151" s="285">
        <v>16.5</v>
      </c>
      <c r="G151" s="36"/>
      <c r="H151" s="41"/>
    </row>
    <row r="152" spans="1:8" s="2" customFormat="1" ht="16.899999999999999" customHeight="1">
      <c r="A152" s="36"/>
      <c r="B152" s="41"/>
      <c r="C152" s="284" t="s">
        <v>670</v>
      </c>
      <c r="D152" s="284" t="s">
        <v>3887</v>
      </c>
      <c r="E152" s="19" t="s">
        <v>253</v>
      </c>
      <c r="F152" s="285">
        <v>8.25</v>
      </c>
      <c r="G152" s="36"/>
      <c r="H152" s="41"/>
    </row>
    <row r="153" spans="1:8" s="2" customFormat="1" ht="16.899999999999999" customHeight="1">
      <c r="A153" s="36"/>
      <c r="B153" s="41"/>
      <c r="C153" s="284" t="s">
        <v>298</v>
      </c>
      <c r="D153" s="284" t="s">
        <v>3855</v>
      </c>
      <c r="E153" s="19" t="s">
        <v>253</v>
      </c>
      <c r="F153" s="285">
        <v>579.47500000000002</v>
      </c>
      <c r="G153" s="36"/>
      <c r="H153" s="41"/>
    </row>
    <row r="154" spans="1:8" s="2" customFormat="1" ht="16.899999999999999" customHeight="1">
      <c r="A154" s="36"/>
      <c r="B154" s="41"/>
      <c r="C154" s="280" t="s">
        <v>522</v>
      </c>
      <c r="D154" s="281" t="s">
        <v>523</v>
      </c>
      <c r="E154" s="282" t="s">
        <v>253</v>
      </c>
      <c r="F154" s="283">
        <v>24.75</v>
      </c>
      <c r="G154" s="36"/>
      <c r="H154" s="41"/>
    </row>
    <row r="155" spans="1:8" s="2" customFormat="1" ht="16.899999999999999" customHeight="1">
      <c r="A155" s="36"/>
      <c r="B155" s="41"/>
      <c r="C155" s="284" t="s">
        <v>522</v>
      </c>
      <c r="D155" s="284" t="s">
        <v>668</v>
      </c>
      <c r="E155" s="19" t="s">
        <v>19</v>
      </c>
      <c r="F155" s="285">
        <v>24.75</v>
      </c>
      <c r="G155" s="36"/>
      <c r="H155" s="41"/>
    </row>
    <row r="156" spans="1:8" s="2" customFormat="1" ht="16.899999999999999" customHeight="1">
      <c r="A156" s="36"/>
      <c r="B156" s="41"/>
      <c r="C156" s="286" t="s">
        <v>3836</v>
      </c>
      <c r="D156" s="36"/>
      <c r="E156" s="36"/>
      <c r="F156" s="36"/>
      <c r="G156" s="36"/>
      <c r="H156" s="41"/>
    </row>
    <row r="157" spans="1:8" s="2" customFormat="1" ht="16.899999999999999" customHeight="1">
      <c r="A157" s="36"/>
      <c r="B157" s="41"/>
      <c r="C157" s="284" t="s">
        <v>661</v>
      </c>
      <c r="D157" s="284" t="s">
        <v>3886</v>
      </c>
      <c r="E157" s="19" t="s">
        <v>253</v>
      </c>
      <c r="F157" s="285">
        <v>16.5</v>
      </c>
      <c r="G157" s="36"/>
      <c r="H157" s="41"/>
    </row>
    <row r="158" spans="1:8" s="2" customFormat="1" ht="16.899999999999999" customHeight="1">
      <c r="A158" s="36"/>
      <c r="B158" s="41"/>
      <c r="C158" s="284" t="s">
        <v>674</v>
      </c>
      <c r="D158" s="284" t="s">
        <v>3888</v>
      </c>
      <c r="E158" s="19" t="s">
        <v>253</v>
      </c>
      <c r="F158" s="285">
        <v>24.75</v>
      </c>
      <c r="G158" s="36"/>
      <c r="H158" s="41"/>
    </row>
    <row r="159" spans="1:8" s="2" customFormat="1" ht="16.899999999999999" customHeight="1">
      <c r="A159" s="36"/>
      <c r="B159" s="41"/>
      <c r="C159" s="284" t="s">
        <v>677</v>
      </c>
      <c r="D159" s="284" t="s">
        <v>3889</v>
      </c>
      <c r="E159" s="19" t="s">
        <v>253</v>
      </c>
      <c r="F159" s="285">
        <v>12.375</v>
      </c>
      <c r="G159" s="36"/>
      <c r="H159" s="41"/>
    </row>
    <row r="160" spans="1:8" s="2" customFormat="1" ht="16.899999999999999" customHeight="1">
      <c r="A160" s="36"/>
      <c r="B160" s="41"/>
      <c r="C160" s="284" t="s">
        <v>298</v>
      </c>
      <c r="D160" s="284" t="s">
        <v>3855</v>
      </c>
      <c r="E160" s="19" t="s">
        <v>253</v>
      </c>
      <c r="F160" s="285">
        <v>579.47500000000002</v>
      </c>
      <c r="G160" s="36"/>
      <c r="H160" s="41"/>
    </row>
    <row r="161" spans="1:8" s="2" customFormat="1" ht="16.899999999999999" customHeight="1">
      <c r="A161" s="36"/>
      <c r="B161" s="41"/>
      <c r="C161" s="280" t="s">
        <v>525</v>
      </c>
      <c r="D161" s="281" t="s">
        <v>526</v>
      </c>
      <c r="E161" s="282" t="s">
        <v>253</v>
      </c>
      <c r="F161" s="283">
        <v>13.75</v>
      </c>
      <c r="G161" s="36"/>
      <c r="H161" s="41"/>
    </row>
    <row r="162" spans="1:8" s="2" customFormat="1" ht="16.899999999999999" customHeight="1">
      <c r="A162" s="36"/>
      <c r="B162" s="41"/>
      <c r="C162" s="284" t="s">
        <v>525</v>
      </c>
      <c r="D162" s="284" t="s">
        <v>669</v>
      </c>
      <c r="E162" s="19" t="s">
        <v>19</v>
      </c>
      <c r="F162" s="285">
        <v>13.75</v>
      </c>
      <c r="G162" s="36"/>
      <c r="H162" s="41"/>
    </row>
    <row r="163" spans="1:8" s="2" customFormat="1" ht="16.899999999999999" customHeight="1">
      <c r="A163" s="36"/>
      <c r="B163" s="41"/>
      <c r="C163" s="286" t="s">
        <v>3836</v>
      </c>
      <c r="D163" s="36"/>
      <c r="E163" s="36"/>
      <c r="F163" s="36"/>
      <c r="G163" s="36"/>
      <c r="H163" s="41"/>
    </row>
    <row r="164" spans="1:8" s="2" customFormat="1" ht="16.899999999999999" customHeight="1">
      <c r="A164" s="36"/>
      <c r="B164" s="41"/>
      <c r="C164" s="284" t="s">
        <v>661</v>
      </c>
      <c r="D164" s="284" t="s">
        <v>3886</v>
      </c>
      <c r="E164" s="19" t="s">
        <v>253</v>
      </c>
      <c r="F164" s="285">
        <v>16.5</v>
      </c>
      <c r="G164" s="36"/>
      <c r="H164" s="41"/>
    </row>
    <row r="165" spans="1:8" s="2" customFormat="1" ht="16.899999999999999" customHeight="1">
      <c r="A165" s="36"/>
      <c r="B165" s="41"/>
      <c r="C165" s="284" t="s">
        <v>685</v>
      </c>
      <c r="D165" s="284" t="s">
        <v>3890</v>
      </c>
      <c r="E165" s="19" t="s">
        <v>253</v>
      </c>
      <c r="F165" s="285">
        <v>13.75</v>
      </c>
      <c r="G165" s="36"/>
      <c r="H165" s="41"/>
    </row>
    <row r="166" spans="1:8" s="2" customFormat="1" ht="16.899999999999999" customHeight="1">
      <c r="A166" s="36"/>
      <c r="B166" s="41"/>
      <c r="C166" s="284" t="s">
        <v>784</v>
      </c>
      <c r="D166" s="284" t="s">
        <v>3884</v>
      </c>
      <c r="E166" s="19" t="s">
        <v>253</v>
      </c>
      <c r="F166" s="285">
        <v>153.971</v>
      </c>
      <c r="G166" s="36"/>
      <c r="H166" s="41"/>
    </row>
    <row r="167" spans="1:8" s="2" customFormat="1" ht="16.899999999999999" customHeight="1">
      <c r="A167" s="36"/>
      <c r="B167" s="41"/>
      <c r="C167" s="284" t="s">
        <v>788</v>
      </c>
      <c r="D167" s="284" t="s">
        <v>3885</v>
      </c>
      <c r="E167" s="19" t="s">
        <v>253</v>
      </c>
      <c r="F167" s="285">
        <v>1539.71</v>
      </c>
      <c r="G167" s="36"/>
      <c r="H167" s="41"/>
    </row>
    <row r="168" spans="1:8" s="2" customFormat="1" ht="16.899999999999999" customHeight="1">
      <c r="A168" s="36"/>
      <c r="B168" s="41"/>
      <c r="C168" s="280" t="s">
        <v>529</v>
      </c>
      <c r="D168" s="281" t="s">
        <v>530</v>
      </c>
      <c r="E168" s="282" t="s">
        <v>343</v>
      </c>
      <c r="F168" s="283">
        <v>11199.251</v>
      </c>
      <c r="G168" s="36"/>
      <c r="H168" s="41"/>
    </row>
    <row r="169" spans="1:8" s="2" customFormat="1" ht="16.899999999999999" customHeight="1">
      <c r="A169" s="36"/>
      <c r="B169" s="41"/>
      <c r="C169" s="284" t="s">
        <v>19</v>
      </c>
      <c r="D169" s="284" t="s">
        <v>753</v>
      </c>
      <c r="E169" s="19" t="s">
        <v>19</v>
      </c>
      <c r="F169" s="285">
        <v>873.17100000000005</v>
      </c>
      <c r="G169" s="36"/>
      <c r="H169" s="41"/>
    </row>
    <row r="170" spans="1:8" s="2" customFormat="1" ht="16.899999999999999" customHeight="1">
      <c r="A170" s="36"/>
      <c r="B170" s="41"/>
      <c r="C170" s="284" t="s">
        <v>19</v>
      </c>
      <c r="D170" s="284" t="s">
        <v>562</v>
      </c>
      <c r="E170" s="19" t="s">
        <v>19</v>
      </c>
      <c r="F170" s="285">
        <v>10326.08</v>
      </c>
      <c r="G170" s="36"/>
      <c r="H170" s="41"/>
    </row>
    <row r="171" spans="1:8" s="2" customFormat="1" ht="16.899999999999999" customHeight="1">
      <c r="A171" s="36"/>
      <c r="B171" s="41"/>
      <c r="C171" s="284" t="s">
        <v>529</v>
      </c>
      <c r="D171" s="284" t="s">
        <v>234</v>
      </c>
      <c r="E171" s="19" t="s">
        <v>19</v>
      </c>
      <c r="F171" s="285">
        <v>11199.251</v>
      </c>
      <c r="G171" s="36"/>
      <c r="H171" s="41"/>
    </row>
    <row r="172" spans="1:8" s="2" customFormat="1" ht="16.899999999999999" customHeight="1">
      <c r="A172" s="36"/>
      <c r="B172" s="41"/>
      <c r="C172" s="286" t="s">
        <v>3836</v>
      </c>
      <c r="D172" s="36"/>
      <c r="E172" s="36"/>
      <c r="F172" s="36"/>
      <c r="G172" s="36"/>
      <c r="H172" s="41"/>
    </row>
    <row r="173" spans="1:8" s="2" customFormat="1" ht="16.899999999999999" customHeight="1">
      <c r="A173" s="36"/>
      <c r="B173" s="41"/>
      <c r="C173" s="284" t="s">
        <v>741</v>
      </c>
      <c r="D173" s="284" t="s">
        <v>3870</v>
      </c>
      <c r="E173" s="19" t="s">
        <v>343</v>
      </c>
      <c r="F173" s="285">
        <v>11759.214</v>
      </c>
      <c r="G173" s="36"/>
      <c r="H173" s="41"/>
    </row>
    <row r="174" spans="1:8" s="2" customFormat="1" ht="16.899999999999999" customHeight="1">
      <c r="A174" s="36"/>
      <c r="B174" s="41"/>
      <c r="C174" s="280" t="s">
        <v>532</v>
      </c>
      <c r="D174" s="281" t="s">
        <v>533</v>
      </c>
      <c r="E174" s="282" t="s">
        <v>152</v>
      </c>
      <c r="F174" s="283">
        <v>157.91</v>
      </c>
      <c r="G174" s="36"/>
      <c r="H174" s="41"/>
    </row>
    <row r="175" spans="1:8" s="2" customFormat="1" ht="16.899999999999999" customHeight="1">
      <c r="A175" s="36"/>
      <c r="B175" s="41"/>
      <c r="C175" s="284" t="s">
        <v>19</v>
      </c>
      <c r="D175" s="284" t="s">
        <v>878</v>
      </c>
      <c r="E175" s="19" t="s">
        <v>19</v>
      </c>
      <c r="F175" s="285">
        <v>193.31</v>
      </c>
      <c r="G175" s="36"/>
      <c r="H175" s="41"/>
    </row>
    <row r="176" spans="1:8" s="2" customFormat="1" ht="16.899999999999999" customHeight="1">
      <c r="A176" s="36"/>
      <c r="B176" s="41"/>
      <c r="C176" s="284" t="s">
        <v>19</v>
      </c>
      <c r="D176" s="284" t="s">
        <v>879</v>
      </c>
      <c r="E176" s="19" t="s">
        <v>19</v>
      </c>
      <c r="F176" s="285">
        <v>-27.4</v>
      </c>
      <c r="G176" s="36"/>
      <c r="H176" s="41"/>
    </row>
    <row r="177" spans="1:8" s="2" customFormat="1" ht="16.899999999999999" customHeight="1">
      <c r="A177" s="36"/>
      <c r="B177" s="41"/>
      <c r="C177" s="284" t="s">
        <v>19</v>
      </c>
      <c r="D177" s="284" t="s">
        <v>880</v>
      </c>
      <c r="E177" s="19" t="s">
        <v>19</v>
      </c>
      <c r="F177" s="285">
        <v>-8</v>
      </c>
      <c r="G177" s="36"/>
      <c r="H177" s="41"/>
    </row>
    <row r="178" spans="1:8" s="2" customFormat="1" ht="16.899999999999999" customHeight="1">
      <c r="A178" s="36"/>
      <c r="B178" s="41"/>
      <c r="C178" s="284" t="s">
        <v>532</v>
      </c>
      <c r="D178" s="284" t="s">
        <v>234</v>
      </c>
      <c r="E178" s="19" t="s">
        <v>19</v>
      </c>
      <c r="F178" s="285">
        <v>157.91</v>
      </c>
      <c r="G178" s="36"/>
      <c r="H178" s="41"/>
    </row>
    <row r="179" spans="1:8" s="2" customFormat="1" ht="16.899999999999999" customHeight="1">
      <c r="A179" s="36"/>
      <c r="B179" s="41"/>
      <c r="C179" s="286" t="s">
        <v>3836</v>
      </c>
      <c r="D179" s="36"/>
      <c r="E179" s="36"/>
      <c r="F179" s="36"/>
      <c r="G179" s="36"/>
      <c r="H179" s="41"/>
    </row>
    <row r="180" spans="1:8" s="2" customFormat="1" ht="16.899999999999999" customHeight="1">
      <c r="A180" s="36"/>
      <c r="B180" s="41"/>
      <c r="C180" s="284" t="s">
        <v>875</v>
      </c>
      <c r="D180" s="284" t="s">
        <v>3891</v>
      </c>
      <c r="E180" s="19" t="s">
        <v>152</v>
      </c>
      <c r="F180" s="285">
        <v>157.91</v>
      </c>
      <c r="G180" s="36"/>
      <c r="H180" s="41"/>
    </row>
    <row r="181" spans="1:8" s="2" customFormat="1" ht="16.899999999999999" customHeight="1">
      <c r="A181" s="36"/>
      <c r="B181" s="41"/>
      <c r="C181" s="284" t="s">
        <v>324</v>
      </c>
      <c r="D181" s="284" t="s">
        <v>3859</v>
      </c>
      <c r="E181" s="19" t="s">
        <v>253</v>
      </c>
      <c r="F181" s="285">
        <v>500.524</v>
      </c>
      <c r="G181" s="36"/>
      <c r="H181" s="41"/>
    </row>
    <row r="182" spans="1:8" s="2" customFormat="1" ht="16.899999999999999" customHeight="1">
      <c r="A182" s="36"/>
      <c r="B182" s="41"/>
      <c r="C182" s="284" t="s">
        <v>981</v>
      </c>
      <c r="D182" s="284" t="s">
        <v>3892</v>
      </c>
      <c r="E182" s="19" t="s">
        <v>152</v>
      </c>
      <c r="F182" s="285">
        <v>157.91</v>
      </c>
      <c r="G182" s="36"/>
      <c r="H182" s="41"/>
    </row>
    <row r="183" spans="1:8" s="2" customFormat="1" ht="16.899999999999999" customHeight="1">
      <c r="A183" s="36"/>
      <c r="B183" s="41"/>
      <c r="C183" s="284" t="s">
        <v>882</v>
      </c>
      <c r="D183" s="284" t="s">
        <v>883</v>
      </c>
      <c r="E183" s="19" t="s">
        <v>152</v>
      </c>
      <c r="F183" s="285">
        <v>160.279</v>
      </c>
      <c r="G183" s="36"/>
      <c r="H183" s="41"/>
    </row>
    <row r="184" spans="1:8" s="2" customFormat="1" ht="16.899999999999999" customHeight="1">
      <c r="A184" s="36"/>
      <c r="B184" s="41"/>
      <c r="C184" s="280" t="s">
        <v>535</v>
      </c>
      <c r="D184" s="281" t="s">
        <v>536</v>
      </c>
      <c r="E184" s="282" t="s">
        <v>156</v>
      </c>
      <c r="F184" s="283">
        <v>190.28</v>
      </c>
      <c r="G184" s="36"/>
      <c r="H184" s="41"/>
    </row>
    <row r="185" spans="1:8" s="2" customFormat="1" ht="16.899999999999999" customHeight="1">
      <c r="A185" s="36"/>
      <c r="B185" s="41"/>
      <c r="C185" s="284" t="s">
        <v>19</v>
      </c>
      <c r="D185" s="284" t="s">
        <v>830</v>
      </c>
      <c r="E185" s="19" t="s">
        <v>19</v>
      </c>
      <c r="F185" s="285">
        <v>47</v>
      </c>
      <c r="G185" s="36"/>
      <c r="H185" s="41"/>
    </row>
    <row r="186" spans="1:8" s="2" customFormat="1" ht="16.899999999999999" customHeight="1">
      <c r="A186" s="36"/>
      <c r="B186" s="41"/>
      <c r="C186" s="284" t="s">
        <v>19</v>
      </c>
      <c r="D186" s="284" t="s">
        <v>831</v>
      </c>
      <c r="E186" s="19" t="s">
        <v>19</v>
      </c>
      <c r="F186" s="285">
        <v>54</v>
      </c>
      <c r="G186" s="36"/>
      <c r="H186" s="41"/>
    </row>
    <row r="187" spans="1:8" s="2" customFormat="1" ht="16.899999999999999" customHeight="1">
      <c r="A187" s="36"/>
      <c r="B187" s="41"/>
      <c r="C187" s="284" t="s">
        <v>19</v>
      </c>
      <c r="D187" s="284" t="s">
        <v>832</v>
      </c>
      <c r="E187" s="19" t="s">
        <v>19</v>
      </c>
      <c r="F187" s="285">
        <v>44.4</v>
      </c>
      <c r="G187" s="36"/>
      <c r="H187" s="41"/>
    </row>
    <row r="188" spans="1:8" s="2" customFormat="1" ht="16.899999999999999" customHeight="1">
      <c r="A188" s="36"/>
      <c r="B188" s="41"/>
      <c r="C188" s="284" t="s">
        <v>19</v>
      </c>
      <c r="D188" s="284" t="s">
        <v>833</v>
      </c>
      <c r="E188" s="19" t="s">
        <v>19</v>
      </c>
      <c r="F188" s="285">
        <v>44.88</v>
      </c>
      <c r="G188" s="36"/>
      <c r="H188" s="41"/>
    </row>
    <row r="189" spans="1:8" s="2" customFormat="1" ht="16.899999999999999" customHeight="1">
      <c r="A189" s="36"/>
      <c r="B189" s="41"/>
      <c r="C189" s="284" t="s">
        <v>535</v>
      </c>
      <c r="D189" s="284" t="s">
        <v>234</v>
      </c>
      <c r="E189" s="19" t="s">
        <v>19</v>
      </c>
      <c r="F189" s="285">
        <v>190.28</v>
      </c>
      <c r="G189" s="36"/>
      <c r="H189" s="41"/>
    </row>
    <row r="190" spans="1:8" s="2" customFormat="1" ht="16.899999999999999" customHeight="1">
      <c r="A190" s="36"/>
      <c r="B190" s="41"/>
      <c r="C190" s="286" t="s">
        <v>3836</v>
      </c>
      <c r="D190" s="36"/>
      <c r="E190" s="36"/>
      <c r="F190" s="36"/>
      <c r="G190" s="36"/>
      <c r="H190" s="41"/>
    </row>
    <row r="191" spans="1:8" s="2" customFormat="1" ht="16.899999999999999" customHeight="1">
      <c r="A191" s="36"/>
      <c r="B191" s="41"/>
      <c r="C191" s="284" t="s">
        <v>827</v>
      </c>
      <c r="D191" s="284" t="s">
        <v>3893</v>
      </c>
      <c r="E191" s="19" t="s">
        <v>156</v>
      </c>
      <c r="F191" s="285">
        <v>190.28</v>
      </c>
      <c r="G191" s="36"/>
      <c r="H191" s="41"/>
    </row>
    <row r="192" spans="1:8" s="2" customFormat="1" ht="16.899999999999999" customHeight="1">
      <c r="A192" s="36"/>
      <c r="B192" s="41"/>
      <c r="C192" s="284" t="s">
        <v>735</v>
      </c>
      <c r="D192" s="284" t="s">
        <v>3894</v>
      </c>
      <c r="E192" s="19" t="s">
        <v>156</v>
      </c>
      <c r="F192" s="285">
        <v>190.28</v>
      </c>
      <c r="G192" s="36"/>
      <c r="H192" s="41"/>
    </row>
    <row r="193" spans="1:8" s="2" customFormat="1" ht="16.899999999999999" customHeight="1">
      <c r="A193" s="36"/>
      <c r="B193" s="41"/>
      <c r="C193" s="284" t="s">
        <v>738</v>
      </c>
      <c r="D193" s="284" t="s">
        <v>3895</v>
      </c>
      <c r="E193" s="19" t="s">
        <v>156</v>
      </c>
      <c r="F193" s="285">
        <v>190.28</v>
      </c>
      <c r="G193" s="36"/>
      <c r="H193" s="41"/>
    </row>
    <row r="194" spans="1:8" s="2" customFormat="1" ht="16.899999999999999" customHeight="1">
      <c r="A194" s="36"/>
      <c r="B194" s="41"/>
      <c r="C194" s="280" t="s">
        <v>538</v>
      </c>
      <c r="D194" s="281" t="s">
        <v>539</v>
      </c>
      <c r="E194" s="282" t="s">
        <v>253</v>
      </c>
      <c r="F194" s="283">
        <v>26.245000000000001</v>
      </c>
      <c r="G194" s="36"/>
      <c r="H194" s="41"/>
    </row>
    <row r="195" spans="1:8" s="2" customFormat="1" ht="16.899999999999999" customHeight="1">
      <c r="A195" s="36"/>
      <c r="B195" s="41"/>
      <c r="C195" s="284" t="s">
        <v>19</v>
      </c>
      <c r="D195" s="284" t="s">
        <v>617</v>
      </c>
      <c r="E195" s="19" t="s">
        <v>19</v>
      </c>
      <c r="F195" s="285">
        <v>0</v>
      </c>
      <c r="G195" s="36"/>
      <c r="H195" s="41"/>
    </row>
    <row r="196" spans="1:8" s="2" customFormat="1" ht="16.899999999999999" customHeight="1">
      <c r="A196" s="36"/>
      <c r="B196" s="41"/>
      <c r="C196" s="284" t="s">
        <v>19</v>
      </c>
      <c r="D196" s="284" t="s">
        <v>846</v>
      </c>
      <c r="E196" s="19" t="s">
        <v>19</v>
      </c>
      <c r="F196" s="285">
        <v>5.8550000000000004</v>
      </c>
      <c r="G196" s="36"/>
      <c r="H196" s="41"/>
    </row>
    <row r="197" spans="1:8" s="2" customFormat="1" ht="16.899999999999999" customHeight="1">
      <c r="A197" s="36"/>
      <c r="B197" s="41"/>
      <c r="C197" s="284" t="s">
        <v>19</v>
      </c>
      <c r="D197" s="284" t="s">
        <v>847</v>
      </c>
      <c r="E197" s="19" t="s">
        <v>19</v>
      </c>
      <c r="F197" s="285">
        <v>0.55400000000000005</v>
      </c>
      <c r="G197" s="36"/>
      <c r="H197" s="41"/>
    </row>
    <row r="198" spans="1:8" s="2" customFormat="1" ht="16.899999999999999" customHeight="1">
      <c r="A198" s="36"/>
      <c r="B198" s="41"/>
      <c r="C198" s="284" t="s">
        <v>19</v>
      </c>
      <c r="D198" s="284" t="s">
        <v>620</v>
      </c>
      <c r="E198" s="19" t="s">
        <v>19</v>
      </c>
      <c r="F198" s="285">
        <v>0</v>
      </c>
      <c r="G198" s="36"/>
      <c r="H198" s="41"/>
    </row>
    <row r="199" spans="1:8" s="2" customFormat="1" ht="16.899999999999999" customHeight="1">
      <c r="A199" s="36"/>
      <c r="B199" s="41"/>
      <c r="C199" s="284" t="s">
        <v>19</v>
      </c>
      <c r="D199" s="284" t="s">
        <v>848</v>
      </c>
      <c r="E199" s="19" t="s">
        <v>19</v>
      </c>
      <c r="F199" s="285">
        <v>2.851</v>
      </c>
      <c r="G199" s="36"/>
      <c r="H199" s="41"/>
    </row>
    <row r="200" spans="1:8" s="2" customFormat="1" ht="16.899999999999999" customHeight="1">
      <c r="A200" s="36"/>
      <c r="B200" s="41"/>
      <c r="C200" s="284" t="s">
        <v>19</v>
      </c>
      <c r="D200" s="284" t="s">
        <v>849</v>
      </c>
      <c r="E200" s="19" t="s">
        <v>19</v>
      </c>
      <c r="F200" s="285">
        <v>1.4119999999999999</v>
      </c>
      <c r="G200" s="36"/>
      <c r="H200" s="41"/>
    </row>
    <row r="201" spans="1:8" s="2" customFormat="1" ht="16.899999999999999" customHeight="1">
      <c r="A201" s="36"/>
      <c r="B201" s="41"/>
      <c r="C201" s="284" t="s">
        <v>19</v>
      </c>
      <c r="D201" s="284" t="s">
        <v>623</v>
      </c>
      <c r="E201" s="19" t="s">
        <v>19</v>
      </c>
      <c r="F201" s="285">
        <v>0</v>
      </c>
      <c r="G201" s="36"/>
      <c r="H201" s="41"/>
    </row>
    <row r="202" spans="1:8" s="2" customFormat="1" ht="16.899999999999999" customHeight="1">
      <c r="A202" s="36"/>
      <c r="B202" s="41"/>
      <c r="C202" s="284" t="s">
        <v>19</v>
      </c>
      <c r="D202" s="284" t="s">
        <v>850</v>
      </c>
      <c r="E202" s="19" t="s">
        <v>19</v>
      </c>
      <c r="F202" s="285">
        <v>9.0980000000000008</v>
      </c>
      <c r="G202" s="36"/>
      <c r="H202" s="41"/>
    </row>
    <row r="203" spans="1:8" s="2" customFormat="1" ht="16.899999999999999" customHeight="1">
      <c r="A203" s="36"/>
      <c r="B203" s="41"/>
      <c r="C203" s="284" t="s">
        <v>19</v>
      </c>
      <c r="D203" s="284" t="s">
        <v>851</v>
      </c>
      <c r="E203" s="19" t="s">
        <v>19</v>
      </c>
      <c r="F203" s="285">
        <v>0.625</v>
      </c>
      <c r="G203" s="36"/>
      <c r="H203" s="41"/>
    </row>
    <row r="204" spans="1:8" s="2" customFormat="1" ht="16.899999999999999" customHeight="1">
      <c r="A204" s="36"/>
      <c r="B204" s="41"/>
      <c r="C204" s="284" t="s">
        <v>19</v>
      </c>
      <c r="D204" s="284" t="s">
        <v>852</v>
      </c>
      <c r="E204" s="19" t="s">
        <v>19</v>
      </c>
      <c r="F204" s="285">
        <v>0.9</v>
      </c>
      <c r="G204" s="36"/>
      <c r="H204" s="41"/>
    </row>
    <row r="205" spans="1:8" s="2" customFormat="1" ht="16.899999999999999" customHeight="1">
      <c r="A205" s="36"/>
      <c r="B205" s="41"/>
      <c r="C205" s="284" t="s">
        <v>19</v>
      </c>
      <c r="D205" s="284" t="s">
        <v>853</v>
      </c>
      <c r="E205" s="19" t="s">
        <v>19</v>
      </c>
      <c r="F205" s="285">
        <v>0.625</v>
      </c>
      <c r="G205" s="36"/>
      <c r="H205" s="41"/>
    </row>
    <row r="206" spans="1:8" s="2" customFormat="1" ht="16.899999999999999" customHeight="1">
      <c r="A206" s="36"/>
      <c r="B206" s="41"/>
      <c r="C206" s="284" t="s">
        <v>19</v>
      </c>
      <c r="D206" s="284" t="s">
        <v>854</v>
      </c>
      <c r="E206" s="19" t="s">
        <v>19</v>
      </c>
      <c r="F206" s="285">
        <v>0.9</v>
      </c>
      <c r="G206" s="36"/>
      <c r="H206" s="41"/>
    </row>
    <row r="207" spans="1:8" s="2" customFormat="1" ht="16.899999999999999" customHeight="1">
      <c r="A207" s="36"/>
      <c r="B207" s="41"/>
      <c r="C207" s="284" t="s">
        <v>19</v>
      </c>
      <c r="D207" s="284" t="s">
        <v>855</v>
      </c>
      <c r="E207" s="19" t="s">
        <v>19</v>
      </c>
      <c r="F207" s="285">
        <v>0.625</v>
      </c>
      <c r="G207" s="36"/>
      <c r="H207" s="41"/>
    </row>
    <row r="208" spans="1:8" s="2" customFormat="1" ht="16.899999999999999" customHeight="1">
      <c r="A208" s="36"/>
      <c r="B208" s="41"/>
      <c r="C208" s="284" t="s">
        <v>19</v>
      </c>
      <c r="D208" s="284" t="s">
        <v>856</v>
      </c>
      <c r="E208" s="19" t="s">
        <v>19</v>
      </c>
      <c r="F208" s="285">
        <v>0.4</v>
      </c>
      <c r="G208" s="36"/>
      <c r="H208" s="41"/>
    </row>
    <row r="209" spans="1:8" s="2" customFormat="1" ht="16.899999999999999" customHeight="1">
      <c r="A209" s="36"/>
      <c r="B209" s="41"/>
      <c r="C209" s="284" t="s">
        <v>19</v>
      </c>
      <c r="D209" s="284" t="s">
        <v>857</v>
      </c>
      <c r="E209" s="19" t="s">
        <v>19</v>
      </c>
      <c r="F209" s="285">
        <v>0.4</v>
      </c>
      <c r="G209" s="36"/>
      <c r="H209" s="41"/>
    </row>
    <row r="210" spans="1:8" s="2" customFormat="1" ht="16.899999999999999" customHeight="1">
      <c r="A210" s="36"/>
      <c r="B210" s="41"/>
      <c r="C210" s="284" t="s">
        <v>19</v>
      </c>
      <c r="D210" s="284" t="s">
        <v>858</v>
      </c>
      <c r="E210" s="19" t="s">
        <v>19</v>
      </c>
      <c r="F210" s="285">
        <v>2</v>
      </c>
      <c r="G210" s="36"/>
      <c r="H210" s="41"/>
    </row>
    <row r="211" spans="1:8" s="2" customFormat="1" ht="16.899999999999999" customHeight="1">
      <c r="A211" s="36"/>
      <c r="B211" s="41"/>
      <c r="C211" s="284" t="s">
        <v>538</v>
      </c>
      <c r="D211" s="284" t="s">
        <v>234</v>
      </c>
      <c r="E211" s="19" t="s">
        <v>19</v>
      </c>
      <c r="F211" s="285">
        <v>26.245000000000001</v>
      </c>
      <c r="G211" s="36"/>
      <c r="H211" s="41"/>
    </row>
    <row r="212" spans="1:8" s="2" customFormat="1" ht="16.899999999999999" customHeight="1">
      <c r="A212" s="36"/>
      <c r="B212" s="41"/>
      <c r="C212" s="286" t="s">
        <v>3836</v>
      </c>
      <c r="D212" s="36"/>
      <c r="E212" s="36"/>
      <c r="F212" s="36"/>
      <c r="G212" s="36"/>
      <c r="H212" s="41"/>
    </row>
    <row r="213" spans="1:8" s="2" customFormat="1" ht="16.899999999999999" customHeight="1">
      <c r="A213" s="36"/>
      <c r="B213" s="41"/>
      <c r="C213" s="284" t="s">
        <v>842</v>
      </c>
      <c r="D213" s="284" t="s">
        <v>3896</v>
      </c>
      <c r="E213" s="19" t="s">
        <v>253</v>
      </c>
      <c r="F213" s="285">
        <v>26.245000000000001</v>
      </c>
      <c r="G213" s="36"/>
      <c r="H213" s="41"/>
    </row>
    <row r="214" spans="1:8" s="2" customFormat="1" ht="16.899999999999999" customHeight="1">
      <c r="A214" s="36"/>
      <c r="B214" s="41"/>
      <c r="C214" s="284" t="s">
        <v>324</v>
      </c>
      <c r="D214" s="284" t="s">
        <v>3859</v>
      </c>
      <c r="E214" s="19" t="s">
        <v>253</v>
      </c>
      <c r="F214" s="285">
        <v>500.524</v>
      </c>
      <c r="G214" s="36"/>
      <c r="H214" s="41"/>
    </row>
    <row r="215" spans="1:8" s="2" customFormat="1" ht="16.899999999999999" customHeight="1">
      <c r="A215" s="36"/>
      <c r="B215" s="41"/>
      <c r="C215" s="280" t="s">
        <v>541</v>
      </c>
      <c r="D215" s="281" t="s">
        <v>542</v>
      </c>
      <c r="E215" s="282" t="s">
        <v>253</v>
      </c>
      <c r="F215" s="283">
        <v>107.465</v>
      </c>
      <c r="G215" s="36"/>
      <c r="H215" s="41"/>
    </row>
    <row r="216" spans="1:8" s="2" customFormat="1" ht="16.899999999999999" customHeight="1">
      <c r="A216" s="36"/>
      <c r="B216" s="41"/>
      <c r="C216" s="284" t="s">
        <v>19</v>
      </c>
      <c r="D216" s="284" t="s">
        <v>617</v>
      </c>
      <c r="E216" s="19" t="s">
        <v>19</v>
      </c>
      <c r="F216" s="285">
        <v>0</v>
      </c>
      <c r="G216" s="36"/>
      <c r="H216" s="41"/>
    </row>
    <row r="217" spans="1:8" s="2" customFormat="1" ht="16.899999999999999" customHeight="1">
      <c r="A217" s="36"/>
      <c r="B217" s="41"/>
      <c r="C217" s="284" t="s">
        <v>19</v>
      </c>
      <c r="D217" s="284" t="s">
        <v>967</v>
      </c>
      <c r="E217" s="19" t="s">
        <v>19</v>
      </c>
      <c r="F217" s="285">
        <v>31.949000000000002</v>
      </c>
      <c r="G217" s="36"/>
      <c r="H217" s="41"/>
    </row>
    <row r="218" spans="1:8" s="2" customFormat="1" ht="16.899999999999999" customHeight="1">
      <c r="A218" s="36"/>
      <c r="B218" s="41"/>
      <c r="C218" s="284" t="s">
        <v>19</v>
      </c>
      <c r="D218" s="284" t="s">
        <v>968</v>
      </c>
      <c r="E218" s="19" t="s">
        <v>19</v>
      </c>
      <c r="F218" s="285">
        <v>3.0219999999999998</v>
      </c>
      <c r="G218" s="36"/>
      <c r="H218" s="41"/>
    </row>
    <row r="219" spans="1:8" s="2" customFormat="1" ht="16.899999999999999" customHeight="1">
      <c r="A219" s="36"/>
      <c r="B219" s="41"/>
      <c r="C219" s="284" t="s">
        <v>19</v>
      </c>
      <c r="D219" s="284" t="s">
        <v>620</v>
      </c>
      <c r="E219" s="19" t="s">
        <v>19</v>
      </c>
      <c r="F219" s="285">
        <v>0</v>
      </c>
      <c r="G219" s="36"/>
      <c r="H219" s="41"/>
    </row>
    <row r="220" spans="1:8" s="2" customFormat="1" ht="16.899999999999999" customHeight="1">
      <c r="A220" s="36"/>
      <c r="B220" s="41"/>
      <c r="C220" s="284" t="s">
        <v>19</v>
      </c>
      <c r="D220" s="284" t="s">
        <v>969</v>
      </c>
      <c r="E220" s="19" t="s">
        <v>19</v>
      </c>
      <c r="F220" s="285">
        <v>15.555999999999999</v>
      </c>
      <c r="G220" s="36"/>
      <c r="H220" s="41"/>
    </row>
    <row r="221" spans="1:8" s="2" customFormat="1" ht="16.899999999999999" customHeight="1">
      <c r="A221" s="36"/>
      <c r="B221" s="41"/>
      <c r="C221" s="284" t="s">
        <v>19</v>
      </c>
      <c r="D221" s="284" t="s">
        <v>970</v>
      </c>
      <c r="E221" s="19" t="s">
        <v>19</v>
      </c>
      <c r="F221" s="285">
        <v>7.7039999999999997</v>
      </c>
      <c r="G221" s="36"/>
      <c r="H221" s="41"/>
    </row>
    <row r="222" spans="1:8" s="2" customFormat="1" ht="16.899999999999999" customHeight="1">
      <c r="A222" s="36"/>
      <c r="B222" s="41"/>
      <c r="C222" s="284" t="s">
        <v>19</v>
      </c>
      <c r="D222" s="284" t="s">
        <v>623</v>
      </c>
      <c r="E222" s="19" t="s">
        <v>19</v>
      </c>
      <c r="F222" s="285">
        <v>0</v>
      </c>
      <c r="G222" s="36"/>
      <c r="H222" s="41"/>
    </row>
    <row r="223" spans="1:8" s="2" customFormat="1" ht="16.899999999999999" customHeight="1">
      <c r="A223" s="36"/>
      <c r="B223" s="41"/>
      <c r="C223" s="284" t="s">
        <v>19</v>
      </c>
      <c r="D223" s="284" t="s">
        <v>971</v>
      </c>
      <c r="E223" s="19" t="s">
        <v>19</v>
      </c>
      <c r="F223" s="285">
        <v>49.234000000000002</v>
      </c>
      <c r="G223" s="36"/>
      <c r="H223" s="41"/>
    </row>
    <row r="224" spans="1:8" s="2" customFormat="1" ht="16.899999999999999" customHeight="1">
      <c r="A224" s="36"/>
      <c r="B224" s="41"/>
      <c r="C224" s="284" t="s">
        <v>541</v>
      </c>
      <c r="D224" s="284" t="s">
        <v>234</v>
      </c>
      <c r="E224" s="19" t="s">
        <v>19</v>
      </c>
      <c r="F224" s="285">
        <v>107.465</v>
      </c>
      <c r="G224" s="36"/>
      <c r="H224" s="41"/>
    </row>
    <row r="225" spans="1:8" s="2" customFormat="1" ht="16.899999999999999" customHeight="1">
      <c r="A225" s="36"/>
      <c r="B225" s="41"/>
      <c r="C225" s="286" t="s">
        <v>3836</v>
      </c>
      <c r="D225" s="36"/>
      <c r="E225" s="36"/>
      <c r="F225" s="36"/>
      <c r="G225" s="36"/>
      <c r="H225" s="41"/>
    </row>
    <row r="226" spans="1:8" s="2" customFormat="1" ht="16.899999999999999" customHeight="1">
      <c r="A226" s="36"/>
      <c r="B226" s="41"/>
      <c r="C226" s="284" t="s">
        <v>963</v>
      </c>
      <c r="D226" s="284" t="s">
        <v>3897</v>
      </c>
      <c r="E226" s="19" t="s">
        <v>253</v>
      </c>
      <c r="F226" s="285">
        <v>107.465</v>
      </c>
      <c r="G226" s="36"/>
      <c r="H226" s="41"/>
    </row>
    <row r="227" spans="1:8" s="2" customFormat="1" ht="16.899999999999999" customHeight="1">
      <c r="A227" s="36"/>
      <c r="B227" s="41"/>
      <c r="C227" s="284" t="s">
        <v>324</v>
      </c>
      <c r="D227" s="284" t="s">
        <v>3859</v>
      </c>
      <c r="E227" s="19" t="s">
        <v>253</v>
      </c>
      <c r="F227" s="285">
        <v>500.524</v>
      </c>
      <c r="G227" s="36"/>
      <c r="H227" s="41"/>
    </row>
    <row r="228" spans="1:8" s="2" customFormat="1" ht="16.899999999999999" customHeight="1">
      <c r="A228" s="36"/>
      <c r="B228" s="41"/>
      <c r="C228" s="280" t="s">
        <v>544</v>
      </c>
      <c r="D228" s="281" t="s">
        <v>545</v>
      </c>
      <c r="E228" s="282" t="s">
        <v>253</v>
      </c>
      <c r="F228" s="283">
        <v>59.31</v>
      </c>
      <c r="G228" s="36"/>
      <c r="H228" s="41"/>
    </row>
    <row r="229" spans="1:8" s="2" customFormat="1" ht="16.899999999999999" customHeight="1">
      <c r="A229" s="36"/>
      <c r="B229" s="41"/>
      <c r="C229" s="284" t="s">
        <v>19</v>
      </c>
      <c r="D229" s="284" t="s">
        <v>617</v>
      </c>
      <c r="E229" s="19" t="s">
        <v>19</v>
      </c>
      <c r="F229" s="285">
        <v>0</v>
      </c>
      <c r="G229" s="36"/>
      <c r="H229" s="41"/>
    </row>
    <row r="230" spans="1:8" s="2" customFormat="1" ht="16.899999999999999" customHeight="1">
      <c r="A230" s="36"/>
      <c r="B230" s="41"/>
      <c r="C230" s="284" t="s">
        <v>19</v>
      </c>
      <c r="D230" s="284" t="s">
        <v>817</v>
      </c>
      <c r="E230" s="19" t="s">
        <v>19</v>
      </c>
      <c r="F230" s="285">
        <v>17.565999999999999</v>
      </c>
      <c r="G230" s="36"/>
      <c r="H230" s="41"/>
    </row>
    <row r="231" spans="1:8" s="2" customFormat="1" ht="16.899999999999999" customHeight="1">
      <c r="A231" s="36"/>
      <c r="B231" s="41"/>
      <c r="C231" s="284" t="s">
        <v>19</v>
      </c>
      <c r="D231" s="284" t="s">
        <v>818</v>
      </c>
      <c r="E231" s="19" t="s">
        <v>19</v>
      </c>
      <c r="F231" s="285">
        <v>1.661</v>
      </c>
      <c r="G231" s="36"/>
      <c r="H231" s="41"/>
    </row>
    <row r="232" spans="1:8" s="2" customFormat="1" ht="16.899999999999999" customHeight="1">
      <c r="A232" s="36"/>
      <c r="B232" s="41"/>
      <c r="C232" s="284" t="s">
        <v>19</v>
      </c>
      <c r="D232" s="284" t="s">
        <v>620</v>
      </c>
      <c r="E232" s="19" t="s">
        <v>19</v>
      </c>
      <c r="F232" s="285">
        <v>0</v>
      </c>
      <c r="G232" s="36"/>
      <c r="H232" s="41"/>
    </row>
    <row r="233" spans="1:8" s="2" customFormat="1" ht="16.899999999999999" customHeight="1">
      <c r="A233" s="36"/>
      <c r="B233" s="41"/>
      <c r="C233" s="284" t="s">
        <v>19</v>
      </c>
      <c r="D233" s="284" t="s">
        <v>819</v>
      </c>
      <c r="E233" s="19" t="s">
        <v>19</v>
      </c>
      <c r="F233" s="285">
        <v>8.5530000000000008</v>
      </c>
      <c r="G233" s="36"/>
      <c r="H233" s="41"/>
    </row>
    <row r="234" spans="1:8" s="2" customFormat="1" ht="16.899999999999999" customHeight="1">
      <c r="A234" s="36"/>
      <c r="B234" s="41"/>
      <c r="C234" s="284" t="s">
        <v>19</v>
      </c>
      <c r="D234" s="284" t="s">
        <v>820</v>
      </c>
      <c r="E234" s="19" t="s">
        <v>19</v>
      </c>
      <c r="F234" s="285">
        <v>4.2350000000000003</v>
      </c>
      <c r="G234" s="36"/>
      <c r="H234" s="41"/>
    </row>
    <row r="235" spans="1:8" s="2" customFormat="1" ht="16.899999999999999" customHeight="1">
      <c r="A235" s="36"/>
      <c r="B235" s="41"/>
      <c r="C235" s="284" t="s">
        <v>19</v>
      </c>
      <c r="D235" s="284" t="s">
        <v>623</v>
      </c>
      <c r="E235" s="19" t="s">
        <v>19</v>
      </c>
      <c r="F235" s="285">
        <v>0</v>
      </c>
      <c r="G235" s="36"/>
      <c r="H235" s="41"/>
    </row>
    <row r="236" spans="1:8" s="2" customFormat="1" ht="16.899999999999999" customHeight="1">
      <c r="A236" s="36"/>
      <c r="B236" s="41"/>
      <c r="C236" s="284" t="s">
        <v>19</v>
      </c>
      <c r="D236" s="284" t="s">
        <v>821</v>
      </c>
      <c r="E236" s="19" t="s">
        <v>19</v>
      </c>
      <c r="F236" s="285">
        <v>27.295000000000002</v>
      </c>
      <c r="G236" s="36"/>
      <c r="H236" s="41"/>
    </row>
    <row r="237" spans="1:8" s="2" customFormat="1" ht="16.899999999999999" customHeight="1">
      <c r="A237" s="36"/>
      <c r="B237" s="41"/>
      <c r="C237" s="284" t="s">
        <v>544</v>
      </c>
      <c r="D237" s="284" t="s">
        <v>234</v>
      </c>
      <c r="E237" s="19" t="s">
        <v>19</v>
      </c>
      <c r="F237" s="285">
        <v>59.31</v>
      </c>
      <c r="G237" s="36"/>
      <c r="H237" s="41"/>
    </row>
    <row r="238" spans="1:8" s="2" customFormat="1" ht="16.899999999999999" customHeight="1">
      <c r="A238" s="36"/>
      <c r="B238" s="41"/>
      <c r="C238" s="286" t="s">
        <v>3836</v>
      </c>
      <c r="D238" s="36"/>
      <c r="E238" s="36"/>
      <c r="F238" s="36"/>
      <c r="G238" s="36"/>
      <c r="H238" s="41"/>
    </row>
    <row r="239" spans="1:8" s="2" customFormat="1" ht="16.899999999999999" customHeight="1">
      <c r="A239" s="36"/>
      <c r="B239" s="41"/>
      <c r="C239" s="284" t="s">
        <v>813</v>
      </c>
      <c r="D239" s="284" t="s">
        <v>3898</v>
      </c>
      <c r="E239" s="19" t="s">
        <v>253</v>
      </c>
      <c r="F239" s="285">
        <v>59.31</v>
      </c>
      <c r="G239" s="36"/>
      <c r="H239" s="41"/>
    </row>
    <row r="240" spans="1:8" s="2" customFormat="1" ht="16.899999999999999" customHeight="1">
      <c r="A240" s="36"/>
      <c r="B240" s="41"/>
      <c r="C240" s="284" t="s">
        <v>268</v>
      </c>
      <c r="D240" s="284" t="s">
        <v>3854</v>
      </c>
      <c r="E240" s="19" t="s">
        <v>253</v>
      </c>
      <c r="F240" s="285">
        <v>559.83399999999995</v>
      </c>
      <c r="G240" s="36"/>
      <c r="H240" s="41"/>
    </row>
    <row r="241" spans="1:8" s="2" customFormat="1" ht="16.899999999999999" customHeight="1">
      <c r="A241" s="36"/>
      <c r="B241" s="41"/>
      <c r="C241" s="284" t="s">
        <v>308</v>
      </c>
      <c r="D241" s="284" t="s">
        <v>3857</v>
      </c>
      <c r="E241" s="19" t="s">
        <v>253</v>
      </c>
      <c r="F241" s="285">
        <v>559.83399999999995</v>
      </c>
      <c r="G241" s="36"/>
      <c r="H241" s="41"/>
    </row>
    <row r="242" spans="1:8" s="2" customFormat="1" ht="16.899999999999999" customHeight="1">
      <c r="A242" s="36"/>
      <c r="B242" s="41"/>
      <c r="C242" s="284" t="s">
        <v>324</v>
      </c>
      <c r="D242" s="284" t="s">
        <v>3859</v>
      </c>
      <c r="E242" s="19" t="s">
        <v>253</v>
      </c>
      <c r="F242" s="285">
        <v>500.524</v>
      </c>
      <c r="G242" s="36"/>
      <c r="H242" s="41"/>
    </row>
    <row r="243" spans="1:8" s="2" customFormat="1" ht="16.899999999999999" customHeight="1">
      <c r="A243" s="36"/>
      <c r="B243" s="41"/>
      <c r="C243" s="284" t="s">
        <v>822</v>
      </c>
      <c r="D243" s="284" t="s">
        <v>823</v>
      </c>
      <c r="E243" s="19" t="s">
        <v>166</v>
      </c>
      <c r="F243" s="285">
        <v>119.21299999999999</v>
      </c>
      <c r="G243" s="36"/>
      <c r="H243" s="41"/>
    </row>
    <row r="244" spans="1:8" s="2" customFormat="1" ht="16.899999999999999" customHeight="1">
      <c r="A244" s="36"/>
      <c r="B244" s="41"/>
      <c r="C244" s="280" t="s">
        <v>3899</v>
      </c>
      <c r="D244" s="281" t="s">
        <v>545</v>
      </c>
      <c r="E244" s="282" t="s">
        <v>253</v>
      </c>
      <c r="F244" s="283">
        <v>63.792999999999999</v>
      </c>
      <c r="G244" s="36"/>
      <c r="H244" s="41"/>
    </row>
    <row r="245" spans="1:8" s="2" customFormat="1" ht="16.899999999999999" customHeight="1">
      <c r="A245" s="36"/>
      <c r="B245" s="41"/>
      <c r="C245" s="280" t="s">
        <v>547</v>
      </c>
      <c r="D245" s="281" t="s">
        <v>548</v>
      </c>
      <c r="E245" s="282" t="s">
        <v>343</v>
      </c>
      <c r="F245" s="283">
        <v>1466.8</v>
      </c>
      <c r="G245" s="36"/>
      <c r="H245" s="41"/>
    </row>
    <row r="246" spans="1:8" s="2" customFormat="1" ht="16.899999999999999" customHeight="1">
      <c r="A246" s="36"/>
      <c r="B246" s="41"/>
      <c r="C246" s="284" t="s">
        <v>19</v>
      </c>
      <c r="D246" s="284" t="s">
        <v>762</v>
      </c>
      <c r="E246" s="19" t="s">
        <v>19</v>
      </c>
      <c r="F246" s="285">
        <v>0</v>
      </c>
      <c r="G246" s="36"/>
      <c r="H246" s="41"/>
    </row>
    <row r="247" spans="1:8" s="2" customFormat="1" ht="16.899999999999999" customHeight="1">
      <c r="A247" s="36"/>
      <c r="B247" s="41"/>
      <c r="C247" s="284" t="s">
        <v>19</v>
      </c>
      <c r="D247" s="284" t="s">
        <v>763</v>
      </c>
      <c r="E247" s="19" t="s">
        <v>19</v>
      </c>
      <c r="F247" s="285">
        <v>347.4</v>
      </c>
      <c r="G247" s="36"/>
      <c r="H247" s="41"/>
    </row>
    <row r="248" spans="1:8" s="2" customFormat="1" ht="16.899999999999999" customHeight="1">
      <c r="A248" s="36"/>
      <c r="B248" s="41"/>
      <c r="C248" s="284" t="s">
        <v>19</v>
      </c>
      <c r="D248" s="284" t="s">
        <v>764</v>
      </c>
      <c r="E248" s="19" t="s">
        <v>19</v>
      </c>
      <c r="F248" s="285">
        <v>386</v>
      </c>
      <c r="G248" s="36"/>
      <c r="H248" s="41"/>
    </row>
    <row r="249" spans="1:8" s="2" customFormat="1" ht="16.899999999999999" customHeight="1">
      <c r="A249" s="36"/>
      <c r="B249" s="41"/>
      <c r="C249" s="284" t="s">
        <v>19</v>
      </c>
      <c r="D249" s="284" t="s">
        <v>765</v>
      </c>
      <c r="E249" s="19" t="s">
        <v>19</v>
      </c>
      <c r="F249" s="285">
        <v>347.4</v>
      </c>
      <c r="G249" s="36"/>
      <c r="H249" s="41"/>
    </row>
    <row r="250" spans="1:8" s="2" customFormat="1" ht="16.899999999999999" customHeight="1">
      <c r="A250" s="36"/>
      <c r="B250" s="41"/>
      <c r="C250" s="284" t="s">
        <v>19</v>
      </c>
      <c r="D250" s="284" t="s">
        <v>766</v>
      </c>
      <c r="E250" s="19" t="s">
        <v>19</v>
      </c>
      <c r="F250" s="285">
        <v>386</v>
      </c>
      <c r="G250" s="36"/>
      <c r="H250" s="41"/>
    </row>
    <row r="251" spans="1:8" s="2" customFormat="1" ht="16.899999999999999" customHeight="1">
      <c r="A251" s="36"/>
      <c r="B251" s="41"/>
      <c r="C251" s="284" t="s">
        <v>547</v>
      </c>
      <c r="D251" s="284" t="s">
        <v>234</v>
      </c>
      <c r="E251" s="19" t="s">
        <v>19</v>
      </c>
      <c r="F251" s="285">
        <v>1466.8</v>
      </c>
      <c r="G251" s="36"/>
      <c r="H251" s="41"/>
    </row>
    <row r="252" spans="1:8" s="2" customFormat="1" ht="16.899999999999999" customHeight="1">
      <c r="A252" s="36"/>
      <c r="B252" s="41"/>
      <c r="C252" s="286" t="s">
        <v>3836</v>
      </c>
      <c r="D252" s="36"/>
      <c r="E252" s="36"/>
      <c r="F252" s="36"/>
      <c r="G252" s="36"/>
      <c r="H252" s="41"/>
    </row>
    <row r="253" spans="1:8" s="2" customFormat="1" ht="16.899999999999999" customHeight="1">
      <c r="A253" s="36"/>
      <c r="B253" s="41"/>
      <c r="C253" s="284" t="s">
        <v>758</v>
      </c>
      <c r="D253" s="284" t="s">
        <v>3900</v>
      </c>
      <c r="E253" s="19" t="s">
        <v>343</v>
      </c>
      <c r="F253" s="285">
        <v>1466.8</v>
      </c>
      <c r="G253" s="36"/>
      <c r="H253" s="41"/>
    </row>
    <row r="254" spans="1:8" s="2" customFormat="1" ht="16.899999999999999" customHeight="1">
      <c r="A254" s="36"/>
      <c r="B254" s="41"/>
      <c r="C254" s="284" t="s">
        <v>770</v>
      </c>
      <c r="D254" s="284" t="s">
        <v>3901</v>
      </c>
      <c r="E254" s="19" t="s">
        <v>343</v>
      </c>
      <c r="F254" s="285">
        <v>1466.8</v>
      </c>
      <c r="G254" s="36"/>
      <c r="H254" s="41"/>
    </row>
    <row r="255" spans="1:8" s="2" customFormat="1" ht="16.899999999999999" customHeight="1">
      <c r="A255" s="36"/>
      <c r="B255" s="41"/>
      <c r="C255" s="284" t="s">
        <v>767</v>
      </c>
      <c r="D255" s="284" t="s">
        <v>768</v>
      </c>
      <c r="E255" s="19" t="s">
        <v>166</v>
      </c>
      <c r="F255" s="285">
        <v>1.4670000000000001</v>
      </c>
      <c r="G255" s="36"/>
      <c r="H255" s="41"/>
    </row>
    <row r="256" spans="1:8" s="2" customFormat="1" ht="16.899999999999999" customHeight="1">
      <c r="A256" s="36"/>
      <c r="B256" s="41"/>
      <c r="C256" s="280" t="s">
        <v>550</v>
      </c>
      <c r="D256" s="281" t="s">
        <v>551</v>
      </c>
      <c r="E256" s="282" t="s">
        <v>156</v>
      </c>
      <c r="F256" s="283">
        <v>374.46199999999999</v>
      </c>
      <c r="G256" s="36"/>
      <c r="H256" s="41"/>
    </row>
    <row r="257" spans="1:8" s="2" customFormat="1" ht="16.899999999999999" customHeight="1">
      <c r="A257" s="36"/>
      <c r="B257" s="41"/>
      <c r="C257" s="284" t="s">
        <v>19</v>
      </c>
      <c r="D257" s="284" t="s">
        <v>617</v>
      </c>
      <c r="E257" s="19" t="s">
        <v>19</v>
      </c>
      <c r="F257" s="285">
        <v>0</v>
      </c>
      <c r="G257" s="36"/>
      <c r="H257" s="41"/>
    </row>
    <row r="258" spans="1:8" s="2" customFormat="1" ht="16.899999999999999" customHeight="1">
      <c r="A258" s="36"/>
      <c r="B258" s="41"/>
      <c r="C258" s="284" t="s">
        <v>19</v>
      </c>
      <c r="D258" s="284" t="s">
        <v>708</v>
      </c>
      <c r="E258" s="19" t="s">
        <v>19</v>
      </c>
      <c r="F258" s="285">
        <v>32.545999999999999</v>
      </c>
      <c r="G258" s="36"/>
      <c r="H258" s="41"/>
    </row>
    <row r="259" spans="1:8" s="2" customFormat="1" ht="16.899999999999999" customHeight="1">
      <c r="A259" s="36"/>
      <c r="B259" s="41"/>
      <c r="C259" s="284" t="s">
        <v>19</v>
      </c>
      <c r="D259" s="284" t="s">
        <v>620</v>
      </c>
      <c r="E259" s="19" t="s">
        <v>19</v>
      </c>
      <c r="F259" s="285">
        <v>0</v>
      </c>
      <c r="G259" s="36"/>
      <c r="H259" s="41"/>
    </row>
    <row r="260" spans="1:8" s="2" customFormat="1" ht="16.899999999999999" customHeight="1">
      <c r="A260" s="36"/>
      <c r="B260" s="41"/>
      <c r="C260" s="284" t="s">
        <v>19</v>
      </c>
      <c r="D260" s="284" t="s">
        <v>709</v>
      </c>
      <c r="E260" s="19" t="s">
        <v>19</v>
      </c>
      <c r="F260" s="285">
        <v>111.404</v>
      </c>
      <c r="G260" s="36"/>
      <c r="H260" s="41"/>
    </row>
    <row r="261" spans="1:8" s="2" customFormat="1" ht="16.899999999999999" customHeight="1">
      <c r="A261" s="36"/>
      <c r="B261" s="41"/>
      <c r="C261" s="284" t="s">
        <v>19</v>
      </c>
      <c r="D261" s="284" t="s">
        <v>710</v>
      </c>
      <c r="E261" s="19" t="s">
        <v>19</v>
      </c>
      <c r="F261" s="285">
        <v>48.543999999999997</v>
      </c>
      <c r="G261" s="36"/>
      <c r="H261" s="41"/>
    </row>
    <row r="262" spans="1:8" s="2" customFormat="1" ht="16.899999999999999" customHeight="1">
      <c r="A262" s="36"/>
      <c r="B262" s="41"/>
      <c r="C262" s="284" t="s">
        <v>19</v>
      </c>
      <c r="D262" s="284" t="s">
        <v>711</v>
      </c>
      <c r="E262" s="19" t="s">
        <v>19</v>
      </c>
      <c r="F262" s="285">
        <v>0</v>
      </c>
      <c r="G262" s="36"/>
      <c r="H262" s="41"/>
    </row>
    <row r="263" spans="1:8" s="2" customFormat="1" ht="16.899999999999999" customHeight="1">
      <c r="A263" s="36"/>
      <c r="B263" s="41"/>
      <c r="C263" s="284" t="s">
        <v>19</v>
      </c>
      <c r="D263" s="284" t="s">
        <v>712</v>
      </c>
      <c r="E263" s="19" t="s">
        <v>19</v>
      </c>
      <c r="F263" s="285">
        <v>181.96799999999999</v>
      </c>
      <c r="G263" s="36"/>
      <c r="H263" s="41"/>
    </row>
    <row r="264" spans="1:8" s="2" customFormat="1" ht="16.899999999999999" customHeight="1">
      <c r="A264" s="36"/>
      <c r="B264" s="41"/>
      <c r="C264" s="284" t="s">
        <v>550</v>
      </c>
      <c r="D264" s="284" t="s">
        <v>234</v>
      </c>
      <c r="E264" s="19" t="s">
        <v>19</v>
      </c>
      <c r="F264" s="285">
        <v>374.46199999999999</v>
      </c>
      <c r="G264" s="36"/>
      <c r="H264" s="41"/>
    </row>
    <row r="265" spans="1:8" s="2" customFormat="1" ht="16.899999999999999" customHeight="1">
      <c r="A265" s="36"/>
      <c r="B265" s="41"/>
      <c r="C265" s="286" t="s">
        <v>3836</v>
      </c>
      <c r="D265" s="36"/>
      <c r="E265" s="36"/>
      <c r="F265" s="36"/>
      <c r="G265" s="36"/>
      <c r="H265" s="41"/>
    </row>
    <row r="266" spans="1:8" s="2" customFormat="1" ht="16.899999999999999" customHeight="1">
      <c r="A266" s="36"/>
      <c r="B266" s="41"/>
      <c r="C266" s="284" t="s">
        <v>704</v>
      </c>
      <c r="D266" s="284" t="s">
        <v>3902</v>
      </c>
      <c r="E266" s="19" t="s">
        <v>156</v>
      </c>
      <c r="F266" s="285">
        <v>374.46199999999999</v>
      </c>
      <c r="G266" s="36"/>
      <c r="H266" s="41"/>
    </row>
    <row r="267" spans="1:8" s="2" customFormat="1" ht="16.899999999999999" customHeight="1">
      <c r="A267" s="36"/>
      <c r="B267" s="41"/>
      <c r="C267" s="284" t="s">
        <v>717</v>
      </c>
      <c r="D267" s="284" t="s">
        <v>3903</v>
      </c>
      <c r="E267" s="19" t="s">
        <v>156</v>
      </c>
      <c r="F267" s="285">
        <v>14978.48</v>
      </c>
      <c r="G267" s="36"/>
      <c r="H267" s="41"/>
    </row>
    <row r="268" spans="1:8" s="2" customFormat="1" ht="16.899999999999999" customHeight="1">
      <c r="A268" s="36"/>
      <c r="B268" s="41"/>
      <c r="C268" s="280" t="s">
        <v>553</v>
      </c>
      <c r="D268" s="281" t="s">
        <v>554</v>
      </c>
      <c r="E268" s="282" t="s">
        <v>156</v>
      </c>
      <c r="F268" s="283">
        <v>387.34399999999999</v>
      </c>
      <c r="G268" s="36"/>
      <c r="H268" s="41"/>
    </row>
    <row r="269" spans="1:8" s="2" customFormat="1" ht="16.899999999999999" customHeight="1">
      <c r="A269" s="36"/>
      <c r="B269" s="41"/>
      <c r="C269" s="284" t="s">
        <v>19</v>
      </c>
      <c r="D269" s="284" t="s">
        <v>617</v>
      </c>
      <c r="E269" s="19" t="s">
        <v>19</v>
      </c>
      <c r="F269" s="285">
        <v>0</v>
      </c>
      <c r="G269" s="36"/>
      <c r="H269" s="41"/>
    </row>
    <row r="270" spans="1:8" s="2" customFormat="1" ht="16.899999999999999" customHeight="1">
      <c r="A270" s="36"/>
      <c r="B270" s="41"/>
      <c r="C270" s="284" t="s">
        <v>19</v>
      </c>
      <c r="D270" s="284" t="s">
        <v>716</v>
      </c>
      <c r="E270" s="19" t="s">
        <v>19</v>
      </c>
      <c r="F270" s="285">
        <v>387.34399999999999</v>
      </c>
      <c r="G270" s="36"/>
      <c r="H270" s="41"/>
    </row>
    <row r="271" spans="1:8" s="2" customFormat="1" ht="16.899999999999999" customHeight="1">
      <c r="A271" s="36"/>
      <c r="B271" s="41"/>
      <c r="C271" s="284" t="s">
        <v>553</v>
      </c>
      <c r="D271" s="284" t="s">
        <v>234</v>
      </c>
      <c r="E271" s="19" t="s">
        <v>19</v>
      </c>
      <c r="F271" s="285">
        <v>387.34399999999999</v>
      </c>
      <c r="G271" s="36"/>
      <c r="H271" s="41"/>
    </row>
    <row r="272" spans="1:8" s="2" customFormat="1" ht="16.899999999999999" customHeight="1">
      <c r="A272" s="36"/>
      <c r="B272" s="41"/>
      <c r="C272" s="286" t="s">
        <v>3836</v>
      </c>
      <c r="D272" s="36"/>
      <c r="E272" s="36"/>
      <c r="F272" s="36"/>
      <c r="G272" s="36"/>
      <c r="H272" s="41"/>
    </row>
    <row r="273" spans="1:8" s="2" customFormat="1" ht="16.899999999999999" customHeight="1">
      <c r="A273" s="36"/>
      <c r="B273" s="41"/>
      <c r="C273" s="284" t="s">
        <v>713</v>
      </c>
      <c r="D273" s="284" t="s">
        <v>3904</v>
      </c>
      <c r="E273" s="19" t="s">
        <v>156</v>
      </c>
      <c r="F273" s="285">
        <v>387.34399999999999</v>
      </c>
      <c r="G273" s="36"/>
      <c r="H273" s="41"/>
    </row>
    <row r="274" spans="1:8" s="2" customFormat="1" ht="16.899999999999999" customHeight="1">
      <c r="A274" s="36"/>
      <c r="B274" s="41"/>
      <c r="C274" s="284" t="s">
        <v>721</v>
      </c>
      <c r="D274" s="284" t="s">
        <v>3905</v>
      </c>
      <c r="E274" s="19" t="s">
        <v>156</v>
      </c>
      <c r="F274" s="285">
        <v>15493.76</v>
      </c>
      <c r="G274" s="36"/>
      <c r="H274" s="41"/>
    </row>
    <row r="275" spans="1:8" s="2" customFormat="1" ht="16.899999999999999" customHeight="1">
      <c r="A275" s="36"/>
      <c r="B275" s="41"/>
      <c r="C275" s="280" t="s">
        <v>3906</v>
      </c>
      <c r="D275" s="281" t="s">
        <v>3907</v>
      </c>
      <c r="E275" s="282" t="s">
        <v>152</v>
      </c>
      <c r="F275" s="283">
        <v>129.71199999999999</v>
      </c>
      <c r="G275" s="36"/>
      <c r="H275" s="41"/>
    </row>
    <row r="276" spans="1:8" s="2" customFormat="1" ht="16.899999999999999" customHeight="1">
      <c r="A276" s="36"/>
      <c r="B276" s="41"/>
      <c r="C276" s="280" t="s">
        <v>556</v>
      </c>
      <c r="D276" s="281" t="s">
        <v>557</v>
      </c>
      <c r="E276" s="282" t="s">
        <v>253</v>
      </c>
      <c r="F276" s="283">
        <v>6.4749999999999996</v>
      </c>
      <c r="G276" s="36"/>
      <c r="H276" s="41"/>
    </row>
    <row r="277" spans="1:8" s="2" customFormat="1" ht="16.899999999999999" customHeight="1">
      <c r="A277" s="36"/>
      <c r="B277" s="41"/>
      <c r="C277" s="284" t="s">
        <v>19</v>
      </c>
      <c r="D277" s="284" t="s">
        <v>851</v>
      </c>
      <c r="E277" s="19" t="s">
        <v>19</v>
      </c>
      <c r="F277" s="285">
        <v>0.625</v>
      </c>
      <c r="G277" s="36"/>
      <c r="H277" s="41"/>
    </row>
    <row r="278" spans="1:8" s="2" customFormat="1" ht="16.899999999999999" customHeight="1">
      <c r="A278" s="36"/>
      <c r="B278" s="41"/>
      <c r="C278" s="284" t="s">
        <v>19</v>
      </c>
      <c r="D278" s="284" t="s">
        <v>852</v>
      </c>
      <c r="E278" s="19" t="s">
        <v>19</v>
      </c>
      <c r="F278" s="285">
        <v>0.9</v>
      </c>
      <c r="G278" s="36"/>
      <c r="H278" s="41"/>
    </row>
    <row r="279" spans="1:8" s="2" customFormat="1" ht="16.899999999999999" customHeight="1">
      <c r="A279" s="36"/>
      <c r="B279" s="41"/>
      <c r="C279" s="284" t="s">
        <v>19</v>
      </c>
      <c r="D279" s="284" t="s">
        <v>853</v>
      </c>
      <c r="E279" s="19" t="s">
        <v>19</v>
      </c>
      <c r="F279" s="285">
        <v>0.625</v>
      </c>
      <c r="G279" s="36"/>
      <c r="H279" s="41"/>
    </row>
    <row r="280" spans="1:8" s="2" customFormat="1" ht="16.899999999999999" customHeight="1">
      <c r="A280" s="36"/>
      <c r="B280" s="41"/>
      <c r="C280" s="284" t="s">
        <v>19</v>
      </c>
      <c r="D280" s="284" t="s">
        <v>854</v>
      </c>
      <c r="E280" s="19" t="s">
        <v>19</v>
      </c>
      <c r="F280" s="285">
        <v>0.9</v>
      </c>
      <c r="G280" s="36"/>
      <c r="H280" s="41"/>
    </row>
    <row r="281" spans="1:8" s="2" customFormat="1" ht="16.899999999999999" customHeight="1">
      <c r="A281" s="36"/>
      <c r="B281" s="41"/>
      <c r="C281" s="284" t="s">
        <v>19</v>
      </c>
      <c r="D281" s="284" t="s">
        <v>855</v>
      </c>
      <c r="E281" s="19" t="s">
        <v>19</v>
      </c>
      <c r="F281" s="285">
        <v>0.625</v>
      </c>
      <c r="G281" s="36"/>
      <c r="H281" s="41"/>
    </row>
    <row r="282" spans="1:8" s="2" customFormat="1" ht="16.899999999999999" customHeight="1">
      <c r="A282" s="36"/>
      <c r="B282" s="41"/>
      <c r="C282" s="284" t="s">
        <v>19</v>
      </c>
      <c r="D282" s="284" t="s">
        <v>856</v>
      </c>
      <c r="E282" s="19" t="s">
        <v>19</v>
      </c>
      <c r="F282" s="285">
        <v>0.4</v>
      </c>
      <c r="G282" s="36"/>
      <c r="H282" s="41"/>
    </row>
    <row r="283" spans="1:8" s="2" customFormat="1" ht="16.899999999999999" customHeight="1">
      <c r="A283" s="36"/>
      <c r="B283" s="41"/>
      <c r="C283" s="284" t="s">
        <v>19</v>
      </c>
      <c r="D283" s="284" t="s">
        <v>857</v>
      </c>
      <c r="E283" s="19" t="s">
        <v>19</v>
      </c>
      <c r="F283" s="285">
        <v>0.4</v>
      </c>
      <c r="G283" s="36"/>
      <c r="H283" s="41"/>
    </row>
    <row r="284" spans="1:8" s="2" customFormat="1" ht="16.899999999999999" customHeight="1">
      <c r="A284" s="36"/>
      <c r="B284" s="41"/>
      <c r="C284" s="284" t="s">
        <v>19</v>
      </c>
      <c r="D284" s="284" t="s">
        <v>858</v>
      </c>
      <c r="E284" s="19" t="s">
        <v>19</v>
      </c>
      <c r="F284" s="285">
        <v>2</v>
      </c>
      <c r="G284" s="36"/>
      <c r="H284" s="41"/>
    </row>
    <row r="285" spans="1:8" s="2" customFormat="1" ht="16.899999999999999" customHeight="1">
      <c r="A285" s="36"/>
      <c r="B285" s="41"/>
      <c r="C285" s="284" t="s">
        <v>556</v>
      </c>
      <c r="D285" s="284" t="s">
        <v>234</v>
      </c>
      <c r="E285" s="19" t="s">
        <v>19</v>
      </c>
      <c r="F285" s="285">
        <v>6.4749999999999996</v>
      </c>
      <c r="G285" s="36"/>
      <c r="H285" s="41"/>
    </row>
    <row r="286" spans="1:8" s="2" customFormat="1" ht="16.899999999999999" customHeight="1">
      <c r="A286" s="36"/>
      <c r="B286" s="41"/>
      <c r="C286" s="286" t="s">
        <v>3836</v>
      </c>
      <c r="D286" s="36"/>
      <c r="E286" s="36"/>
      <c r="F286" s="36"/>
      <c r="G286" s="36"/>
      <c r="H286" s="41"/>
    </row>
    <row r="287" spans="1:8" s="2" customFormat="1" ht="16.899999999999999" customHeight="1">
      <c r="A287" s="36"/>
      <c r="B287" s="41"/>
      <c r="C287" s="284" t="s">
        <v>859</v>
      </c>
      <c r="D287" s="284" t="s">
        <v>3908</v>
      </c>
      <c r="E287" s="19" t="s">
        <v>253</v>
      </c>
      <c r="F287" s="285">
        <v>6.4749999999999996</v>
      </c>
      <c r="G287" s="36"/>
      <c r="H287" s="41"/>
    </row>
    <row r="288" spans="1:8" s="2" customFormat="1" ht="16.899999999999999" customHeight="1">
      <c r="A288" s="36"/>
      <c r="B288" s="41"/>
      <c r="C288" s="284" t="s">
        <v>324</v>
      </c>
      <c r="D288" s="284" t="s">
        <v>3859</v>
      </c>
      <c r="E288" s="19" t="s">
        <v>253</v>
      </c>
      <c r="F288" s="285">
        <v>500.524</v>
      </c>
      <c r="G288" s="36"/>
      <c r="H288" s="41"/>
    </row>
    <row r="289" spans="1:8" s="2" customFormat="1" ht="16.899999999999999" customHeight="1">
      <c r="A289" s="36"/>
      <c r="B289" s="41"/>
      <c r="C289" s="280" t="s">
        <v>559</v>
      </c>
      <c r="D289" s="281" t="s">
        <v>560</v>
      </c>
      <c r="E289" s="282" t="s">
        <v>343</v>
      </c>
      <c r="F289" s="283">
        <v>448.96</v>
      </c>
      <c r="G289" s="36"/>
      <c r="H289" s="41"/>
    </row>
    <row r="290" spans="1:8" s="2" customFormat="1" ht="16.899999999999999" customHeight="1">
      <c r="A290" s="36"/>
      <c r="B290" s="41"/>
      <c r="C290" s="284" t="s">
        <v>19</v>
      </c>
      <c r="D290" s="284" t="s">
        <v>744</v>
      </c>
      <c r="E290" s="19" t="s">
        <v>19</v>
      </c>
      <c r="F290" s="285">
        <v>0</v>
      </c>
      <c r="G290" s="36"/>
      <c r="H290" s="41"/>
    </row>
    <row r="291" spans="1:8" s="2" customFormat="1" ht="16.899999999999999" customHeight="1">
      <c r="A291" s="36"/>
      <c r="B291" s="41"/>
      <c r="C291" s="284" t="s">
        <v>19</v>
      </c>
      <c r="D291" s="284" t="s">
        <v>745</v>
      </c>
      <c r="E291" s="19" t="s">
        <v>19</v>
      </c>
      <c r="F291" s="285">
        <v>196</v>
      </c>
      <c r="G291" s="36"/>
      <c r="H291" s="41"/>
    </row>
    <row r="292" spans="1:8" s="2" customFormat="1" ht="16.899999999999999" customHeight="1">
      <c r="A292" s="36"/>
      <c r="B292" s="41"/>
      <c r="C292" s="284" t="s">
        <v>19</v>
      </c>
      <c r="D292" s="284" t="s">
        <v>746</v>
      </c>
      <c r="E292" s="19" t="s">
        <v>19</v>
      </c>
      <c r="F292" s="285">
        <v>224</v>
      </c>
      <c r="G292" s="36"/>
      <c r="H292" s="41"/>
    </row>
    <row r="293" spans="1:8" s="2" customFormat="1" ht="16.899999999999999" customHeight="1">
      <c r="A293" s="36"/>
      <c r="B293" s="41"/>
      <c r="C293" s="284" t="s">
        <v>19</v>
      </c>
      <c r="D293" s="284" t="s">
        <v>747</v>
      </c>
      <c r="E293" s="19" t="s">
        <v>19</v>
      </c>
      <c r="F293" s="285">
        <v>28.96</v>
      </c>
      <c r="G293" s="36"/>
      <c r="H293" s="41"/>
    </row>
    <row r="294" spans="1:8" s="2" customFormat="1" ht="16.899999999999999" customHeight="1">
      <c r="A294" s="36"/>
      <c r="B294" s="41"/>
      <c r="C294" s="284" t="s">
        <v>559</v>
      </c>
      <c r="D294" s="284" t="s">
        <v>234</v>
      </c>
      <c r="E294" s="19" t="s">
        <v>19</v>
      </c>
      <c r="F294" s="285">
        <v>448.96</v>
      </c>
      <c r="G294" s="36"/>
      <c r="H294" s="41"/>
    </row>
    <row r="295" spans="1:8" s="2" customFormat="1" ht="16.899999999999999" customHeight="1">
      <c r="A295" s="36"/>
      <c r="B295" s="41"/>
      <c r="C295" s="286" t="s">
        <v>3836</v>
      </c>
      <c r="D295" s="36"/>
      <c r="E295" s="36"/>
      <c r="F295" s="36"/>
      <c r="G295" s="36"/>
      <c r="H295" s="41"/>
    </row>
    <row r="296" spans="1:8" s="2" customFormat="1" ht="16.899999999999999" customHeight="1">
      <c r="A296" s="36"/>
      <c r="B296" s="41"/>
      <c r="C296" s="284" t="s">
        <v>741</v>
      </c>
      <c r="D296" s="284" t="s">
        <v>3870</v>
      </c>
      <c r="E296" s="19" t="s">
        <v>343</v>
      </c>
      <c r="F296" s="285">
        <v>11759.214</v>
      </c>
      <c r="G296" s="36"/>
      <c r="H296" s="41"/>
    </row>
    <row r="297" spans="1:8" s="2" customFormat="1" ht="16.899999999999999" customHeight="1">
      <c r="A297" s="36"/>
      <c r="B297" s="41"/>
      <c r="C297" s="280" t="s">
        <v>562</v>
      </c>
      <c r="D297" s="281" t="s">
        <v>563</v>
      </c>
      <c r="E297" s="282" t="s">
        <v>343</v>
      </c>
      <c r="F297" s="283">
        <v>10326.08</v>
      </c>
      <c r="G297" s="36"/>
      <c r="H297" s="41"/>
    </row>
    <row r="298" spans="1:8" s="2" customFormat="1" ht="16.899999999999999" customHeight="1">
      <c r="A298" s="36"/>
      <c r="B298" s="41"/>
      <c r="C298" s="284" t="s">
        <v>19</v>
      </c>
      <c r="D298" s="284" t="s">
        <v>748</v>
      </c>
      <c r="E298" s="19" t="s">
        <v>19</v>
      </c>
      <c r="F298" s="285">
        <v>0</v>
      </c>
      <c r="G298" s="36"/>
      <c r="H298" s="41"/>
    </row>
    <row r="299" spans="1:8" s="2" customFormat="1" ht="16.899999999999999" customHeight="1">
      <c r="A299" s="36"/>
      <c r="B299" s="41"/>
      <c r="C299" s="284" t="s">
        <v>19</v>
      </c>
      <c r="D299" s="284" t="s">
        <v>749</v>
      </c>
      <c r="E299" s="19" t="s">
        <v>19</v>
      </c>
      <c r="F299" s="285">
        <v>2693.76</v>
      </c>
      <c r="G299" s="36"/>
      <c r="H299" s="41"/>
    </row>
    <row r="300" spans="1:8" s="2" customFormat="1" ht="16.899999999999999" customHeight="1">
      <c r="A300" s="36"/>
      <c r="B300" s="41"/>
      <c r="C300" s="284" t="s">
        <v>19</v>
      </c>
      <c r="D300" s="284" t="s">
        <v>750</v>
      </c>
      <c r="E300" s="19" t="s">
        <v>19</v>
      </c>
      <c r="F300" s="285">
        <v>2693.76</v>
      </c>
      <c r="G300" s="36"/>
      <c r="H300" s="41"/>
    </row>
    <row r="301" spans="1:8" s="2" customFormat="1" ht="16.899999999999999" customHeight="1">
      <c r="A301" s="36"/>
      <c r="B301" s="41"/>
      <c r="C301" s="284" t="s">
        <v>19</v>
      </c>
      <c r="D301" s="284" t="s">
        <v>751</v>
      </c>
      <c r="E301" s="19" t="s">
        <v>19</v>
      </c>
      <c r="F301" s="285">
        <v>2693.76</v>
      </c>
      <c r="G301" s="36"/>
      <c r="H301" s="41"/>
    </row>
    <row r="302" spans="1:8" s="2" customFormat="1" ht="16.899999999999999" customHeight="1">
      <c r="A302" s="36"/>
      <c r="B302" s="41"/>
      <c r="C302" s="284" t="s">
        <v>19</v>
      </c>
      <c r="D302" s="284" t="s">
        <v>752</v>
      </c>
      <c r="E302" s="19" t="s">
        <v>19</v>
      </c>
      <c r="F302" s="285">
        <v>2244.8000000000002</v>
      </c>
      <c r="G302" s="36"/>
      <c r="H302" s="41"/>
    </row>
    <row r="303" spans="1:8" s="2" customFormat="1" ht="16.899999999999999" customHeight="1">
      <c r="A303" s="36"/>
      <c r="B303" s="41"/>
      <c r="C303" s="284" t="s">
        <v>562</v>
      </c>
      <c r="D303" s="284" t="s">
        <v>234</v>
      </c>
      <c r="E303" s="19" t="s">
        <v>19</v>
      </c>
      <c r="F303" s="285">
        <v>10326.08</v>
      </c>
      <c r="G303" s="36"/>
      <c r="H303" s="41"/>
    </row>
    <row r="304" spans="1:8" s="2" customFormat="1" ht="16.899999999999999" customHeight="1">
      <c r="A304" s="36"/>
      <c r="B304" s="41"/>
      <c r="C304" s="286" t="s">
        <v>3836</v>
      </c>
      <c r="D304" s="36"/>
      <c r="E304" s="36"/>
      <c r="F304" s="36"/>
      <c r="G304" s="36"/>
      <c r="H304" s="41"/>
    </row>
    <row r="305" spans="1:8" s="2" customFormat="1" ht="16.899999999999999" customHeight="1">
      <c r="A305" s="36"/>
      <c r="B305" s="41"/>
      <c r="C305" s="284" t="s">
        <v>741</v>
      </c>
      <c r="D305" s="284" t="s">
        <v>3870</v>
      </c>
      <c r="E305" s="19" t="s">
        <v>343</v>
      </c>
      <c r="F305" s="285">
        <v>11759.214</v>
      </c>
      <c r="G305" s="36"/>
      <c r="H305" s="41"/>
    </row>
    <row r="306" spans="1:8" s="2" customFormat="1" ht="16.899999999999999" customHeight="1">
      <c r="A306" s="36"/>
      <c r="B306" s="41"/>
      <c r="C306" s="280" t="s">
        <v>565</v>
      </c>
      <c r="D306" s="281" t="s">
        <v>566</v>
      </c>
      <c r="E306" s="282" t="s">
        <v>253</v>
      </c>
      <c r="F306" s="283">
        <v>117.56100000000001</v>
      </c>
      <c r="G306" s="36"/>
      <c r="H306" s="41"/>
    </row>
    <row r="307" spans="1:8" s="2" customFormat="1" ht="16.899999999999999" customHeight="1">
      <c r="A307" s="36"/>
      <c r="B307" s="41"/>
      <c r="C307" s="284" t="s">
        <v>19</v>
      </c>
      <c r="D307" s="284" t="s">
        <v>691</v>
      </c>
      <c r="E307" s="19" t="s">
        <v>19</v>
      </c>
      <c r="F307" s="285">
        <v>26.562999999999999</v>
      </c>
      <c r="G307" s="36"/>
      <c r="H307" s="41"/>
    </row>
    <row r="308" spans="1:8" s="2" customFormat="1" ht="16.899999999999999" customHeight="1">
      <c r="A308" s="36"/>
      <c r="B308" s="41"/>
      <c r="C308" s="284" t="s">
        <v>19</v>
      </c>
      <c r="D308" s="284" t="s">
        <v>692</v>
      </c>
      <c r="E308" s="19" t="s">
        <v>19</v>
      </c>
      <c r="F308" s="285">
        <v>36.450000000000003</v>
      </c>
      <c r="G308" s="36"/>
      <c r="H308" s="41"/>
    </row>
    <row r="309" spans="1:8" s="2" customFormat="1" ht="16.899999999999999" customHeight="1">
      <c r="A309" s="36"/>
      <c r="B309" s="41"/>
      <c r="C309" s="284" t="s">
        <v>19</v>
      </c>
      <c r="D309" s="284" t="s">
        <v>693</v>
      </c>
      <c r="E309" s="19" t="s">
        <v>19</v>
      </c>
      <c r="F309" s="285">
        <v>24.937999999999999</v>
      </c>
      <c r="G309" s="36"/>
      <c r="H309" s="41"/>
    </row>
    <row r="310" spans="1:8" s="2" customFormat="1" ht="16.899999999999999" customHeight="1">
      <c r="A310" s="36"/>
      <c r="B310" s="41"/>
      <c r="C310" s="284" t="s">
        <v>19</v>
      </c>
      <c r="D310" s="284" t="s">
        <v>694</v>
      </c>
      <c r="E310" s="19" t="s">
        <v>19</v>
      </c>
      <c r="F310" s="285">
        <v>29.61</v>
      </c>
      <c r="G310" s="36"/>
      <c r="H310" s="41"/>
    </row>
    <row r="311" spans="1:8" s="2" customFormat="1" ht="16.899999999999999" customHeight="1">
      <c r="A311" s="36"/>
      <c r="B311" s="41"/>
      <c r="C311" s="284" t="s">
        <v>565</v>
      </c>
      <c r="D311" s="284" t="s">
        <v>234</v>
      </c>
      <c r="E311" s="19" t="s">
        <v>19</v>
      </c>
      <c r="F311" s="285">
        <v>117.56100000000001</v>
      </c>
      <c r="G311" s="36"/>
      <c r="H311" s="41"/>
    </row>
    <row r="312" spans="1:8" s="2" customFormat="1" ht="16.899999999999999" customHeight="1">
      <c r="A312" s="36"/>
      <c r="B312" s="41"/>
      <c r="C312" s="286" t="s">
        <v>3836</v>
      </c>
      <c r="D312" s="36"/>
      <c r="E312" s="36"/>
      <c r="F312" s="36"/>
      <c r="G312" s="36"/>
      <c r="H312" s="41"/>
    </row>
    <row r="313" spans="1:8" s="2" customFormat="1" ht="16.899999999999999" customHeight="1">
      <c r="A313" s="36"/>
      <c r="B313" s="41"/>
      <c r="C313" s="284" t="s">
        <v>688</v>
      </c>
      <c r="D313" s="284" t="s">
        <v>3909</v>
      </c>
      <c r="E313" s="19" t="s">
        <v>253</v>
      </c>
      <c r="F313" s="285">
        <v>117.56100000000001</v>
      </c>
      <c r="G313" s="36"/>
      <c r="H313" s="41"/>
    </row>
    <row r="314" spans="1:8" s="2" customFormat="1" ht="16.899999999999999" customHeight="1">
      <c r="A314" s="36"/>
      <c r="B314" s="41"/>
      <c r="C314" s="284" t="s">
        <v>298</v>
      </c>
      <c r="D314" s="284" t="s">
        <v>3855</v>
      </c>
      <c r="E314" s="19" t="s">
        <v>253</v>
      </c>
      <c r="F314" s="285">
        <v>579.47500000000002</v>
      </c>
      <c r="G314" s="36"/>
      <c r="H314" s="41"/>
    </row>
    <row r="315" spans="1:8" s="2" customFormat="1" ht="16.899999999999999" customHeight="1">
      <c r="A315" s="36"/>
      <c r="B315" s="41"/>
      <c r="C315" s="284" t="s">
        <v>313</v>
      </c>
      <c r="D315" s="284" t="s">
        <v>314</v>
      </c>
      <c r="E315" s="19" t="s">
        <v>253</v>
      </c>
      <c r="F315" s="285">
        <v>733.44600000000003</v>
      </c>
      <c r="G315" s="36"/>
      <c r="H315" s="41"/>
    </row>
    <row r="316" spans="1:8" s="2" customFormat="1" ht="16.899999999999999" customHeight="1">
      <c r="A316" s="36"/>
      <c r="B316" s="41"/>
      <c r="C316" s="284" t="s">
        <v>317</v>
      </c>
      <c r="D316" s="284" t="s">
        <v>3858</v>
      </c>
      <c r="E316" s="19" t="s">
        <v>166</v>
      </c>
      <c r="F316" s="285">
        <v>1320.203</v>
      </c>
      <c r="G316" s="36"/>
      <c r="H316" s="41"/>
    </row>
    <row r="317" spans="1:8" s="2" customFormat="1" ht="16.899999999999999" customHeight="1">
      <c r="A317" s="36"/>
      <c r="B317" s="41"/>
      <c r="C317" s="284" t="s">
        <v>324</v>
      </c>
      <c r="D317" s="284" t="s">
        <v>3859</v>
      </c>
      <c r="E317" s="19" t="s">
        <v>253</v>
      </c>
      <c r="F317" s="285">
        <v>500.524</v>
      </c>
      <c r="G317" s="36"/>
      <c r="H317" s="41"/>
    </row>
    <row r="318" spans="1:8" s="2" customFormat="1" ht="16.899999999999999" customHeight="1">
      <c r="A318" s="36"/>
      <c r="B318" s="41"/>
      <c r="C318" s="280" t="s">
        <v>568</v>
      </c>
      <c r="D318" s="281" t="s">
        <v>569</v>
      </c>
      <c r="E318" s="282" t="s">
        <v>253</v>
      </c>
      <c r="F318" s="283">
        <v>71.597999999999999</v>
      </c>
      <c r="G318" s="36"/>
      <c r="H318" s="41"/>
    </row>
    <row r="319" spans="1:8" s="2" customFormat="1" ht="16.899999999999999" customHeight="1">
      <c r="A319" s="36"/>
      <c r="B319" s="41"/>
      <c r="C319" s="284" t="s">
        <v>19</v>
      </c>
      <c r="D319" s="284" t="s">
        <v>699</v>
      </c>
      <c r="E319" s="19" t="s">
        <v>19</v>
      </c>
      <c r="F319" s="285">
        <v>23.597999999999999</v>
      </c>
      <c r="G319" s="36"/>
      <c r="H319" s="41"/>
    </row>
    <row r="320" spans="1:8" s="2" customFormat="1" ht="16.899999999999999" customHeight="1">
      <c r="A320" s="36"/>
      <c r="B320" s="41"/>
      <c r="C320" s="284" t="s">
        <v>19</v>
      </c>
      <c r="D320" s="284" t="s">
        <v>700</v>
      </c>
      <c r="E320" s="19" t="s">
        <v>19</v>
      </c>
      <c r="F320" s="285">
        <v>48</v>
      </c>
      <c r="G320" s="36"/>
      <c r="H320" s="41"/>
    </row>
    <row r="321" spans="1:8" s="2" customFormat="1" ht="16.899999999999999" customHeight="1">
      <c r="A321" s="36"/>
      <c r="B321" s="41"/>
      <c r="C321" s="284" t="s">
        <v>568</v>
      </c>
      <c r="D321" s="284" t="s">
        <v>234</v>
      </c>
      <c r="E321" s="19" t="s">
        <v>19</v>
      </c>
      <c r="F321" s="285">
        <v>71.597999999999999</v>
      </c>
      <c r="G321" s="36"/>
      <c r="H321" s="41"/>
    </row>
    <row r="322" spans="1:8" s="2" customFormat="1" ht="16.899999999999999" customHeight="1">
      <c r="A322" s="36"/>
      <c r="B322" s="41"/>
      <c r="C322" s="286" t="s">
        <v>3836</v>
      </c>
      <c r="D322" s="36"/>
      <c r="E322" s="36"/>
      <c r="F322" s="36"/>
      <c r="G322" s="36"/>
      <c r="H322" s="41"/>
    </row>
    <row r="323" spans="1:8" s="2" customFormat="1" ht="16.899999999999999" customHeight="1">
      <c r="A323" s="36"/>
      <c r="B323" s="41"/>
      <c r="C323" s="284" t="s">
        <v>695</v>
      </c>
      <c r="D323" s="284" t="s">
        <v>3910</v>
      </c>
      <c r="E323" s="19" t="s">
        <v>253</v>
      </c>
      <c r="F323" s="285">
        <v>71.597999999999999</v>
      </c>
      <c r="G323" s="36"/>
      <c r="H323" s="41"/>
    </row>
    <row r="324" spans="1:8" s="2" customFormat="1" ht="16.899999999999999" customHeight="1">
      <c r="A324" s="36"/>
      <c r="B324" s="41"/>
      <c r="C324" s="284" t="s">
        <v>701</v>
      </c>
      <c r="D324" s="284" t="s">
        <v>3911</v>
      </c>
      <c r="E324" s="19" t="s">
        <v>253</v>
      </c>
      <c r="F324" s="285">
        <v>71.597999999999999</v>
      </c>
      <c r="G324" s="36"/>
      <c r="H324" s="41"/>
    </row>
    <row r="325" spans="1:8" s="2" customFormat="1" ht="16.899999999999999" customHeight="1">
      <c r="A325" s="36"/>
      <c r="B325" s="41"/>
      <c r="C325" s="280" t="s">
        <v>571</v>
      </c>
      <c r="D325" s="281" t="s">
        <v>572</v>
      </c>
      <c r="E325" s="282" t="s">
        <v>253</v>
      </c>
      <c r="F325" s="283">
        <v>19.77</v>
      </c>
      <c r="G325" s="36"/>
      <c r="H325" s="41"/>
    </row>
    <row r="326" spans="1:8" s="2" customFormat="1" ht="16.899999999999999" customHeight="1">
      <c r="A326" s="36"/>
      <c r="B326" s="41"/>
      <c r="C326" s="284" t="s">
        <v>19</v>
      </c>
      <c r="D326" s="284" t="s">
        <v>617</v>
      </c>
      <c r="E326" s="19" t="s">
        <v>19</v>
      </c>
      <c r="F326" s="285">
        <v>0</v>
      </c>
      <c r="G326" s="36"/>
      <c r="H326" s="41"/>
    </row>
    <row r="327" spans="1:8" s="2" customFormat="1" ht="16.899999999999999" customHeight="1">
      <c r="A327" s="36"/>
      <c r="B327" s="41"/>
      <c r="C327" s="284" t="s">
        <v>19</v>
      </c>
      <c r="D327" s="284" t="s">
        <v>846</v>
      </c>
      <c r="E327" s="19" t="s">
        <v>19</v>
      </c>
      <c r="F327" s="285">
        <v>5.8550000000000004</v>
      </c>
      <c r="G327" s="36"/>
      <c r="H327" s="41"/>
    </row>
    <row r="328" spans="1:8" s="2" customFormat="1" ht="16.899999999999999" customHeight="1">
      <c r="A328" s="36"/>
      <c r="B328" s="41"/>
      <c r="C328" s="284" t="s">
        <v>19</v>
      </c>
      <c r="D328" s="284" t="s">
        <v>847</v>
      </c>
      <c r="E328" s="19" t="s">
        <v>19</v>
      </c>
      <c r="F328" s="285">
        <v>0.55400000000000005</v>
      </c>
      <c r="G328" s="36"/>
      <c r="H328" s="41"/>
    </row>
    <row r="329" spans="1:8" s="2" customFormat="1" ht="16.899999999999999" customHeight="1">
      <c r="A329" s="36"/>
      <c r="B329" s="41"/>
      <c r="C329" s="284" t="s">
        <v>19</v>
      </c>
      <c r="D329" s="284" t="s">
        <v>620</v>
      </c>
      <c r="E329" s="19" t="s">
        <v>19</v>
      </c>
      <c r="F329" s="285">
        <v>0</v>
      </c>
      <c r="G329" s="36"/>
      <c r="H329" s="41"/>
    </row>
    <row r="330" spans="1:8" s="2" customFormat="1" ht="16.899999999999999" customHeight="1">
      <c r="A330" s="36"/>
      <c r="B330" s="41"/>
      <c r="C330" s="284" t="s">
        <v>19</v>
      </c>
      <c r="D330" s="284" t="s">
        <v>848</v>
      </c>
      <c r="E330" s="19" t="s">
        <v>19</v>
      </c>
      <c r="F330" s="285">
        <v>2.851</v>
      </c>
      <c r="G330" s="36"/>
      <c r="H330" s="41"/>
    </row>
    <row r="331" spans="1:8" s="2" customFormat="1" ht="16.899999999999999" customHeight="1">
      <c r="A331" s="36"/>
      <c r="B331" s="41"/>
      <c r="C331" s="284" t="s">
        <v>19</v>
      </c>
      <c r="D331" s="284" t="s">
        <v>849</v>
      </c>
      <c r="E331" s="19" t="s">
        <v>19</v>
      </c>
      <c r="F331" s="285">
        <v>1.4119999999999999</v>
      </c>
      <c r="G331" s="36"/>
      <c r="H331" s="41"/>
    </row>
    <row r="332" spans="1:8" s="2" customFormat="1" ht="16.899999999999999" customHeight="1">
      <c r="A332" s="36"/>
      <c r="B332" s="41"/>
      <c r="C332" s="284" t="s">
        <v>19</v>
      </c>
      <c r="D332" s="284" t="s">
        <v>623</v>
      </c>
      <c r="E332" s="19" t="s">
        <v>19</v>
      </c>
      <c r="F332" s="285">
        <v>0</v>
      </c>
      <c r="G332" s="36"/>
      <c r="H332" s="41"/>
    </row>
    <row r="333" spans="1:8" s="2" customFormat="1" ht="16.899999999999999" customHeight="1">
      <c r="A333" s="36"/>
      <c r="B333" s="41"/>
      <c r="C333" s="284" t="s">
        <v>19</v>
      </c>
      <c r="D333" s="284" t="s">
        <v>850</v>
      </c>
      <c r="E333" s="19" t="s">
        <v>19</v>
      </c>
      <c r="F333" s="285">
        <v>9.0980000000000008</v>
      </c>
      <c r="G333" s="36"/>
      <c r="H333" s="41"/>
    </row>
    <row r="334" spans="1:8" s="2" customFormat="1" ht="16.899999999999999" customHeight="1">
      <c r="A334" s="36"/>
      <c r="B334" s="41"/>
      <c r="C334" s="284" t="s">
        <v>571</v>
      </c>
      <c r="D334" s="284" t="s">
        <v>234</v>
      </c>
      <c r="E334" s="19" t="s">
        <v>19</v>
      </c>
      <c r="F334" s="285">
        <v>19.77</v>
      </c>
      <c r="G334" s="36"/>
      <c r="H334" s="41"/>
    </row>
    <row r="335" spans="1:8" s="2" customFormat="1" ht="16.899999999999999" customHeight="1">
      <c r="A335" s="36"/>
      <c r="B335" s="41"/>
      <c r="C335" s="286" t="s">
        <v>3836</v>
      </c>
      <c r="D335" s="36"/>
      <c r="E335" s="36"/>
      <c r="F335" s="36"/>
      <c r="G335" s="36"/>
      <c r="H335" s="41"/>
    </row>
    <row r="336" spans="1:8" s="2" customFormat="1" ht="16.899999999999999" customHeight="1">
      <c r="A336" s="36"/>
      <c r="B336" s="41"/>
      <c r="C336" s="284" t="s">
        <v>863</v>
      </c>
      <c r="D336" s="284" t="s">
        <v>3912</v>
      </c>
      <c r="E336" s="19" t="s">
        <v>253</v>
      </c>
      <c r="F336" s="285">
        <v>19.77</v>
      </c>
      <c r="G336" s="36"/>
      <c r="H336" s="41"/>
    </row>
    <row r="337" spans="1:8" s="2" customFormat="1" ht="16.899999999999999" customHeight="1">
      <c r="A337" s="36"/>
      <c r="B337" s="41"/>
      <c r="C337" s="284" t="s">
        <v>324</v>
      </c>
      <c r="D337" s="284" t="s">
        <v>3859</v>
      </c>
      <c r="E337" s="19" t="s">
        <v>253</v>
      </c>
      <c r="F337" s="285">
        <v>500.524</v>
      </c>
      <c r="G337" s="36"/>
      <c r="H337" s="41"/>
    </row>
    <row r="338" spans="1:8" s="2" customFormat="1" ht="16.899999999999999" customHeight="1">
      <c r="A338" s="36"/>
      <c r="B338" s="41"/>
      <c r="C338" s="280" t="s">
        <v>574</v>
      </c>
      <c r="D338" s="281" t="s">
        <v>575</v>
      </c>
      <c r="E338" s="282" t="s">
        <v>253</v>
      </c>
      <c r="F338" s="283">
        <v>579.47500000000002</v>
      </c>
      <c r="G338" s="36"/>
      <c r="H338" s="41"/>
    </row>
    <row r="339" spans="1:8" s="2" customFormat="1" ht="16.899999999999999" customHeight="1">
      <c r="A339" s="36"/>
      <c r="B339" s="41"/>
      <c r="C339" s="284" t="s">
        <v>19</v>
      </c>
      <c r="D339" s="284" t="s">
        <v>508</v>
      </c>
      <c r="E339" s="19" t="s">
        <v>19</v>
      </c>
      <c r="F339" s="285">
        <v>168.26599999999999</v>
      </c>
      <c r="G339" s="36"/>
      <c r="H339" s="41"/>
    </row>
    <row r="340" spans="1:8" s="2" customFormat="1" ht="16.899999999999999" customHeight="1">
      <c r="A340" s="36"/>
      <c r="B340" s="41"/>
      <c r="C340" s="284" t="s">
        <v>19</v>
      </c>
      <c r="D340" s="284" t="s">
        <v>511</v>
      </c>
      <c r="E340" s="19" t="s">
        <v>19</v>
      </c>
      <c r="F340" s="285">
        <v>252.398</v>
      </c>
      <c r="G340" s="36"/>
      <c r="H340" s="41"/>
    </row>
    <row r="341" spans="1:8" s="2" customFormat="1" ht="16.899999999999999" customHeight="1">
      <c r="A341" s="36"/>
      <c r="B341" s="41"/>
      <c r="C341" s="284" t="s">
        <v>19</v>
      </c>
      <c r="D341" s="284" t="s">
        <v>519</v>
      </c>
      <c r="E341" s="19" t="s">
        <v>19</v>
      </c>
      <c r="F341" s="285">
        <v>16.5</v>
      </c>
      <c r="G341" s="36"/>
      <c r="H341" s="41"/>
    </row>
    <row r="342" spans="1:8" s="2" customFormat="1" ht="16.899999999999999" customHeight="1">
      <c r="A342" s="36"/>
      <c r="B342" s="41"/>
      <c r="C342" s="284" t="s">
        <v>19</v>
      </c>
      <c r="D342" s="284" t="s">
        <v>522</v>
      </c>
      <c r="E342" s="19" t="s">
        <v>19</v>
      </c>
      <c r="F342" s="285">
        <v>24.75</v>
      </c>
      <c r="G342" s="36"/>
      <c r="H342" s="41"/>
    </row>
    <row r="343" spans="1:8" s="2" customFormat="1" ht="16.899999999999999" customHeight="1">
      <c r="A343" s="36"/>
      <c r="B343" s="41"/>
      <c r="C343" s="284" t="s">
        <v>19</v>
      </c>
      <c r="D343" s="284" t="s">
        <v>565</v>
      </c>
      <c r="E343" s="19" t="s">
        <v>19</v>
      </c>
      <c r="F343" s="285">
        <v>117.56100000000001</v>
      </c>
      <c r="G343" s="36"/>
      <c r="H343" s="41"/>
    </row>
    <row r="344" spans="1:8" s="2" customFormat="1" ht="16.899999999999999" customHeight="1">
      <c r="A344" s="36"/>
      <c r="B344" s="41"/>
      <c r="C344" s="284" t="s">
        <v>574</v>
      </c>
      <c r="D344" s="284" t="s">
        <v>234</v>
      </c>
      <c r="E344" s="19" t="s">
        <v>19</v>
      </c>
      <c r="F344" s="285">
        <v>579.47500000000002</v>
      </c>
      <c r="G344" s="36"/>
      <c r="H344" s="41"/>
    </row>
    <row r="345" spans="1:8" s="2" customFormat="1" ht="16.899999999999999" customHeight="1">
      <c r="A345" s="36"/>
      <c r="B345" s="41"/>
      <c r="C345" s="286" t="s">
        <v>3836</v>
      </c>
      <c r="D345" s="36"/>
      <c r="E345" s="36"/>
      <c r="F345" s="36"/>
      <c r="G345" s="36"/>
      <c r="H345" s="41"/>
    </row>
    <row r="346" spans="1:8" s="2" customFormat="1" ht="16.899999999999999" customHeight="1">
      <c r="A346" s="36"/>
      <c r="B346" s="41"/>
      <c r="C346" s="284" t="s">
        <v>298</v>
      </c>
      <c r="D346" s="284" t="s">
        <v>3855</v>
      </c>
      <c r="E346" s="19" t="s">
        <v>253</v>
      </c>
      <c r="F346" s="285">
        <v>579.47500000000002</v>
      </c>
      <c r="G346" s="36"/>
      <c r="H346" s="41"/>
    </row>
    <row r="347" spans="1:8" s="2" customFormat="1" ht="16.899999999999999" customHeight="1">
      <c r="A347" s="36"/>
      <c r="B347" s="41"/>
      <c r="C347" s="284" t="s">
        <v>303</v>
      </c>
      <c r="D347" s="284" t="s">
        <v>3856</v>
      </c>
      <c r="E347" s="19" t="s">
        <v>253</v>
      </c>
      <c r="F347" s="285">
        <v>5794.75</v>
      </c>
      <c r="G347" s="36"/>
      <c r="H347" s="41"/>
    </row>
    <row r="348" spans="1:8" s="2" customFormat="1" ht="16.899999999999999" customHeight="1">
      <c r="A348" s="36"/>
      <c r="B348" s="41"/>
      <c r="C348" s="280" t="s">
        <v>577</v>
      </c>
      <c r="D348" s="281" t="s">
        <v>578</v>
      </c>
      <c r="E348" s="282" t="s">
        <v>253</v>
      </c>
      <c r="F348" s="283">
        <v>500.524</v>
      </c>
      <c r="G348" s="36"/>
      <c r="H348" s="41"/>
    </row>
    <row r="349" spans="1:8" s="2" customFormat="1" ht="16.899999999999999" customHeight="1">
      <c r="A349" s="36"/>
      <c r="B349" s="41"/>
      <c r="C349" s="284" t="s">
        <v>19</v>
      </c>
      <c r="D349" s="284" t="s">
        <v>801</v>
      </c>
      <c r="E349" s="19" t="s">
        <v>19</v>
      </c>
      <c r="F349" s="285">
        <v>733.44600000000003</v>
      </c>
      <c r="G349" s="36"/>
      <c r="H349" s="41"/>
    </row>
    <row r="350" spans="1:8" s="2" customFormat="1" ht="16.899999999999999" customHeight="1">
      <c r="A350" s="36"/>
      <c r="B350" s="41"/>
      <c r="C350" s="284" t="s">
        <v>19</v>
      </c>
      <c r="D350" s="284" t="s">
        <v>802</v>
      </c>
      <c r="E350" s="19" t="s">
        <v>19</v>
      </c>
      <c r="F350" s="285">
        <v>-26.245000000000001</v>
      </c>
      <c r="G350" s="36"/>
      <c r="H350" s="41"/>
    </row>
    <row r="351" spans="1:8" s="2" customFormat="1" ht="16.899999999999999" customHeight="1">
      <c r="A351" s="36"/>
      <c r="B351" s="41"/>
      <c r="C351" s="284" t="s">
        <v>19</v>
      </c>
      <c r="D351" s="284" t="s">
        <v>803</v>
      </c>
      <c r="E351" s="19" t="s">
        <v>19</v>
      </c>
      <c r="F351" s="285">
        <v>-107.465</v>
      </c>
      <c r="G351" s="36"/>
      <c r="H351" s="41"/>
    </row>
    <row r="352" spans="1:8" s="2" customFormat="1" ht="16.899999999999999" customHeight="1">
      <c r="A352" s="36"/>
      <c r="B352" s="41"/>
      <c r="C352" s="284" t="s">
        <v>19</v>
      </c>
      <c r="D352" s="284" t="s">
        <v>804</v>
      </c>
      <c r="E352" s="19" t="s">
        <v>19</v>
      </c>
      <c r="F352" s="285">
        <v>-59.31</v>
      </c>
      <c r="G352" s="36"/>
      <c r="H352" s="41"/>
    </row>
    <row r="353" spans="1:8" s="2" customFormat="1" ht="16.899999999999999" customHeight="1">
      <c r="A353" s="36"/>
      <c r="B353" s="41"/>
      <c r="C353" s="284" t="s">
        <v>19</v>
      </c>
      <c r="D353" s="284" t="s">
        <v>805</v>
      </c>
      <c r="E353" s="19" t="s">
        <v>19</v>
      </c>
      <c r="F353" s="285">
        <v>-6.4749999999999996</v>
      </c>
      <c r="G353" s="36"/>
      <c r="H353" s="41"/>
    </row>
    <row r="354" spans="1:8" s="2" customFormat="1" ht="16.899999999999999" customHeight="1">
      <c r="A354" s="36"/>
      <c r="B354" s="41"/>
      <c r="C354" s="284" t="s">
        <v>19</v>
      </c>
      <c r="D354" s="284" t="s">
        <v>806</v>
      </c>
      <c r="E354" s="19" t="s">
        <v>19</v>
      </c>
      <c r="F354" s="285">
        <v>-19.77</v>
      </c>
      <c r="G354" s="36"/>
      <c r="H354" s="41"/>
    </row>
    <row r="355" spans="1:8" s="2" customFormat="1" ht="16.899999999999999" customHeight="1">
      <c r="A355" s="36"/>
      <c r="B355" s="41"/>
      <c r="C355" s="284" t="s">
        <v>19</v>
      </c>
      <c r="D355" s="284" t="s">
        <v>807</v>
      </c>
      <c r="E355" s="19" t="s">
        <v>19</v>
      </c>
      <c r="F355" s="285">
        <v>-2.5009999999999999</v>
      </c>
      <c r="G355" s="36"/>
      <c r="H355" s="41"/>
    </row>
    <row r="356" spans="1:8" s="2" customFormat="1" ht="16.899999999999999" customHeight="1">
      <c r="A356" s="36"/>
      <c r="B356" s="41"/>
      <c r="C356" s="284" t="s">
        <v>19</v>
      </c>
      <c r="D356" s="284" t="s">
        <v>808</v>
      </c>
      <c r="E356" s="19" t="s">
        <v>19</v>
      </c>
      <c r="F356" s="285">
        <v>-11.156000000000001</v>
      </c>
      <c r="G356" s="36"/>
      <c r="H356" s="41"/>
    </row>
    <row r="357" spans="1:8" s="2" customFormat="1" ht="16.899999999999999" customHeight="1">
      <c r="A357" s="36"/>
      <c r="B357" s="41"/>
      <c r="C357" s="284" t="s">
        <v>577</v>
      </c>
      <c r="D357" s="284" t="s">
        <v>234</v>
      </c>
      <c r="E357" s="19" t="s">
        <v>19</v>
      </c>
      <c r="F357" s="285">
        <v>500.524</v>
      </c>
      <c r="G357" s="36"/>
      <c r="H357" s="41"/>
    </row>
    <row r="358" spans="1:8" s="2" customFormat="1" ht="16.899999999999999" customHeight="1">
      <c r="A358" s="36"/>
      <c r="B358" s="41"/>
      <c r="C358" s="286" t="s">
        <v>3836</v>
      </c>
      <c r="D358" s="36"/>
      <c r="E358" s="36"/>
      <c r="F358" s="36"/>
      <c r="G358" s="36"/>
      <c r="H358" s="41"/>
    </row>
    <row r="359" spans="1:8" s="2" customFormat="1" ht="16.899999999999999" customHeight="1">
      <c r="A359" s="36"/>
      <c r="B359" s="41"/>
      <c r="C359" s="284" t="s">
        <v>324</v>
      </c>
      <c r="D359" s="284" t="s">
        <v>3859</v>
      </c>
      <c r="E359" s="19" t="s">
        <v>253</v>
      </c>
      <c r="F359" s="285">
        <v>500.524</v>
      </c>
      <c r="G359" s="36"/>
      <c r="H359" s="41"/>
    </row>
    <row r="360" spans="1:8" s="2" customFormat="1" ht="16.899999999999999" customHeight="1">
      <c r="A360" s="36"/>
      <c r="B360" s="41"/>
      <c r="C360" s="284" t="s">
        <v>268</v>
      </c>
      <c r="D360" s="284" t="s">
        <v>3854</v>
      </c>
      <c r="E360" s="19" t="s">
        <v>253</v>
      </c>
      <c r="F360" s="285">
        <v>559.83399999999995</v>
      </c>
      <c r="G360" s="36"/>
      <c r="H360" s="41"/>
    </row>
    <row r="361" spans="1:8" s="2" customFormat="1" ht="16.899999999999999" customHeight="1">
      <c r="A361" s="36"/>
      <c r="B361" s="41"/>
      <c r="C361" s="284" t="s">
        <v>308</v>
      </c>
      <c r="D361" s="284" t="s">
        <v>3857</v>
      </c>
      <c r="E361" s="19" t="s">
        <v>253</v>
      </c>
      <c r="F361" s="285">
        <v>559.83399999999995</v>
      </c>
      <c r="G361" s="36"/>
      <c r="H361" s="41"/>
    </row>
    <row r="362" spans="1:8" s="2" customFormat="1" ht="16.899999999999999" customHeight="1">
      <c r="A362" s="36"/>
      <c r="B362" s="41"/>
      <c r="C362" s="284" t="s">
        <v>809</v>
      </c>
      <c r="D362" s="284" t="s">
        <v>3913</v>
      </c>
      <c r="E362" s="19" t="s">
        <v>166</v>
      </c>
      <c r="F362" s="285">
        <v>1006.053</v>
      </c>
      <c r="G362" s="36"/>
      <c r="H362" s="41"/>
    </row>
    <row r="363" spans="1:8" s="2" customFormat="1" ht="16.899999999999999" customHeight="1">
      <c r="A363" s="36"/>
      <c r="B363" s="41"/>
      <c r="C363" s="280" t="s">
        <v>3914</v>
      </c>
      <c r="D363" s="281" t="s">
        <v>578</v>
      </c>
      <c r="E363" s="282" t="s">
        <v>253</v>
      </c>
      <c r="F363" s="283">
        <v>116.10899999999999</v>
      </c>
      <c r="G363" s="36"/>
      <c r="H363" s="41"/>
    </row>
    <row r="364" spans="1:8" s="2" customFormat="1" ht="26.45" customHeight="1">
      <c r="A364" s="36"/>
      <c r="B364" s="41"/>
      <c r="C364" s="279" t="s">
        <v>3915</v>
      </c>
      <c r="D364" s="279" t="s">
        <v>93</v>
      </c>
      <c r="E364" s="36"/>
      <c r="F364" s="36"/>
      <c r="G364" s="36"/>
      <c r="H364" s="41"/>
    </row>
    <row r="365" spans="1:8" s="2" customFormat="1" ht="16.899999999999999" customHeight="1">
      <c r="A365" s="36"/>
      <c r="B365" s="41"/>
      <c r="C365" s="280" t="s">
        <v>1006</v>
      </c>
      <c r="D365" s="281" t="s">
        <v>1007</v>
      </c>
      <c r="E365" s="282" t="s">
        <v>253</v>
      </c>
      <c r="F365" s="283">
        <v>1.6</v>
      </c>
      <c r="G365" s="36"/>
      <c r="H365" s="41"/>
    </row>
    <row r="366" spans="1:8" s="2" customFormat="1" ht="16.899999999999999" customHeight="1">
      <c r="A366" s="36"/>
      <c r="B366" s="41"/>
      <c r="C366" s="284" t="s">
        <v>19</v>
      </c>
      <c r="D366" s="284" t="s">
        <v>1114</v>
      </c>
      <c r="E366" s="19" t="s">
        <v>19</v>
      </c>
      <c r="F366" s="285">
        <v>1.6</v>
      </c>
      <c r="G366" s="36"/>
      <c r="H366" s="41"/>
    </row>
    <row r="367" spans="1:8" s="2" customFormat="1" ht="16.899999999999999" customHeight="1">
      <c r="A367" s="36"/>
      <c r="B367" s="41"/>
      <c r="C367" s="284" t="s">
        <v>1006</v>
      </c>
      <c r="D367" s="284" t="s">
        <v>234</v>
      </c>
      <c r="E367" s="19" t="s">
        <v>19</v>
      </c>
      <c r="F367" s="285">
        <v>1.6</v>
      </c>
      <c r="G367" s="36"/>
      <c r="H367" s="41"/>
    </row>
    <row r="368" spans="1:8" s="2" customFormat="1" ht="16.899999999999999" customHeight="1">
      <c r="A368" s="36"/>
      <c r="B368" s="41"/>
      <c r="C368" s="286" t="s">
        <v>3836</v>
      </c>
      <c r="D368" s="36"/>
      <c r="E368" s="36"/>
      <c r="F368" s="36"/>
      <c r="G368" s="36"/>
      <c r="H368" s="41"/>
    </row>
    <row r="369" spans="1:8" s="2" customFormat="1" ht="16.899999999999999" customHeight="1">
      <c r="A369" s="36"/>
      <c r="B369" s="41"/>
      <c r="C369" s="284" t="s">
        <v>859</v>
      </c>
      <c r="D369" s="284" t="s">
        <v>3908</v>
      </c>
      <c r="E369" s="19" t="s">
        <v>253</v>
      </c>
      <c r="F369" s="285">
        <v>1.6</v>
      </c>
      <c r="G369" s="36"/>
      <c r="H369" s="41"/>
    </row>
    <row r="370" spans="1:8" s="2" customFormat="1" ht="16.899999999999999" customHeight="1">
      <c r="A370" s="36"/>
      <c r="B370" s="41"/>
      <c r="C370" s="284" t="s">
        <v>324</v>
      </c>
      <c r="D370" s="284" t="s">
        <v>3859</v>
      </c>
      <c r="E370" s="19" t="s">
        <v>253</v>
      </c>
      <c r="F370" s="285">
        <v>111.209</v>
      </c>
      <c r="G370" s="36"/>
      <c r="H370" s="41"/>
    </row>
    <row r="371" spans="1:8" s="2" customFormat="1" ht="16.899999999999999" customHeight="1">
      <c r="A371" s="36"/>
      <c r="B371" s="41"/>
      <c r="C371" s="280" t="s">
        <v>505</v>
      </c>
      <c r="D371" s="281" t="s">
        <v>506</v>
      </c>
      <c r="E371" s="282" t="s">
        <v>253</v>
      </c>
      <c r="F371" s="283">
        <v>189.92400000000001</v>
      </c>
      <c r="G371" s="36"/>
      <c r="H371" s="41"/>
    </row>
    <row r="372" spans="1:8" s="2" customFormat="1" ht="16.899999999999999" customHeight="1">
      <c r="A372" s="36"/>
      <c r="B372" s="41"/>
      <c r="C372" s="284" t="s">
        <v>19</v>
      </c>
      <c r="D372" s="284" t="s">
        <v>1037</v>
      </c>
      <c r="E372" s="19" t="s">
        <v>19</v>
      </c>
      <c r="F372" s="285">
        <v>81.423000000000002</v>
      </c>
      <c r="G372" s="36"/>
      <c r="H372" s="41"/>
    </row>
    <row r="373" spans="1:8" s="2" customFormat="1" ht="16.899999999999999" customHeight="1">
      <c r="A373" s="36"/>
      <c r="B373" s="41"/>
      <c r="C373" s="284" t="s">
        <v>19</v>
      </c>
      <c r="D373" s="284" t="s">
        <v>1038</v>
      </c>
      <c r="E373" s="19" t="s">
        <v>19</v>
      </c>
      <c r="F373" s="285">
        <v>9.5760000000000005</v>
      </c>
      <c r="G373" s="36"/>
      <c r="H373" s="41"/>
    </row>
    <row r="374" spans="1:8" s="2" customFormat="1" ht="16.899999999999999" customHeight="1">
      <c r="A374" s="36"/>
      <c r="B374" s="41"/>
      <c r="C374" s="284" t="s">
        <v>19</v>
      </c>
      <c r="D374" s="284" t="s">
        <v>1039</v>
      </c>
      <c r="E374" s="19" t="s">
        <v>19</v>
      </c>
      <c r="F374" s="285">
        <v>17.135999999999999</v>
      </c>
      <c r="G374" s="36"/>
      <c r="H374" s="41"/>
    </row>
    <row r="375" spans="1:8" s="2" customFormat="1" ht="16.899999999999999" customHeight="1">
      <c r="A375" s="36"/>
      <c r="B375" s="41"/>
      <c r="C375" s="284" t="s">
        <v>19</v>
      </c>
      <c r="D375" s="284" t="s">
        <v>1040</v>
      </c>
      <c r="E375" s="19" t="s">
        <v>19</v>
      </c>
      <c r="F375" s="285">
        <v>71.34</v>
      </c>
      <c r="G375" s="36"/>
      <c r="H375" s="41"/>
    </row>
    <row r="376" spans="1:8" s="2" customFormat="1" ht="16.899999999999999" customHeight="1">
      <c r="A376" s="36"/>
      <c r="B376" s="41"/>
      <c r="C376" s="284" t="s">
        <v>19</v>
      </c>
      <c r="D376" s="284" t="s">
        <v>1041</v>
      </c>
      <c r="E376" s="19" t="s">
        <v>19</v>
      </c>
      <c r="F376" s="285">
        <v>4</v>
      </c>
      <c r="G376" s="36"/>
      <c r="H376" s="41"/>
    </row>
    <row r="377" spans="1:8" s="2" customFormat="1" ht="16.899999999999999" customHeight="1">
      <c r="A377" s="36"/>
      <c r="B377" s="41"/>
      <c r="C377" s="284" t="s">
        <v>19</v>
      </c>
      <c r="D377" s="284" t="s">
        <v>1042</v>
      </c>
      <c r="E377" s="19" t="s">
        <v>19</v>
      </c>
      <c r="F377" s="285">
        <v>7.36</v>
      </c>
      <c r="G377" s="36"/>
      <c r="H377" s="41"/>
    </row>
    <row r="378" spans="1:8" s="2" customFormat="1" ht="16.899999999999999" customHeight="1">
      <c r="A378" s="36"/>
      <c r="B378" s="41"/>
      <c r="C378" s="284" t="s">
        <v>19</v>
      </c>
      <c r="D378" s="284" t="s">
        <v>1043</v>
      </c>
      <c r="E378" s="19" t="s">
        <v>19</v>
      </c>
      <c r="F378" s="285">
        <v>-0.91100000000000003</v>
      </c>
      <c r="G378" s="36"/>
      <c r="H378" s="41"/>
    </row>
    <row r="379" spans="1:8" s="2" customFormat="1" ht="16.899999999999999" customHeight="1">
      <c r="A379" s="36"/>
      <c r="B379" s="41"/>
      <c r="C379" s="284" t="s">
        <v>505</v>
      </c>
      <c r="D379" s="284" t="s">
        <v>234</v>
      </c>
      <c r="E379" s="19" t="s">
        <v>19</v>
      </c>
      <c r="F379" s="285">
        <v>189.92400000000001</v>
      </c>
      <c r="G379" s="36"/>
      <c r="H379" s="41"/>
    </row>
    <row r="380" spans="1:8" s="2" customFormat="1" ht="16.899999999999999" customHeight="1">
      <c r="A380" s="36"/>
      <c r="B380" s="41"/>
      <c r="C380" s="286" t="s">
        <v>3836</v>
      </c>
      <c r="D380" s="36"/>
      <c r="E380" s="36"/>
      <c r="F380" s="36"/>
      <c r="G380" s="36"/>
      <c r="H380" s="41"/>
    </row>
    <row r="381" spans="1:8" s="2" customFormat="1" ht="16.899999999999999" customHeight="1">
      <c r="A381" s="36"/>
      <c r="B381" s="41"/>
      <c r="C381" s="284" t="s">
        <v>1034</v>
      </c>
      <c r="D381" s="284" t="s">
        <v>3916</v>
      </c>
      <c r="E381" s="19" t="s">
        <v>253</v>
      </c>
      <c r="F381" s="285">
        <v>22.791</v>
      </c>
      <c r="G381" s="36"/>
      <c r="H381" s="41"/>
    </row>
    <row r="382" spans="1:8" s="2" customFormat="1" ht="16.899999999999999" customHeight="1">
      <c r="A382" s="36"/>
      <c r="B382" s="41"/>
      <c r="C382" s="284" t="s">
        <v>608</v>
      </c>
      <c r="D382" s="284" t="s">
        <v>3873</v>
      </c>
      <c r="E382" s="19" t="s">
        <v>253</v>
      </c>
      <c r="F382" s="285">
        <v>94.962000000000003</v>
      </c>
      <c r="G382" s="36"/>
      <c r="H382" s="41"/>
    </row>
    <row r="383" spans="1:8" s="2" customFormat="1" ht="16.899999999999999" customHeight="1">
      <c r="A383" s="36"/>
      <c r="B383" s="41"/>
      <c r="C383" s="284" t="s">
        <v>313</v>
      </c>
      <c r="D383" s="284" t="s">
        <v>314</v>
      </c>
      <c r="E383" s="19" t="s">
        <v>253</v>
      </c>
      <c r="F383" s="285">
        <v>189.92400000000001</v>
      </c>
      <c r="G383" s="36"/>
      <c r="H383" s="41"/>
    </row>
    <row r="384" spans="1:8" s="2" customFormat="1" ht="16.899999999999999" customHeight="1">
      <c r="A384" s="36"/>
      <c r="B384" s="41"/>
      <c r="C384" s="284" t="s">
        <v>317</v>
      </c>
      <c r="D384" s="284" t="s">
        <v>3858</v>
      </c>
      <c r="E384" s="19" t="s">
        <v>166</v>
      </c>
      <c r="F384" s="285">
        <v>341.863</v>
      </c>
      <c r="G384" s="36"/>
      <c r="H384" s="41"/>
    </row>
    <row r="385" spans="1:8" s="2" customFormat="1" ht="16.899999999999999" customHeight="1">
      <c r="A385" s="36"/>
      <c r="B385" s="41"/>
      <c r="C385" s="284" t="s">
        <v>324</v>
      </c>
      <c r="D385" s="284" t="s">
        <v>3859</v>
      </c>
      <c r="E385" s="19" t="s">
        <v>253</v>
      </c>
      <c r="F385" s="285">
        <v>111.209</v>
      </c>
      <c r="G385" s="36"/>
      <c r="H385" s="41"/>
    </row>
    <row r="386" spans="1:8" s="2" customFormat="1" ht="16.899999999999999" customHeight="1">
      <c r="A386" s="36"/>
      <c r="B386" s="41"/>
      <c r="C386" s="280" t="s">
        <v>508</v>
      </c>
      <c r="D386" s="281" t="s">
        <v>509</v>
      </c>
      <c r="E386" s="282" t="s">
        <v>253</v>
      </c>
      <c r="F386" s="283">
        <v>56.976999999999997</v>
      </c>
      <c r="G386" s="36"/>
      <c r="H386" s="41"/>
    </row>
    <row r="387" spans="1:8" s="2" customFormat="1" ht="16.899999999999999" customHeight="1">
      <c r="A387" s="36"/>
      <c r="B387" s="41"/>
      <c r="C387" s="284" t="s">
        <v>508</v>
      </c>
      <c r="D387" s="284" t="s">
        <v>1044</v>
      </c>
      <c r="E387" s="19" t="s">
        <v>19</v>
      </c>
      <c r="F387" s="285">
        <v>56.976999999999997</v>
      </c>
      <c r="G387" s="36"/>
      <c r="H387" s="41"/>
    </row>
    <row r="388" spans="1:8" s="2" customFormat="1" ht="16.899999999999999" customHeight="1">
      <c r="A388" s="36"/>
      <c r="B388" s="41"/>
      <c r="C388" s="286" t="s">
        <v>3836</v>
      </c>
      <c r="D388" s="36"/>
      <c r="E388" s="36"/>
      <c r="F388" s="36"/>
      <c r="G388" s="36"/>
      <c r="H388" s="41"/>
    </row>
    <row r="389" spans="1:8" s="2" customFormat="1" ht="16.899999999999999" customHeight="1">
      <c r="A389" s="36"/>
      <c r="B389" s="41"/>
      <c r="C389" s="284" t="s">
        <v>1034</v>
      </c>
      <c r="D389" s="284" t="s">
        <v>3916</v>
      </c>
      <c r="E389" s="19" t="s">
        <v>253</v>
      </c>
      <c r="F389" s="285">
        <v>22.791</v>
      </c>
      <c r="G389" s="36"/>
      <c r="H389" s="41"/>
    </row>
    <row r="390" spans="1:8" s="2" customFormat="1" ht="16.899999999999999" customHeight="1">
      <c r="A390" s="36"/>
      <c r="B390" s="41"/>
      <c r="C390" s="284" t="s">
        <v>632</v>
      </c>
      <c r="D390" s="284" t="s">
        <v>3874</v>
      </c>
      <c r="E390" s="19" t="s">
        <v>253</v>
      </c>
      <c r="F390" s="285">
        <v>11.395</v>
      </c>
      <c r="G390" s="36"/>
      <c r="H390" s="41"/>
    </row>
    <row r="391" spans="1:8" s="2" customFormat="1" ht="16.899999999999999" customHeight="1">
      <c r="A391" s="36"/>
      <c r="B391" s="41"/>
      <c r="C391" s="284" t="s">
        <v>636</v>
      </c>
      <c r="D391" s="284" t="s">
        <v>3875</v>
      </c>
      <c r="E391" s="19" t="s">
        <v>253</v>
      </c>
      <c r="F391" s="285">
        <v>34.186</v>
      </c>
      <c r="G391" s="36"/>
      <c r="H391" s="41"/>
    </row>
    <row r="392" spans="1:8" s="2" customFormat="1" ht="16.899999999999999" customHeight="1">
      <c r="A392" s="36"/>
      <c r="B392" s="41"/>
      <c r="C392" s="284" t="s">
        <v>641</v>
      </c>
      <c r="D392" s="284" t="s">
        <v>3876</v>
      </c>
      <c r="E392" s="19" t="s">
        <v>253</v>
      </c>
      <c r="F392" s="285">
        <v>17.093</v>
      </c>
      <c r="G392" s="36"/>
      <c r="H392" s="41"/>
    </row>
    <row r="393" spans="1:8" s="2" customFormat="1" ht="16.899999999999999" customHeight="1">
      <c r="A393" s="36"/>
      <c r="B393" s="41"/>
      <c r="C393" s="284" t="s">
        <v>773</v>
      </c>
      <c r="D393" s="284" t="s">
        <v>3877</v>
      </c>
      <c r="E393" s="19" t="s">
        <v>253</v>
      </c>
      <c r="F393" s="285">
        <v>56.976999999999997</v>
      </c>
      <c r="G393" s="36"/>
      <c r="H393" s="41"/>
    </row>
    <row r="394" spans="1:8" s="2" customFormat="1" ht="16.899999999999999" customHeight="1">
      <c r="A394" s="36"/>
      <c r="B394" s="41"/>
      <c r="C394" s="284" t="s">
        <v>298</v>
      </c>
      <c r="D394" s="284" t="s">
        <v>3855</v>
      </c>
      <c r="E394" s="19" t="s">
        <v>253</v>
      </c>
      <c r="F394" s="285">
        <v>142.44300000000001</v>
      </c>
      <c r="G394" s="36"/>
      <c r="H394" s="41"/>
    </row>
    <row r="395" spans="1:8" s="2" customFormat="1" ht="16.899999999999999" customHeight="1">
      <c r="A395" s="36"/>
      <c r="B395" s="41"/>
      <c r="C395" s="280" t="s">
        <v>511</v>
      </c>
      <c r="D395" s="281" t="s">
        <v>512</v>
      </c>
      <c r="E395" s="282" t="s">
        <v>253</v>
      </c>
      <c r="F395" s="283">
        <v>85.465999999999994</v>
      </c>
      <c r="G395" s="36"/>
      <c r="H395" s="41"/>
    </row>
    <row r="396" spans="1:8" s="2" customFormat="1" ht="16.899999999999999" customHeight="1">
      <c r="A396" s="36"/>
      <c r="B396" s="41"/>
      <c r="C396" s="284" t="s">
        <v>511</v>
      </c>
      <c r="D396" s="284" t="s">
        <v>1045</v>
      </c>
      <c r="E396" s="19" t="s">
        <v>19</v>
      </c>
      <c r="F396" s="285">
        <v>85.465999999999994</v>
      </c>
      <c r="G396" s="36"/>
      <c r="H396" s="41"/>
    </row>
    <row r="397" spans="1:8" s="2" customFormat="1" ht="16.899999999999999" customHeight="1">
      <c r="A397" s="36"/>
      <c r="B397" s="41"/>
      <c r="C397" s="286" t="s">
        <v>3836</v>
      </c>
      <c r="D397" s="36"/>
      <c r="E397" s="36"/>
      <c r="F397" s="36"/>
      <c r="G397" s="36"/>
      <c r="H397" s="41"/>
    </row>
    <row r="398" spans="1:8" s="2" customFormat="1" ht="16.899999999999999" customHeight="1">
      <c r="A398" s="36"/>
      <c r="B398" s="41"/>
      <c r="C398" s="284" t="s">
        <v>1034</v>
      </c>
      <c r="D398" s="284" t="s">
        <v>3916</v>
      </c>
      <c r="E398" s="19" t="s">
        <v>253</v>
      </c>
      <c r="F398" s="285">
        <v>22.791</v>
      </c>
      <c r="G398" s="36"/>
      <c r="H398" s="41"/>
    </row>
    <row r="399" spans="1:8" s="2" customFormat="1" ht="16.899999999999999" customHeight="1">
      <c r="A399" s="36"/>
      <c r="B399" s="41"/>
      <c r="C399" s="284" t="s">
        <v>1050</v>
      </c>
      <c r="D399" s="284" t="s">
        <v>3917</v>
      </c>
      <c r="E399" s="19" t="s">
        <v>253</v>
      </c>
      <c r="F399" s="285">
        <v>34.186</v>
      </c>
      <c r="G399" s="36"/>
      <c r="H399" s="41"/>
    </row>
    <row r="400" spans="1:8" s="2" customFormat="1" ht="16.899999999999999" customHeight="1">
      <c r="A400" s="36"/>
      <c r="B400" s="41"/>
      <c r="C400" s="284" t="s">
        <v>649</v>
      </c>
      <c r="D400" s="284" t="s">
        <v>3879</v>
      </c>
      <c r="E400" s="19" t="s">
        <v>253</v>
      </c>
      <c r="F400" s="285">
        <v>17.093</v>
      </c>
      <c r="G400" s="36"/>
      <c r="H400" s="41"/>
    </row>
    <row r="401" spans="1:8" s="2" customFormat="1" ht="16.899999999999999" customHeight="1">
      <c r="A401" s="36"/>
      <c r="B401" s="41"/>
      <c r="C401" s="284" t="s">
        <v>653</v>
      </c>
      <c r="D401" s="284" t="s">
        <v>3880</v>
      </c>
      <c r="E401" s="19" t="s">
        <v>253</v>
      </c>
      <c r="F401" s="285">
        <v>51.28</v>
      </c>
      <c r="G401" s="36"/>
      <c r="H401" s="41"/>
    </row>
    <row r="402" spans="1:8" s="2" customFormat="1" ht="16.899999999999999" customHeight="1">
      <c r="A402" s="36"/>
      <c r="B402" s="41"/>
      <c r="C402" s="284" t="s">
        <v>657</v>
      </c>
      <c r="D402" s="284" t="s">
        <v>3881</v>
      </c>
      <c r="E402" s="19" t="s">
        <v>253</v>
      </c>
      <c r="F402" s="285">
        <v>25.64</v>
      </c>
      <c r="G402" s="36"/>
      <c r="H402" s="41"/>
    </row>
    <row r="403" spans="1:8" s="2" customFormat="1" ht="16.899999999999999" customHeight="1">
      <c r="A403" s="36"/>
      <c r="B403" s="41"/>
      <c r="C403" s="284" t="s">
        <v>773</v>
      </c>
      <c r="D403" s="284" t="s">
        <v>3877</v>
      </c>
      <c r="E403" s="19" t="s">
        <v>253</v>
      </c>
      <c r="F403" s="285">
        <v>56.976999999999997</v>
      </c>
      <c r="G403" s="36"/>
      <c r="H403" s="41"/>
    </row>
    <row r="404" spans="1:8" s="2" customFormat="1" ht="16.899999999999999" customHeight="1">
      <c r="A404" s="36"/>
      <c r="B404" s="41"/>
      <c r="C404" s="284" t="s">
        <v>298</v>
      </c>
      <c r="D404" s="284" t="s">
        <v>3855</v>
      </c>
      <c r="E404" s="19" t="s">
        <v>253</v>
      </c>
      <c r="F404" s="285">
        <v>142.44300000000001</v>
      </c>
      <c r="G404" s="36"/>
      <c r="H404" s="41"/>
    </row>
    <row r="405" spans="1:8" s="2" customFormat="1" ht="16.899999999999999" customHeight="1">
      <c r="A405" s="36"/>
      <c r="B405" s="41"/>
      <c r="C405" s="280" t="s">
        <v>514</v>
      </c>
      <c r="D405" s="281" t="s">
        <v>515</v>
      </c>
      <c r="E405" s="282" t="s">
        <v>253</v>
      </c>
      <c r="F405" s="283">
        <v>47.481000000000002</v>
      </c>
      <c r="G405" s="36"/>
      <c r="H405" s="41"/>
    </row>
    <row r="406" spans="1:8" s="2" customFormat="1" ht="16.899999999999999" customHeight="1">
      <c r="A406" s="36"/>
      <c r="B406" s="41"/>
      <c r="C406" s="284" t="s">
        <v>514</v>
      </c>
      <c r="D406" s="284" t="s">
        <v>1046</v>
      </c>
      <c r="E406" s="19" t="s">
        <v>19</v>
      </c>
      <c r="F406" s="285">
        <v>47.481000000000002</v>
      </c>
      <c r="G406" s="36"/>
      <c r="H406" s="41"/>
    </row>
    <row r="407" spans="1:8" s="2" customFormat="1" ht="16.899999999999999" customHeight="1">
      <c r="A407" s="36"/>
      <c r="B407" s="41"/>
      <c r="C407" s="286" t="s">
        <v>3836</v>
      </c>
      <c r="D407" s="36"/>
      <c r="E407" s="36"/>
      <c r="F407" s="36"/>
      <c r="G407" s="36"/>
      <c r="H407" s="41"/>
    </row>
    <row r="408" spans="1:8" s="2" customFormat="1" ht="16.899999999999999" customHeight="1">
      <c r="A408" s="36"/>
      <c r="B408" s="41"/>
      <c r="C408" s="284" t="s">
        <v>1034</v>
      </c>
      <c r="D408" s="284" t="s">
        <v>3916</v>
      </c>
      <c r="E408" s="19" t="s">
        <v>253</v>
      </c>
      <c r="F408" s="285">
        <v>22.791</v>
      </c>
      <c r="G408" s="36"/>
      <c r="H408" s="41"/>
    </row>
    <row r="409" spans="1:8" s="2" customFormat="1" ht="16.899999999999999" customHeight="1">
      <c r="A409" s="36"/>
      <c r="B409" s="41"/>
      <c r="C409" s="284" t="s">
        <v>681</v>
      </c>
      <c r="D409" s="284" t="s">
        <v>3882</v>
      </c>
      <c r="E409" s="19" t="s">
        <v>253</v>
      </c>
      <c r="F409" s="285">
        <v>47.481000000000002</v>
      </c>
      <c r="G409" s="36"/>
      <c r="H409" s="41"/>
    </row>
    <row r="410" spans="1:8" s="2" customFormat="1" ht="16.899999999999999" customHeight="1">
      <c r="A410" s="36"/>
      <c r="B410" s="41"/>
      <c r="C410" s="284" t="s">
        <v>1081</v>
      </c>
      <c r="D410" s="284" t="s">
        <v>3918</v>
      </c>
      <c r="E410" s="19" t="s">
        <v>253</v>
      </c>
      <c r="F410" s="285">
        <v>47.481000000000002</v>
      </c>
      <c r="G410" s="36"/>
      <c r="H410" s="41"/>
    </row>
    <row r="411" spans="1:8" s="2" customFormat="1" ht="16.899999999999999" customHeight="1">
      <c r="A411" s="36"/>
      <c r="B411" s="41"/>
      <c r="C411" s="284" t="s">
        <v>784</v>
      </c>
      <c r="D411" s="284" t="s">
        <v>3884</v>
      </c>
      <c r="E411" s="19" t="s">
        <v>253</v>
      </c>
      <c r="F411" s="285">
        <v>47.481000000000002</v>
      </c>
      <c r="G411" s="36"/>
      <c r="H411" s="41"/>
    </row>
    <row r="412" spans="1:8" s="2" customFormat="1" ht="16.899999999999999" customHeight="1">
      <c r="A412" s="36"/>
      <c r="B412" s="41"/>
      <c r="C412" s="284" t="s">
        <v>788</v>
      </c>
      <c r="D412" s="284" t="s">
        <v>3885</v>
      </c>
      <c r="E412" s="19" t="s">
        <v>253</v>
      </c>
      <c r="F412" s="285">
        <v>474.81</v>
      </c>
      <c r="G412" s="36"/>
      <c r="H412" s="41"/>
    </row>
    <row r="413" spans="1:8" s="2" customFormat="1" ht="16.899999999999999" customHeight="1">
      <c r="A413" s="36"/>
      <c r="B413" s="41"/>
      <c r="C413" s="280" t="s">
        <v>1013</v>
      </c>
      <c r="D413" s="281" t="s">
        <v>1014</v>
      </c>
      <c r="E413" s="282" t="s">
        <v>253</v>
      </c>
      <c r="F413" s="283">
        <v>6.81</v>
      </c>
      <c r="G413" s="36"/>
      <c r="H413" s="41"/>
    </row>
    <row r="414" spans="1:8" s="2" customFormat="1" ht="16.899999999999999" customHeight="1">
      <c r="A414" s="36"/>
      <c r="B414" s="41"/>
      <c r="C414" s="284" t="s">
        <v>19</v>
      </c>
      <c r="D414" s="284" t="s">
        <v>1108</v>
      </c>
      <c r="E414" s="19" t="s">
        <v>19</v>
      </c>
      <c r="F414" s="285">
        <v>1.962</v>
      </c>
      <c r="G414" s="36"/>
      <c r="H414" s="41"/>
    </row>
    <row r="415" spans="1:8" s="2" customFormat="1" ht="16.899999999999999" customHeight="1">
      <c r="A415" s="36"/>
      <c r="B415" s="41"/>
      <c r="C415" s="284" t="s">
        <v>19</v>
      </c>
      <c r="D415" s="284" t="s">
        <v>1109</v>
      </c>
      <c r="E415" s="19" t="s">
        <v>19</v>
      </c>
      <c r="F415" s="285">
        <v>0.36</v>
      </c>
      <c r="G415" s="36"/>
      <c r="H415" s="41"/>
    </row>
    <row r="416" spans="1:8" s="2" customFormat="1" ht="16.899999999999999" customHeight="1">
      <c r="A416" s="36"/>
      <c r="B416" s="41"/>
      <c r="C416" s="284" t="s">
        <v>19</v>
      </c>
      <c r="D416" s="284" t="s">
        <v>1110</v>
      </c>
      <c r="E416" s="19" t="s">
        <v>19</v>
      </c>
      <c r="F416" s="285">
        <v>1.008</v>
      </c>
      <c r="G416" s="36"/>
      <c r="H416" s="41"/>
    </row>
    <row r="417" spans="1:8" s="2" customFormat="1" ht="16.899999999999999" customHeight="1">
      <c r="A417" s="36"/>
      <c r="B417" s="41"/>
      <c r="C417" s="284" t="s">
        <v>19</v>
      </c>
      <c r="D417" s="284" t="s">
        <v>1111</v>
      </c>
      <c r="E417" s="19" t="s">
        <v>19</v>
      </c>
      <c r="F417" s="285">
        <v>3.48</v>
      </c>
      <c r="G417" s="36"/>
      <c r="H417" s="41"/>
    </row>
    <row r="418" spans="1:8" s="2" customFormat="1" ht="16.899999999999999" customHeight="1">
      <c r="A418" s="36"/>
      <c r="B418" s="41"/>
      <c r="C418" s="284" t="s">
        <v>1013</v>
      </c>
      <c r="D418" s="284" t="s">
        <v>234</v>
      </c>
      <c r="E418" s="19" t="s">
        <v>19</v>
      </c>
      <c r="F418" s="285">
        <v>6.81</v>
      </c>
      <c r="G418" s="36"/>
      <c r="H418" s="41"/>
    </row>
    <row r="419" spans="1:8" s="2" customFormat="1" ht="16.899999999999999" customHeight="1">
      <c r="A419" s="36"/>
      <c r="B419" s="41"/>
      <c r="C419" s="286" t="s">
        <v>3836</v>
      </c>
      <c r="D419" s="36"/>
      <c r="E419" s="36"/>
      <c r="F419" s="36"/>
      <c r="G419" s="36"/>
      <c r="H419" s="41"/>
    </row>
    <row r="420" spans="1:8" s="2" customFormat="1" ht="16.899999999999999" customHeight="1">
      <c r="A420" s="36"/>
      <c r="B420" s="41"/>
      <c r="C420" s="284" t="s">
        <v>863</v>
      </c>
      <c r="D420" s="284" t="s">
        <v>3912</v>
      </c>
      <c r="E420" s="19" t="s">
        <v>253</v>
      </c>
      <c r="F420" s="285">
        <v>6.81</v>
      </c>
      <c r="G420" s="36"/>
      <c r="H420" s="41"/>
    </row>
    <row r="421" spans="1:8" s="2" customFormat="1" ht="16.899999999999999" customHeight="1">
      <c r="A421" s="36"/>
      <c r="B421" s="41"/>
      <c r="C421" s="284" t="s">
        <v>324</v>
      </c>
      <c r="D421" s="284" t="s">
        <v>3859</v>
      </c>
      <c r="E421" s="19" t="s">
        <v>253</v>
      </c>
      <c r="F421" s="285">
        <v>111.209</v>
      </c>
      <c r="G421" s="36"/>
      <c r="H421" s="41"/>
    </row>
    <row r="422" spans="1:8" s="2" customFormat="1" ht="16.899999999999999" customHeight="1">
      <c r="A422" s="36"/>
      <c r="B422" s="41"/>
      <c r="C422" s="280" t="s">
        <v>1016</v>
      </c>
      <c r="D422" s="281" t="s">
        <v>1017</v>
      </c>
      <c r="E422" s="282" t="s">
        <v>253</v>
      </c>
      <c r="F422" s="283">
        <v>8.41</v>
      </c>
      <c r="G422" s="36"/>
      <c r="H422" s="41"/>
    </row>
    <row r="423" spans="1:8" s="2" customFormat="1" ht="16.899999999999999" customHeight="1">
      <c r="A423" s="36"/>
      <c r="B423" s="41"/>
      <c r="C423" s="284" t="s">
        <v>19</v>
      </c>
      <c r="D423" s="284" t="s">
        <v>1108</v>
      </c>
      <c r="E423" s="19" t="s">
        <v>19</v>
      </c>
      <c r="F423" s="285">
        <v>1.962</v>
      </c>
      <c r="G423" s="36"/>
      <c r="H423" s="41"/>
    </row>
    <row r="424" spans="1:8" s="2" customFormat="1" ht="16.899999999999999" customHeight="1">
      <c r="A424" s="36"/>
      <c r="B424" s="41"/>
      <c r="C424" s="284" t="s">
        <v>19</v>
      </c>
      <c r="D424" s="284" t="s">
        <v>1109</v>
      </c>
      <c r="E424" s="19" t="s">
        <v>19</v>
      </c>
      <c r="F424" s="285">
        <v>0.36</v>
      </c>
      <c r="G424" s="36"/>
      <c r="H424" s="41"/>
    </row>
    <row r="425" spans="1:8" s="2" customFormat="1" ht="16.899999999999999" customHeight="1">
      <c r="A425" s="36"/>
      <c r="B425" s="41"/>
      <c r="C425" s="284" t="s">
        <v>19</v>
      </c>
      <c r="D425" s="284" t="s">
        <v>1110</v>
      </c>
      <c r="E425" s="19" t="s">
        <v>19</v>
      </c>
      <c r="F425" s="285">
        <v>1.008</v>
      </c>
      <c r="G425" s="36"/>
      <c r="H425" s="41"/>
    </row>
    <row r="426" spans="1:8" s="2" customFormat="1" ht="16.899999999999999" customHeight="1">
      <c r="A426" s="36"/>
      <c r="B426" s="41"/>
      <c r="C426" s="284" t="s">
        <v>19</v>
      </c>
      <c r="D426" s="284" t="s">
        <v>1111</v>
      </c>
      <c r="E426" s="19" t="s">
        <v>19</v>
      </c>
      <c r="F426" s="285">
        <v>3.48</v>
      </c>
      <c r="G426" s="36"/>
      <c r="H426" s="41"/>
    </row>
    <row r="427" spans="1:8" s="2" customFormat="1" ht="16.899999999999999" customHeight="1">
      <c r="A427" s="36"/>
      <c r="B427" s="41"/>
      <c r="C427" s="284" t="s">
        <v>19</v>
      </c>
      <c r="D427" s="284" t="s">
        <v>1112</v>
      </c>
      <c r="E427" s="19" t="s">
        <v>19</v>
      </c>
      <c r="F427" s="285">
        <v>1.6</v>
      </c>
      <c r="G427" s="36"/>
      <c r="H427" s="41"/>
    </row>
    <row r="428" spans="1:8" s="2" customFormat="1" ht="16.899999999999999" customHeight="1">
      <c r="A428" s="36"/>
      <c r="B428" s="41"/>
      <c r="C428" s="284" t="s">
        <v>1016</v>
      </c>
      <c r="D428" s="284" t="s">
        <v>234</v>
      </c>
      <c r="E428" s="19" t="s">
        <v>19</v>
      </c>
      <c r="F428" s="285">
        <v>8.41</v>
      </c>
      <c r="G428" s="36"/>
      <c r="H428" s="41"/>
    </row>
    <row r="429" spans="1:8" s="2" customFormat="1" ht="16.899999999999999" customHeight="1">
      <c r="A429" s="36"/>
      <c r="B429" s="41"/>
      <c r="C429" s="286" t="s">
        <v>3836</v>
      </c>
      <c r="D429" s="36"/>
      <c r="E429" s="36"/>
      <c r="F429" s="36"/>
      <c r="G429" s="36"/>
      <c r="H429" s="41"/>
    </row>
    <row r="430" spans="1:8" s="2" customFormat="1" ht="16.899999999999999" customHeight="1">
      <c r="A430" s="36"/>
      <c r="B430" s="41"/>
      <c r="C430" s="284" t="s">
        <v>842</v>
      </c>
      <c r="D430" s="284" t="s">
        <v>3896</v>
      </c>
      <c r="E430" s="19" t="s">
        <v>253</v>
      </c>
      <c r="F430" s="285">
        <v>8.41</v>
      </c>
      <c r="G430" s="36"/>
      <c r="H430" s="41"/>
    </row>
    <row r="431" spans="1:8" s="2" customFormat="1" ht="16.899999999999999" customHeight="1">
      <c r="A431" s="36"/>
      <c r="B431" s="41"/>
      <c r="C431" s="284" t="s">
        <v>324</v>
      </c>
      <c r="D431" s="284" t="s">
        <v>3859</v>
      </c>
      <c r="E431" s="19" t="s">
        <v>253</v>
      </c>
      <c r="F431" s="285">
        <v>111.209</v>
      </c>
      <c r="G431" s="36"/>
      <c r="H431" s="41"/>
    </row>
    <row r="432" spans="1:8" s="2" customFormat="1" ht="16.899999999999999" customHeight="1">
      <c r="A432" s="36"/>
      <c r="B432" s="41"/>
      <c r="C432" s="280" t="s">
        <v>541</v>
      </c>
      <c r="D432" s="281" t="s">
        <v>542</v>
      </c>
      <c r="E432" s="282" t="s">
        <v>253</v>
      </c>
      <c r="F432" s="283">
        <v>31.164999999999999</v>
      </c>
      <c r="G432" s="36"/>
      <c r="H432" s="41"/>
    </row>
    <row r="433" spans="1:8" s="2" customFormat="1" ht="16.899999999999999" customHeight="1">
      <c r="A433" s="36"/>
      <c r="B433" s="41"/>
      <c r="C433" s="284" t="s">
        <v>19</v>
      </c>
      <c r="D433" s="284" t="s">
        <v>1153</v>
      </c>
      <c r="E433" s="19" t="s">
        <v>19</v>
      </c>
      <c r="F433" s="285">
        <v>9.81</v>
      </c>
      <c r="G433" s="36"/>
      <c r="H433" s="41"/>
    </row>
    <row r="434" spans="1:8" s="2" customFormat="1" ht="16.899999999999999" customHeight="1">
      <c r="A434" s="36"/>
      <c r="B434" s="41"/>
      <c r="C434" s="284" t="s">
        <v>19</v>
      </c>
      <c r="D434" s="284" t="s">
        <v>1154</v>
      </c>
      <c r="E434" s="19" t="s">
        <v>19</v>
      </c>
      <c r="F434" s="285">
        <v>1.8</v>
      </c>
      <c r="G434" s="36"/>
      <c r="H434" s="41"/>
    </row>
    <row r="435" spans="1:8" s="2" customFormat="1" ht="16.899999999999999" customHeight="1">
      <c r="A435" s="36"/>
      <c r="B435" s="41"/>
      <c r="C435" s="284" t="s">
        <v>19</v>
      </c>
      <c r="D435" s="284" t="s">
        <v>1155</v>
      </c>
      <c r="E435" s="19" t="s">
        <v>19</v>
      </c>
      <c r="F435" s="285">
        <v>5.04</v>
      </c>
      <c r="G435" s="36"/>
      <c r="H435" s="41"/>
    </row>
    <row r="436" spans="1:8" s="2" customFormat="1" ht="16.899999999999999" customHeight="1">
      <c r="A436" s="36"/>
      <c r="B436" s="41"/>
      <c r="C436" s="284" t="s">
        <v>19</v>
      </c>
      <c r="D436" s="284" t="s">
        <v>1156</v>
      </c>
      <c r="E436" s="19" t="s">
        <v>19</v>
      </c>
      <c r="F436" s="285">
        <v>17.399999999999999</v>
      </c>
      <c r="G436" s="36"/>
      <c r="H436" s="41"/>
    </row>
    <row r="437" spans="1:8" s="2" customFormat="1" ht="16.899999999999999" customHeight="1">
      <c r="A437" s="36"/>
      <c r="B437" s="41"/>
      <c r="C437" s="284" t="s">
        <v>19</v>
      </c>
      <c r="D437" s="284" t="s">
        <v>1157</v>
      </c>
      <c r="E437" s="19" t="s">
        <v>19</v>
      </c>
      <c r="F437" s="285">
        <v>-2.8849999999999998</v>
      </c>
      <c r="G437" s="36"/>
      <c r="H437" s="41"/>
    </row>
    <row r="438" spans="1:8" s="2" customFormat="1" ht="16.899999999999999" customHeight="1">
      <c r="A438" s="36"/>
      <c r="B438" s="41"/>
      <c r="C438" s="284" t="s">
        <v>541</v>
      </c>
      <c r="D438" s="284" t="s">
        <v>234</v>
      </c>
      <c r="E438" s="19" t="s">
        <v>19</v>
      </c>
      <c r="F438" s="285">
        <v>31.164999999999999</v>
      </c>
      <c r="G438" s="36"/>
      <c r="H438" s="41"/>
    </row>
    <row r="439" spans="1:8" s="2" customFormat="1" ht="16.899999999999999" customHeight="1">
      <c r="A439" s="36"/>
      <c r="B439" s="41"/>
      <c r="C439" s="286" t="s">
        <v>3836</v>
      </c>
      <c r="D439" s="36"/>
      <c r="E439" s="36"/>
      <c r="F439" s="36"/>
      <c r="G439" s="36"/>
      <c r="H439" s="41"/>
    </row>
    <row r="440" spans="1:8" s="2" customFormat="1" ht="16.899999999999999" customHeight="1">
      <c r="A440" s="36"/>
      <c r="B440" s="41"/>
      <c r="C440" s="284" t="s">
        <v>1150</v>
      </c>
      <c r="D440" s="284" t="s">
        <v>3919</v>
      </c>
      <c r="E440" s="19" t="s">
        <v>253</v>
      </c>
      <c r="F440" s="285">
        <v>31.164999999999999</v>
      </c>
      <c r="G440" s="36"/>
      <c r="H440" s="41"/>
    </row>
    <row r="441" spans="1:8" s="2" customFormat="1" ht="16.899999999999999" customHeight="1">
      <c r="A441" s="36"/>
      <c r="B441" s="41"/>
      <c r="C441" s="284" t="s">
        <v>324</v>
      </c>
      <c r="D441" s="284" t="s">
        <v>3859</v>
      </c>
      <c r="E441" s="19" t="s">
        <v>253</v>
      </c>
      <c r="F441" s="285">
        <v>111.209</v>
      </c>
      <c r="G441" s="36"/>
      <c r="H441" s="41"/>
    </row>
    <row r="442" spans="1:8" s="2" customFormat="1" ht="16.899999999999999" customHeight="1">
      <c r="A442" s="36"/>
      <c r="B442" s="41"/>
      <c r="C442" s="280" t="s">
        <v>544</v>
      </c>
      <c r="D442" s="281" t="s">
        <v>545</v>
      </c>
      <c r="E442" s="282" t="s">
        <v>253</v>
      </c>
      <c r="F442" s="283">
        <v>20.43</v>
      </c>
      <c r="G442" s="36"/>
      <c r="H442" s="41"/>
    </row>
    <row r="443" spans="1:8" s="2" customFormat="1" ht="16.899999999999999" customHeight="1">
      <c r="A443" s="36"/>
      <c r="B443" s="41"/>
      <c r="C443" s="284" t="s">
        <v>19</v>
      </c>
      <c r="D443" s="284" t="s">
        <v>1105</v>
      </c>
      <c r="E443" s="19" t="s">
        <v>19</v>
      </c>
      <c r="F443" s="285">
        <v>20.43</v>
      </c>
      <c r="G443" s="36"/>
      <c r="H443" s="41"/>
    </row>
    <row r="444" spans="1:8" s="2" customFormat="1" ht="16.899999999999999" customHeight="1">
      <c r="A444" s="36"/>
      <c r="B444" s="41"/>
      <c r="C444" s="284" t="s">
        <v>544</v>
      </c>
      <c r="D444" s="284" t="s">
        <v>234</v>
      </c>
      <c r="E444" s="19" t="s">
        <v>19</v>
      </c>
      <c r="F444" s="285">
        <v>20.43</v>
      </c>
      <c r="G444" s="36"/>
      <c r="H444" s="41"/>
    </row>
    <row r="445" spans="1:8" s="2" customFormat="1" ht="16.899999999999999" customHeight="1">
      <c r="A445" s="36"/>
      <c r="B445" s="41"/>
      <c r="C445" s="286" t="s">
        <v>3836</v>
      </c>
      <c r="D445" s="36"/>
      <c r="E445" s="36"/>
      <c r="F445" s="36"/>
      <c r="G445" s="36"/>
      <c r="H445" s="41"/>
    </row>
    <row r="446" spans="1:8" s="2" customFormat="1" ht="16.899999999999999" customHeight="1">
      <c r="A446" s="36"/>
      <c r="B446" s="41"/>
      <c r="C446" s="284" t="s">
        <v>813</v>
      </c>
      <c r="D446" s="284" t="s">
        <v>3898</v>
      </c>
      <c r="E446" s="19" t="s">
        <v>253</v>
      </c>
      <c r="F446" s="285">
        <v>20.43</v>
      </c>
      <c r="G446" s="36"/>
      <c r="H446" s="41"/>
    </row>
    <row r="447" spans="1:8" s="2" customFormat="1" ht="16.899999999999999" customHeight="1">
      <c r="A447" s="36"/>
      <c r="B447" s="41"/>
      <c r="C447" s="284" t="s">
        <v>268</v>
      </c>
      <c r="D447" s="284" t="s">
        <v>3854</v>
      </c>
      <c r="E447" s="19" t="s">
        <v>253</v>
      </c>
      <c r="F447" s="285">
        <v>131.63900000000001</v>
      </c>
      <c r="G447" s="36"/>
      <c r="H447" s="41"/>
    </row>
    <row r="448" spans="1:8" s="2" customFormat="1" ht="16.899999999999999" customHeight="1">
      <c r="A448" s="36"/>
      <c r="B448" s="41"/>
      <c r="C448" s="284" t="s">
        <v>308</v>
      </c>
      <c r="D448" s="284" t="s">
        <v>3857</v>
      </c>
      <c r="E448" s="19" t="s">
        <v>253</v>
      </c>
      <c r="F448" s="285">
        <v>131.63900000000001</v>
      </c>
      <c r="G448" s="36"/>
      <c r="H448" s="41"/>
    </row>
    <row r="449" spans="1:8" s="2" customFormat="1" ht="16.899999999999999" customHeight="1">
      <c r="A449" s="36"/>
      <c r="B449" s="41"/>
      <c r="C449" s="284" t="s">
        <v>324</v>
      </c>
      <c r="D449" s="284" t="s">
        <v>3859</v>
      </c>
      <c r="E449" s="19" t="s">
        <v>253</v>
      </c>
      <c r="F449" s="285">
        <v>111.209</v>
      </c>
      <c r="G449" s="36"/>
      <c r="H449" s="41"/>
    </row>
    <row r="450" spans="1:8" s="2" customFormat="1" ht="16.899999999999999" customHeight="1">
      <c r="A450" s="36"/>
      <c r="B450" s="41"/>
      <c r="C450" s="284" t="s">
        <v>822</v>
      </c>
      <c r="D450" s="284" t="s">
        <v>823</v>
      </c>
      <c r="E450" s="19" t="s">
        <v>166</v>
      </c>
      <c r="F450" s="285">
        <v>41.064</v>
      </c>
      <c r="G450" s="36"/>
      <c r="H450" s="41"/>
    </row>
    <row r="451" spans="1:8" s="2" customFormat="1" ht="16.899999999999999" customHeight="1">
      <c r="A451" s="36"/>
      <c r="B451" s="41"/>
      <c r="C451" s="280" t="s">
        <v>3899</v>
      </c>
      <c r="D451" s="281" t="s">
        <v>545</v>
      </c>
      <c r="E451" s="282" t="s">
        <v>253</v>
      </c>
      <c r="F451" s="283">
        <v>63.792999999999999</v>
      </c>
      <c r="G451" s="36"/>
      <c r="H451" s="41"/>
    </row>
    <row r="452" spans="1:8" s="2" customFormat="1" ht="16.899999999999999" customHeight="1">
      <c r="A452" s="36"/>
      <c r="B452" s="41"/>
      <c r="C452" s="280" t="s">
        <v>1022</v>
      </c>
      <c r="D452" s="281" t="s">
        <v>1023</v>
      </c>
      <c r="E452" s="282" t="s">
        <v>156</v>
      </c>
      <c r="F452" s="283">
        <v>561.28599999999994</v>
      </c>
      <c r="G452" s="36"/>
      <c r="H452" s="41"/>
    </row>
    <row r="453" spans="1:8" s="2" customFormat="1" ht="16.899999999999999" customHeight="1">
      <c r="A453" s="36"/>
      <c r="B453" s="41"/>
      <c r="C453" s="284" t="s">
        <v>19</v>
      </c>
      <c r="D453" s="284" t="s">
        <v>1060</v>
      </c>
      <c r="E453" s="19" t="s">
        <v>19</v>
      </c>
      <c r="F453" s="285">
        <v>150.41999999999999</v>
      </c>
      <c r="G453" s="36"/>
      <c r="H453" s="41"/>
    </row>
    <row r="454" spans="1:8" s="2" customFormat="1" ht="16.899999999999999" customHeight="1">
      <c r="A454" s="36"/>
      <c r="B454" s="41"/>
      <c r="C454" s="284" t="s">
        <v>19</v>
      </c>
      <c r="D454" s="284" t="s">
        <v>1061</v>
      </c>
      <c r="E454" s="19" t="s">
        <v>19</v>
      </c>
      <c r="F454" s="285">
        <v>40.049999999999997</v>
      </c>
      <c r="G454" s="36"/>
      <c r="H454" s="41"/>
    </row>
    <row r="455" spans="1:8" s="2" customFormat="1" ht="16.899999999999999" customHeight="1">
      <c r="A455" s="36"/>
      <c r="B455" s="41"/>
      <c r="C455" s="284" t="s">
        <v>19</v>
      </c>
      <c r="D455" s="284" t="s">
        <v>1062</v>
      </c>
      <c r="E455" s="19" t="s">
        <v>19</v>
      </c>
      <c r="F455" s="285">
        <v>23.498000000000001</v>
      </c>
      <c r="G455" s="36"/>
      <c r="H455" s="41"/>
    </row>
    <row r="456" spans="1:8" s="2" customFormat="1" ht="16.899999999999999" customHeight="1">
      <c r="A456" s="36"/>
      <c r="B456" s="41"/>
      <c r="C456" s="284" t="s">
        <v>19</v>
      </c>
      <c r="D456" s="284" t="s">
        <v>1063</v>
      </c>
      <c r="E456" s="19" t="s">
        <v>19</v>
      </c>
      <c r="F456" s="285">
        <v>11.16</v>
      </c>
      <c r="G456" s="36"/>
      <c r="H456" s="41"/>
    </row>
    <row r="457" spans="1:8" s="2" customFormat="1" ht="16.899999999999999" customHeight="1">
      <c r="A457" s="36"/>
      <c r="B457" s="41"/>
      <c r="C457" s="284" t="s">
        <v>19</v>
      </c>
      <c r="D457" s="284" t="s">
        <v>1064</v>
      </c>
      <c r="E457" s="19" t="s">
        <v>19</v>
      </c>
      <c r="F457" s="285">
        <v>16.103999999999999</v>
      </c>
      <c r="G457" s="36"/>
      <c r="H457" s="41"/>
    </row>
    <row r="458" spans="1:8" s="2" customFormat="1" ht="16.899999999999999" customHeight="1">
      <c r="A458" s="36"/>
      <c r="B458" s="41"/>
      <c r="C458" s="284" t="s">
        <v>19</v>
      </c>
      <c r="D458" s="284" t="s">
        <v>1065</v>
      </c>
      <c r="E458" s="19" t="s">
        <v>19</v>
      </c>
      <c r="F458" s="285">
        <v>10.23</v>
      </c>
      <c r="G458" s="36"/>
      <c r="H458" s="41"/>
    </row>
    <row r="459" spans="1:8" s="2" customFormat="1" ht="16.899999999999999" customHeight="1">
      <c r="A459" s="36"/>
      <c r="B459" s="41"/>
      <c r="C459" s="284" t="s">
        <v>19</v>
      </c>
      <c r="D459" s="284" t="s">
        <v>1066</v>
      </c>
      <c r="E459" s="19" t="s">
        <v>19</v>
      </c>
      <c r="F459" s="285">
        <v>18.66</v>
      </c>
      <c r="G459" s="36"/>
      <c r="H459" s="41"/>
    </row>
    <row r="460" spans="1:8" s="2" customFormat="1" ht="16.899999999999999" customHeight="1">
      <c r="A460" s="36"/>
      <c r="B460" s="41"/>
      <c r="C460" s="284" t="s">
        <v>19</v>
      </c>
      <c r="D460" s="284" t="s">
        <v>1067</v>
      </c>
      <c r="E460" s="19" t="s">
        <v>19</v>
      </c>
      <c r="F460" s="285">
        <v>14.85</v>
      </c>
      <c r="G460" s="36"/>
      <c r="H460" s="41"/>
    </row>
    <row r="461" spans="1:8" s="2" customFormat="1" ht="16.899999999999999" customHeight="1">
      <c r="A461" s="36"/>
      <c r="B461" s="41"/>
      <c r="C461" s="284" t="s">
        <v>19</v>
      </c>
      <c r="D461" s="284" t="s">
        <v>1068</v>
      </c>
      <c r="E461" s="19" t="s">
        <v>19</v>
      </c>
      <c r="F461" s="285">
        <v>36.119999999999997</v>
      </c>
      <c r="G461" s="36"/>
      <c r="H461" s="41"/>
    </row>
    <row r="462" spans="1:8" s="2" customFormat="1" ht="16.899999999999999" customHeight="1">
      <c r="A462" s="36"/>
      <c r="B462" s="41"/>
      <c r="C462" s="284" t="s">
        <v>19</v>
      </c>
      <c r="D462" s="284" t="s">
        <v>1069</v>
      </c>
      <c r="E462" s="19" t="s">
        <v>19</v>
      </c>
      <c r="F462" s="285">
        <v>20.88</v>
      </c>
      <c r="G462" s="36"/>
      <c r="H462" s="41"/>
    </row>
    <row r="463" spans="1:8" s="2" customFormat="1" ht="16.899999999999999" customHeight="1">
      <c r="A463" s="36"/>
      <c r="B463" s="41"/>
      <c r="C463" s="284" t="s">
        <v>19</v>
      </c>
      <c r="D463" s="284" t="s">
        <v>1070</v>
      </c>
      <c r="E463" s="19" t="s">
        <v>19</v>
      </c>
      <c r="F463" s="285">
        <v>11.904</v>
      </c>
      <c r="G463" s="36"/>
      <c r="H463" s="41"/>
    </row>
    <row r="464" spans="1:8" s="2" customFormat="1" ht="16.899999999999999" customHeight="1">
      <c r="A464" s="36"/>
      <c r="B464" s="41"/>
      <c r="C464" s="284" t="s">
        <v>19</v>
      </c>
      <c r="D464" s="284" t="s">
        <v>1071</v>
      </c>
      <c r="E464" s="19" t="s">
        <v>19</v>
      </c>
      <c r="F464" s="285">
        <v>11.04</v>
      </c>
      <c r="G464" s="36"/>
      <c r="H464" s="41"/>
    </row>
    <row r="465" spans="1:8" s="2" customFormat="1" ht="16.899999999999999" customHeight="1">
      <c r="A465" s="36"/>
      <c r="B465" s="41"/>
      <c r="C465" s="284" t="s">
        <v>19</v>
      </c>
      <c r="D465" s="284" t="s">
        <v>1072</v>
      </c>
      <c r="E465" s="19" t="s">
        <v>19</v>
      </c>
      <c r="F465" s="285">
        <v>7.69</v>
      </c>
      <c r="G465" s="36"/>
      <c r="H465" s="41"/>
    </row>
    <row r="466" spans="1:8" s="2" customFormat="1" ht="16.899999999999999" customHeight="1">
      <c r="A466" s="36"/>
      <c r="B466" s="41"/>
      <c r="C466" s="284" t="s">
        <v>19</v>
      </c>
      <c r="D466" s="284" t="s">
        <v>1073</v>
      </c>
      <c r="E466" s="19" t="s">
        <v>19</v>
      </c>
      <c r="F466" s="285">
        <v>12.96</v>
      </c>
      <c r="G466" s="36"/>
      <c r="H466" s="41"/>
    </row>
    <row r="467" spans="1:8" s="2" customFormat="1" ht="16.899999999999999" customHeight="1">
      <c r="A467" s="36"/>
      <c r="B467" s="41"/>
      <c r="C467" s="284" t="s">
        <v>19</v>
      </c>
      <c r="D467" s="284" t="s">
        <v>1074</v>
      </c>
      <c r="E467" s="19" t="s">
        <v>19</v>
      </c>
      <c r="F467" s="285">
        <v>30.72</v>
      </c>
      <c r="G467" s="36"/>
      <c r="H467" s="41"/>
    </row>
    <row r="468" spans="1:8" s="2" customFormat="1" ht="16.899999999999999" customHeight="1">
      <c r="A468" s="36"/>
      <c r="B468" s="41"/>
      <c r="C468" s="284" t="s">
        <v>19</v>
      </c>
      <c r="D468" s="284" t="s">
        <v>1075</v>
      </c>
      <c r="E468" s="19" t="s">
        <v>19</v>
      </c>
      <c r="F468" s="285">
        <v>145</v>
      </c>
      <c r="G468" s="36"/>
      <c r="H468" s="41"/>
    </row>
    <row r="469" spans="1:8" s="2" customFormat="1" ht="16.899999999999999" customHeight="1">
      <c r="A469" s="36"/>
      <c r="B469" s="41"/>
      <c r="C469" s="284" t="s">
        <v>1022</v>
      </c>
      <c r="D469" s="284" t="s">
        <v>234</v>
      </c>
      <c r="E469" s="19" t="s">
        <v>19</v>
      </c>
      <c r="F469" s="285">
        <v>561.28599999999994</v>
      </c>
      <c r="G469" s="36"/>
      <c r="H469" s="41"/>
    </row>
    <row r="470" spans="1:8" s="2" customFormat="1" ht="16.899999999999999" customHeight="1">
      <c r="A470" s="36"/>
      <c r="B470" s="41"/>
      <c r="C470" s="286" t="s">
        <v>3836</v>
      </c>
      <c r="D470" s="36"/>
      <c r="E470" s="36"/>
      <c r="F470" s="36"/>
      <c r="G470" s="36"/>
      <c r="H470" s="41"/>
    </row>
    <row r="471" spans="1:8" s="2" customFormat="1" ht="16.899999999999999" customHeight="1">
      <c r="A471" s="36"/>
      <c r="B471" s="41"/>
      <c r="C471" s="284" t="s">
        <v>1057</v>
      </c>
      <c r="D471" s="284" t="s">
        <v>3920</v>
      </c>
      <c r="E471" s="19" t="s">
        <v>156</v>
      </c>
      <c r="F471" s="285">
        <v>561.28599999999994</v>
      </c>
      <c r="G471" s="36"/>
      <c r="H471" s="41"/>
    </row>
    <row r="472" spans="1:8" s="2" customFormat="1" ht="16.899999999999999" customHeight="1">
      <c r="A472" s="36"/>
      <c r="B472" s="41"/>
      <c r="C472" s="284" t="s">
        <v>1076</v>
      </c>
      <c r="D472" s="284" t="s">
        <v>3921</v>
      </c>
      <c r="E472" s="19" t="s">
        <v>156</v>
      </c>
      <c r="F472" s="285">
        <v>11225.72</v>
      </c>
      <c r="G472" s="36"/>
      <c r="H472" s="41"/>
    </row>
    <row r="473" spans="1:8" s="2" customFormat="1" ht="16.899999999999999" customHeight="1">
      <c r="A473" s="36"/>
      <c r="B473" s="41"/>
      <c r="C473" s="280" t="s">
        <v>574</v>
      </c>
      <c r="D473" s="281" t="s">
        <v>575</v>
      </c>
      <c r="E473" s="282" t="s">
        <v>253</v>
      </c>
      <c r="F473" s="283">
        <v>142.44300000000001</v>
      </c>
      <c r="G473" s="36"/>
      <c r="H473" s="41"/>
    </row>
    <row r="474" spans="1:8" s="2" customFormat="1" ht="16.899999999999999" customHeight="1">
      <c r="A474" s="36"/>
      <c r="B474" s="41"/>
      <c r="C474" s="284" t="s">
        <v>19</v>
      </c>
      <c r="D474" s="284" t="s">
        <v>1086</v>
      </c>
      <c r="E474" s="19" t="s">
        <v>19</v>
      </c>
      <c r="F474" s="285">
        <v>142.44300000000001</v>
      </c>
      <c r="G474" s="36"/>
      <c r="H474" s="41"/>
    </row>
    <row r="475" spans="1:8" s="2" customFormat="1" ht="16.899999999999999" customHeight="1">
      <c r="A475" s="36"/>
      <c r="B475" s="41"/>
      <c r="C475" s="284" t="s">
        <v>574</v>
      </c>
      <c r="D475" s="284" t="s">
        <v>234</v>
      </c>
      <c r="E475" s="19" t="s">
        <v>19</v>
      </c>
      <c r="F475" s="285">
        <v>142.44300000000001</v>
      </c>
      <c r="G475" s="36"/>
      <c r="H475" s="41"/>
    </row>
    <row r="476" spans="1:8" s="2" customFormat="1" ht="16.899999999999999" customHeight="1">
      <c r="A476" s="36"/>
      <c r="B476" s="41"/>
      <c r="C476" s="286" t="s">
        <v>3836</v>
      </c>
      <c r="D476" s="36"/>
      <c r="E476" s="36"/>
      <c r="F476" s="36"/>
      <c r="G476" s="36"/>
      <c r="H476" s="41"/>
    </row>
    <row r="477" spans="1:8" s="2" customFormat="1" ht="16.899999999999999" customHeight="1">
      <c r="A477" s="36"/>
      <c r="B477" s="41"/>
      <c r="C477" s="284" t="s">
        <v>298</v>
      </c>
      <c r="D477" s="284" t="s">
        <v>3855</v>
      </c>
      <c r="E477" s="19" t="s">
        <v>253</v>
      </c>
      <c r="F477" s="285">
        <v>142.44300000000001</v>
      </c>
      <c r="G477" s="36"/>
      <c r="H477" s="41"/>
    </row>
    <row r="478" spans="1:8" s="2" customFormat="1" ht="16.899999999999999" customHeight="1">
      <c r="A478" s="36"/>
      <c r="B478" s="41"/>
      <c r="C478" s="284" t="s">
        <v>303</v>
      </c>
      <c r="D478" s="284" t="s">
        <v>3856</v>
      </c>
      <c r="E478" s="19" t="s">
        <v>253</v>
      </c>
      <c r="F478" s="285">
        <v>1424.43</v>
      </c>
      <c r="G478" s="36"/>
      <c r="H478" s="41"/>
    </row>
    <row r="479" spans="1:8" s="2" customFormat="1" ht="16.899999999999999" customHeight="1">
      <c r="A479" s="36"/>
      <c r="B479" s="41"/>
      <c r="C479" s="280" t="s">
        <v>577</v>
      </c>
      <c r="D479" s="281" t="s">
        <v>578</v>
      </c>
      <c r="E479" s="282" t="s">
        <v>253</v>
      </c>
      <c r="F479" s="283">
        <v>111.209</v>
      </c>
      <c r="G479" s="36"/>
      <c r="H479" s="41"/>
    </row>
    <row r="480" spans="1:8" s="2" customFormat="1" ht="16.899999999999999" customHeight="1">
      <c r="A480" s="36"/>
      <c r="B480" s="41"/>
      <c r="C480" s="284" t="s">
        <v>19</v>
      </c>
      <c r="D480" s="284" t="s">
        <v>505</v>
      </c>
      <c r="E480" s="19" t="s">
        <v>19</v>
      </c>
      <c r="F480" s="285">
        <v>189.92400000000001</v>
      </c>
      <c r="G480" s="36"/>
      <c r="H480" s="41"/>
    </row>
    <row r="481" spans="1:8" s="2" customFormat="1" ht="16.899999999999999" customHeight="1">
      <c r="A481" s="36"/>
      <c r="B481" s="41"/>
      <c r="C481" s="284" t="s">
        <v>19</v>
      </c>
      <c r="D481" s="284" t="s">
        <v>1095</v>
      </c>
      <c r="E481" s="19" t="s">
        <v>19</v>
      </c>
      <c r="F481" s="285">
        <v>-1.6</v>
      </c>
      <c r="G481" s="36"/>
      <c r="H481" s="41"/>
    </row>
    <row r="482" spans="1:8" s="2" customFormat="1" ht="16.899999999999999" customHeight="1">
      <c r="A482" s="36"/>
      <c r="B482" s="41"/>
      <c r="C482" s="284" t="s">
        <v>19</v>
      </c>
      <c r="D482" s="284" t="s">
        <v>1096</v>
      </c>
      <c r="E482" s="19" t="s">
        <v>19</v>
      </c>
      <c r="F482" s="285">
        <v>-6.81</v>
      </c>
      <c r="G482" s="36"/>
      <c r="H482" s="41"/>
    </row>
    <row r="483" spans="1:8" s="2" customFormat="1" ht="16.899999999999999" customHeight="1">
      <c r="A483" s="36"/>
      <c r="B483" s="41"/>
      <c r="C483" s="284" t="s">
        <v>19</v>
      </c>
      <c r="D483" s="284" t="s">
        <v>1097</v>
      </c>
      <c r="E483" s="19" t="s">
        <v>19</v>
      </c>
      <c r="F483" s="285">
        <v>-8.41</v>
      </c>
      <c r="G483" s="36"/>
      <c r="H483" s="41"/>
    </row>
    <row r="484" spans="1:8" s="2" customFormat="1" ht="16.899999999999999" customHeight="1">
      <c r="A484" s="36"/>
      <c r="B484" s="41"/>
      <c r="C484" s="284" t="s">
        <v>19</v>
      </c>
      <c r="D484" s="284" t="s">
        <v>803</v>
      </c>
      <c r="E484" s="19" t="s">
        <v>19</v>
      </c>
      <c r="F484" s="285">
        <v>-31.164999999999999</v>
      </c>
      <c r="G484" s="36"/>
      <c r="H484" s="41"/>
    </row>
    <row r="485" spans="1:8" s="2" customFormat="1" ht="16.899999999999999" customHeight="1">
      <c r="A485" s="36"/>
      <c r="B485" s="41"/>
      <c r="C485" s="284" t="s">
        <v>19</v>
      </c>
      <c r="D485" s="284" t="s">
        <v>804</v>
      </c>
      <c r="E485" s="19" t="s">
        <v>19</v>
      </c>
      <c r="F485" s="285">
        <v>-20.43</v>
      </c>
      <c r="G485" s="36"/>
      <c r="H485" s="41"/>
    </row>
    <row r="486" spans="1:8" s="2" customFormat="1" ht="16.899999999999999" customHeight="1">
      <c r="A486" s="36"/>
      <c r="B486" s="41"/>
      <c r="C486" s="284" t="s">
        <v>19</v>
      </c>
      <c r="D486" s="284" t="s">
        <v>1098</v>
      </c>
      <c r="E486" s="19" t="s">
        <v>19</v>
      </c>
      <c r="F486" s="285">
        <v>-1.806</v>
      </c>
      <c r="G486" s="36"/>
      <c r="H486" s="41"/>
    </row>
    <row r="487" spans="1:8" s="2" customFormat="1" ht="16.899999999999999" customHeight="1">
      <c r="A487" s="36"/>
      <c r="B487" s="41"/>
      <c r="C487" s="284" t="s">
        <v>19</v>
      </c>
      <c r="D487" s="284" t="s">
        <v>1099</v>
      </c>
      <c r="E487" s="19" t="s">
        <v>19</v>
      </c>
      <c r="F487" s="285">
        <v>-3.4540000000000002</v>
      </c>
      <c r="G487" s="36"/>
      <c r="H487" s="41"/>
    </row>
    <row r="488" spans="1:8" s="2" customFormat="1" ht="16.899999999999999" customHeight="1">
      <c r="A488" s="36"/>
      <c r="B488" s="41"/>
      <c r="C488" s="284" t="s">
        <v>19</v>
      </c>
      <c r="D488" s="284" t="s">
        <v>1100</v>
      </c>
      <c r="E488" s="19" t="s">
        <v>19</v>
      </c>
      <c r="F488" s="285">
        <v>-1.5309999999999999</v>
      </c>
      <c r="G488" s="36"/>
      <c r="H488" s="41"/>
    </row>
    <row r="489" spans="1:8" s="2" customFormat="1" ht="16.899999999999999" customHeight="1">
      <c r="A489" s="36"/>
      <c r="B489" s="41"/>
      <c r="C489" s="284" t="s">
        <v>19</v>
      </c>
      <c r="D489" s="284" t="s">
        <v>1101</v>
      </c>
      <c r="E489" s="19" t="s">
        <v>19</v>
      </c>
      <c r="F489" s="285">
        <v>-1.7270000000000001</v>
      </c>
      <c r="G489" s="36"/>
      <c r="H489" s="41"/>
    </row>
    <row r="490" spans="1:8" s="2" customFormat="1" ht="16.899999999999999" customHeight="1">
      <c r="A490" s="36"/>
      <c r="B490" s="41"/>
      <c r="C490" s="284" t="s">
        <v>19</v>
      </c>
      <c r="D490" s="284" t="s">
        <v>1102</v>
      </c>
      <c r="E490" s="19" t="s">
        <v>19</v>
      </c>
      <c r="F490" s="285">
        <v>-1.782</v>
      </c>
      <c r="G490" s="36"/>
      <c r="H490" s="41"/>
    </row>
    <row r="491" spans="1:8" s="2" customFormat="1" ht="16.899999999999999" customHeight="1">
      <c r="A491" s="36"/>
      <c r="B491" s="41"/>
      <c r="C491" s="284" t="s">
        <v>577</v>
      </c>
      <c r="D491" s="284" t="s">
        <v>234</v>
      </c>
      <c r="E491" s="19" t="s">
        <v>19</v>
      </c>
      <c r="F491" s="285">
        <v>111.209</v>
      </c>
      <c r="G491" s="36"/>
      <c r="H491" s="41"/>
    </row>
    <row r="492" spans="1:8" s="2" customFormat="1" ht="16.899999999999999" customHeight="1">
      <c r="A492" s="36"/>
      <c r="B492" s="41"/>
      <c r="C492" s="286" t="s">
        <v>3836</v>
      </c>
      <c r="D492" s="36"/>
      <c r="E492" s="36"/>
      <c r="F492" s="36"/>
      <c r="G492" s="36"/>
      <c r="H492" s="41"/>
    </row>
    <row r="493" spans="1:8" s="2" customFormat="1" ht="16.899999999999999" customHeight="1">
      <c r="A493" s="36"/>
      <c r="B493" s="41"/>
      <c r="C493" s="284" t="s">
        <v>324</v>
      </c>
      <c r="D493" s="284" t="s">
        <v>3859</v>
      </c>
      <c r="E493" s="19" t="s">
        <v>253</v>
      </c>
      <c r="F493" s="285">
        <v>111.209</v>
      </c>
      <c r="G493" s="36"/>
      <c r="H493" s="41"/>
    </row>
    <row r="494" spans="1:8" s="2" customFormat="1" ht="16.899999999999999" customHeight="1">
      <c r="A494" s="36"/>
      <c r="B494" s="41"/>
      <c r="C494" s="284" t="s">
        <v>268</v>
      </c>
      <c r="D494" s="284" t="s">
        <v>3854</v>
      </c>
      <c r="E494" s="19" t="s">
        <v>253</v>
      </c>
      <c r="F494" s="285">
        <v>131.63900000000001</v>
      </c>
      <c r="G494" s="36"/>
      <c r="H494" s="41"/>
    </row>
    <row r="495" spans="1:8" s="2" customFormat="1" ht="16.899999999999999" customHeight="1">
      <c r="A495" s="36"/>
      <c r="B495" s="41"/>
      <c r="C495" s="284" t="s">
        <v>308</v>
      </c>
      <c r="D495" s="284" t="s">
        <v>3857</v>
      </c>
      <c r="E495" s="19" t="s">
        <v>253</v>
      </c>
      <c r="F495" s="285">
        <v>131.63900000000001</v>
      </c>
      <c r="G495" s="36"/>
      <c r="H495" s="41"/>
    </row>
    <row r="496" spans="1:8" s="2" customFormat="1" ht="16.899999999999999" customHeight="1">
      <c r="A496" s="36"/>
      <c r="B496" s="41"/>
      <c r="C496" s="284" t="s">
        <v>809</v>
      </c>
      <c r="D496" s="284" t="s">
        <v>3913</v>
      </c>
      <c r="E496" s="19" t="s">
        <v>166</v>
      </c>
      <c r="F496" s="285">
        <v>223.53</v>
      </c>
      <c r="G496" s="36"/>
      <c r="H496" s="41"/>
    </row>
    <row r="497" spans="1:8" s="2" customFormat="1" ht="16.899999999999999" customHeight="1">
      <c r="A497" s="36"/>
      <c r="B497" s="41"/>
      <c r="C497" s="280" t="s">
        <v>3914</v>
      </c>
      <c r="D497" s="281" t="s">
        <v>578</v>
      </c>
      <c r="E497" s="282" t="s">
        <v>253</v>
      </c>
      <c r="F497" s="283">
        <v>116.10899999999999</v>
      </c>
      <c r="G497" s="36"/>
      <c r="H497" s="41"/>
    </row>
    <row r="498" spans="1:8" s="2" customFormat="1" ht="26.45" customHeight="1">
      <c r="A498" s="36"/>
      <c r="B498" s="41"/>
      <c r="C498" s="279" t="s">
        <v>3922</v>
      </c>
      <c r="D498" s="279" t="s">
        <v>96</v>
      </c>
      <c r="E498" s="36"/>
      <c r="F498" s="36"/>
      <c r="G498" s="36"/>
      <c r="H498" s="41"/>
    </row>
    <row r="499" spans="1:8" s="2" customFormat="1" ht="16.899999999999999" customHeight="1">
      <c r="A499" s="36"/>
      <c r="B499" s="41"/>
      <c r="C499" s="280" t="s">
        <v>1006</v>
      </c>
      <c r="D499" s="281" t="s">
        <v>1007</v>
      </c>
      <c r="E499" s="282" t="s">
        <v>253</v>
      </c>
      <c r="F499" s="283">
        <v>0.4</v>
      </c>
      <c r="G499" s="36"/>
      <c r="H499" s="41"/>
    </row>
    <row r="500" spans="1:8" s="2" customFormat="1" ht="16.899999999999999" customHeight="1">
      <c r="A500" s="36"/>
      <c r="B500" s="41"/>
      <c r="C500" s="284" t="s">
        <v>19</v>
      </c>
      <c r="D500" s="284" t="s">
        <v>1234</v>
      </c>
      <c r="E500" s="19" t="s">
        <v>19</v>
      </c>
      <c r="F500" s="285">
        <v>0.4</v>
      </c>
      <c r="G500" s="36"/>
      <c r="H500" s="41"/>
    </row>
    <row r="501" spans="1:8" s="2" customFormat="1" ht="16.899999999999999" customHeight="1">
      <c r="A501" s="36"/>
      <c r="B501" s="41"/>
      <c r="C501" s="284" t="s">
        <v>1006</v>
      </c>
      <c r="D501" s="284" t="s">
        <v>234</v>
      </c>
      <c r="E501" s="19" t="s">
        <v>19</v>
      </c>
      <c r="F501" s="285">
        <v>0.4</v>
      </c>
      <c r="G501" s="36"/>
      <c r="H501" s="41"/>
    </row>
    <row r="502" spans="1:8" s="2" customFormat="1" ht="16.899999999999999" customHeight="1">
      <c r="A502" s="36"/>
      <c r="B502" s="41"/>
      <c r="C502" s="286" t="s">
        <v>3836</v>
      </c>
      <c r="D502" s="36"/>
      <c r="E502" s="36"/>
      <c r="F502" s="36"/>
      <c r="G502" s="36"/>
      <c r="H502" s="41"/>
    </row>
    <row r="503" spans="1:8" s="2" customFormat="1" ht="16.899999999999999" customHeight="1">
      <c r="A503" s="36"/>
      <c r="B503" s="41"/>
      <c r="C503" s="284" t="s">
        <v>859</v>
      </c>
      <c r="D503" s="284" t="s">
        <v>3908</v>
      </c>
      <c r="E503" s="19" t="s">
        <v>253</v>
      </c>
      <c r="F503" s="285">
        <v>0.4</v>
      </c>
      <c r="G503" s="36"/>
      <c r="H503" s="41"/>
    </row>
    <row r="504" spans="1:8" s="2" customFormat="1" ht="16.899999999999999" customHeight="1">
      <c r="A504" s="36"/>
      <c r="B504" s="41"/>
      <c r="C504" s="284" t="s">
        <v>298</v>
      </c>
      <c r="D504" s="284" t="s">
        <v>3855</v>
      </c>
      <c r="E504" s="19" t="s">
        <v>253</v>
      </c>
      <c r="F504" s="285">
        <v>45.286999999999999</v>
      </c>
      <c r="G504" s="36"/>
      <c r="H504" s="41"/>
    </row>
    <row r="505" spans="1:8" s="2" customFormat="1" ht="16.899999999999999" customHeight="1">
      <c r="A505" s="36"/>
      <c r="B505" s="41"/>
      <c r="C505" s="284" t="s">
        <v>324</v>
      </c>
      <c r="D505" s="284" t="s">
        <v>3859</v>
      </c>
      <c r="E505" s="19" t="s">
        <v>253</v>
      </c>
      <c r="F505" s="285">
        <v>34.162999999999997</v>
      </c>
      <c r="G505" s="36"/>
      <c r="H505" s="41"/>
    </row>
    <row r="506" spans="1:8" s="2" customFormat="1" ht="16.899999999999999" customHeight="1">
      <c r="A506" s="36"/>
      <c r="B506" s="41"/>
      <c r="C506" s="280" t="s">
        <v>1239</v>
      </c>
      <c r="D506" s="281" t="s">
        <v>96</v>
      </c>
      <c r="E506" s="282" t="s">
        <v>152</v>
      </c>
      <c r="F506" s="283">
        <v>18.7</v>
      </c>
      <c r="G506" s="36"/>
      <c r="H506" s="41"/>
    </row>
    <row r="507" spans="1:8" s="2" customFormat="1" ht="16.899999999999999" customHeight="1">
      <c r="A507" s="36"/>
      <c r="B507" s="41"/>
      <c r="C507" s="284" t="s">
        <v>19</v>
      </c>
      <c r="D507" s="284" t="s">
        <v>1238</v>
      </c>
      <c r="E507" s="19" t="s">
        <v>19</v>
      </c>
      <c r="F507" s="285">
        <v>18.7</v>
      </c>
      <c r="G507" s="36"/>
      <c r="H507" s="41"/>
    </row>
    <row r="508" spans="1:8" s="2" customFormat="1" ht="16.899999999999999" customHeight="1">
      <c r="A508" s="36"/>
      <c r="B508" s="41"/>
      <c r="C508" s="284" t="s">
        <v>1239</v>
      </c>
      <c r="D508" s="284" t="s">
        <v>234</v>
      </c>
      <c r="E508" s="19" t="s">
        <v>19</v>
      </c>
      <c r="F508" s="285">
        <v>18.7</v>
      </c>
      <c r="G508" s="36"/>
      <c r="H508" s="41"/>
    </row>
    <row r="509" spans="1:8" s="2" customFormat="1" ht="16.899999999999999" customHeight="1">
      <c r="A509" s="36"/>
      <c r="B509" s="41"/>
      <c r="C509" s="280" t="s">
        <v>505</v>
      </c>
      <c r="D509" s="281" t="s">
        <v>506</v>
      </c>
      <c r="E509" s="282" t="s">
        <v>253</v>
      </c>
      <c r="F509" s="283">
        <v>60.383000000000003</v>
      </c>
      <c r="G509" s="36"/>
      <c r="H509" s="41"/>
    </row>
    <row r="510" spans="1:8" s="2" customFormat="1" ht="16.899999999999999" customHeight="1">
      <c r="A510" s="36"/>
      <c r="B510" s="41"/>
      <c r="C510" s="284" t="s">
        <v>19</v>
      </c>
      <c r="D510" s="284" t="s">
        <v>1194</v>
      </c>
      <c r="E510" s="19" t="s">
        <v>19</v>
      </c>
      <c r="F510" s="285">
        <v>58.344000000000001</v>
      </c>
      <c r="G510" s="36"/>
      <c r="H510" s="41"/>
    </row>
    <row r="511" spans="1:8" s="2" customFormat="1" ht="16.899999999999999" customHeight="1">
      <c r="A511" s="36"/>
      <c r="B511" s="41"/>
      <c r="C511" s="284" t="s">
        <v>19</v>
      </c>
      <c r="D511" s="284" t="s">
        <v>1195</v>
      </c>
      <c r="E511" s="19" t="s">
        <v>19</v>
      </c>
      <c r="F511" s="285">
        <v>3.36</v>
      </c>
      <c r="G511" s="36"/>
      <c r="H511" s="41"/>
    </row>
    <row r="512" spans="1:8" s="2" customFormat="1" ht="16.899999999999999" customHeight="1">
      <c r="A512" s="36"/>
      <c r="B512" s="41"/>
      <c r="C512" s="284" t="s">
        <v>19</v>
      </c>
      <c r="D512" s="284" t="s">
        <v>1196</v>
      </c>
      <c r="E512" s="19" t="s">
        <v>19</v>
      </c>
      <c r="F512" s="285">
        <v>-1.321</v>
      </c>
      <c r="G512" s="36"/>
      <c r="H512" s="41"/>
    </row>
    <row r="513" spans="1:8" s="2" customFormat="1" ht="16.899999999999999" customHeight="1">
      <c r="A513" s="36"/>
      <c r="B513" s="41"/>
      <c r="C513" s="284" t="s">
        <v>505</v>
      </c>
      <c r="D513" s="284" t="s">
        <v>234</v>
      </c>
      <c r="E513" s="19" t="s">
        <v>19</v>
      </c>
      <c r="F513" s="285">
        <v>60.383000000000003</v>
      </c>
      <c r="G513" s="36"/>
      <c r="H513" s="41"/>
    </row>
    <row r="514" spans="1:8" s="2" customFormat="1" ht="16.899999999999999" customHeight="1">
      <c r="A514" s="36"/>
      <c r="B514" s="41"/>
      <c r="C514" s="286" t="s">
        <v>3836</v>
      </c>
      <c r="D514" s="36"/>
      <c r="E514" s="36"/>
      <c r="F514" s="36"/>
      <c r="G514" s="36"/>
      <c r="H514" s="41"/>
    </row>
    <row r="515" spans="1:8" s="2" customFormat="1" ht="16.899999999999999" customHeight="1">
      <c r="A515" s="36"/>
      <c r="B515" s="41"/>
      <c r="C515" s="284" t="s">
        <v>1034</v>
      </c>
      <c r="D515" s="284" t="s">
        <v>3916</v>
      </c>
      <c r="E515" s="19" t="s">
        <v>253</v>
      </c>
      <c r="F515" s="285">
        <v>7.2460000000000004</v>
      </c>
      <c r="G515" s="36"/>
      <c r="H515" s="41"/>
    </row>
    <row r="516" spans="1:8" s="2" customFormat="1" ht="16.899999999999999" customHeight="1">
      <c r="A516" s="36"/>
      <c r="B516" s="41"/>
      <c r="C516" s="284" t="s">
        <v>608</v>
      </c>
      <c r="D516" s="284" t="s">
        <v>3873</v>
      </c>
      <c r="E516" s="19" t="s">
        <v>253</v>
      </c>
      <c r="F516" s="285">
        <v>30.192</v>
      </c>
      <c r="G516" s="36"/>
      <c r="H516" s="41"/>
    </row>
    <row r="517" spans="1:8" s="2" customFormat="1" ht="16.899999999999999" customHeight="1">
      <c r="A517" s="36"/>
      <c r="B517" s="41"/>
      <c r="C517" s="284" t="s">
        <v>313</v>
      </c>
      <c r="D517" s="284" t="s">
        <v>314</v>
      </c>
      <c r="E517" s="19" t="s">
        <v>253</v>
      </c>
      <c r="F517" s="285">
        <v>60.383000000000003</v>
      </c>
      <c r="G517" s="36"/>
      <c r="H517" s="41"/>
    </row>
    <row r="518" spans="1:8" s="2" customFormat="1" ht="16.899999999999999" customHeight="1">
      <c r="A518" s="36"/>
      <c r="B518" s="41"/>
      <c r="C518" s="284" t="s">
        <v>317</v>
      </c>
      <c r="D518" s="284" t="s">
        <v>3858</v>
      </c>
      <c r="E518" s="19" t="s">
        <v>166</v>
      </c>
      <c r="F518" s="285">
        <v>108.68899999999999</v>
      </c>
      <c r="G518" s="36"/>
      <c r="H518" s="41"/>
    </row>
    <row r="519" spans="1:8" s="2" customFormat="1" ht="16.899999999999999" customHeight="1">
      <c r="A519" s="36"/>
      <c r="B519" s="41"/>
      <c r="C519" s="284" t="s">
        <v>324</v>
      </c>
      <c r="D519" s="284" t="s">
        <v>3859</v>
      </c>
      <c r="E519" s="19" t="s">
        <v>253</v>
      </c>
      <c r="F519" s="285">
        <v>34.162999999999997</v>
      </c>
      <c r="G519" s="36"/>
      <c r="H519" s="41"/>
    </row>
    <row r="520" spans="1:8" s="2" customFormat="1" ht="16.899999999999999" customHeight="1">
      <c r="A520" s="36"/>
      <c r="B520" s="41"/>
      <c r="C520" s="280" t="s">
        <v>508</v>
      </c>
      <c r="D520" s="281" t="s">
        <v>509</v>
      </c>
      <c r="E520" s="282" t="s">
        <v>253</v>
      </c>
      <c r="F520" s="283">
        <v>18.114999999999998</v>
      </c>
      <c r="G520" s="36"/>
      <c r="H520" s="41"/>
    </row>
    <row r="521" spans="1:8" s="2" customFormat="1" ht="16.899999999999999" customHeight="1">
      <c r="A521" s="36"/>
      <c r="B521" s="41"/>
      <c r="C521" s="284" t="s">
        <v>508</v>
      </c>
      <c r="D521" s="284" t="s">
        <v>1044</v>
      </c>
      <c r="E521" s="19" t="s">
        <v>19</v>
      </c>
      <c r="F521" s="285">
        <v>18.114999999999998</v>
      </c>
      <c r="G521" s="36"/>
      <c r="H521" s="41"/>
    </row>
    <row r="522" spans="1:8" s="2" customFormat="1" ht="16.899999999999999" customHeight="1">
      <c r="A522" s="36"/>
      <c r="B522" s="41"/>
      <c r="C522" s="286" t="s">
        <v>3836</v>
      </c>
      <c r="D522" s="36"/>
      <c r="E522" s="36"/>
      <c r="F522" s="36"/>
      <c r="G522" s="36"/>
      <c r="H522" s="41"/>
    </row>
    <row r="523" spans="1:8" s="2" customFormat="1" ht="16.899999999999999" customHeight="1">
      <c r="A523" s="36"/>
      <c r="B523" s="41"/>
      <c r="C523" s="284" t="s">
        <v>1034</v>
      </c>
      <c r="D523" s="284" t="s">
        <v>3916</v>
      </c>
      <c r="E523" s="19" t="s">
        <v>253</v>
      </c>
      <c r="F523" s="285">
        <v>7.2460000000000004</v>
      </c>
      <c r="G523" s="36"/>
      <c r="H523" s="41"/>
    </row>
    <row r="524" spans="1:8" s="2" customFormat="1" ht="16.899999999999999" customHeight="1">
      <c r="A524" s="36"/>
      <c r="B524" s="41"/>
      <c r="C524" s="284" t="s">
        <v>632</v>
      </c>
      <c r="D524" s="284" t="s">
        <v>3874</v>
      </c>
      <c r="E524" s="19" t="s">
        <v>253</v>
      </c>
      <c r="F524" s="285">
        <v>3.6230000000000002</v>
      </c>
      <c r="G524" s="36"/>
      <c r="H524" s="41"/>
    </row>
    <row r="525" spans="1:8" s="2" customFormat="1" ht="16.899999999999999" customHeight="1">
      <c r="A525" s="36"/>
      <c r="B525" s="41"/>
      <c r="C525" s="284" t="s">
        <v>636</v>
      </c>
      <c r="D525" s="284" t="s">
        <v>3875</v>
      </c>
      <c r="E525" s="19" t="s">
        <v>253</v>
      </c>
      <c r="F525" s="285">
        <v>10.869</v>
      </c>
      <c r="G525" s="36"/>
      <c r="H525" s="41"/>
    </row>
    <row r="526" spans="1:8" s="2" customFormat="1" ht="16.899999999999999" customHeight="1">
      <c r="A526" s="36"/>
      <c r="B526" s="41"/>
      <c r="C526" s="284" t="s">
        <v>641</v>
      </c>
      <c r="D526" s="284" t="s">
        <v>3876</v>
      </c>
      <c r="E526" s="19" t="s">
        <v>253</v>
      </c>
      <c r="F526" s="285">
        <v>5.4349999999999996</v>
      </c>
      <c r="G526" s="36"/>
      <c r="H526" s="41"/>
    </row>
    <row r="527" spans="1:8" s="2" customFormat="1" ht="16.899999999999999" customHeight="1">
      <c r="A527" s="36"/>
      <c r="B527" s="41"/>
      <c r="C527" s="284" t="s">
        <v>263</v>
      </c>
      <c r="D527" s="284" t="s">
        <v>3853</v>
      </c>
      <c r="E527" s="19" t="s">
        <v>253</v>
      </c>
      <c r="F527" s="285">
        <v>18.114999999999998</v>
      </c>
      <c r="G527" s="36"/>
      <c r="H527" s="41"/>
    </row>
    <row r="528" spans="1:8" s="2" customFormat="1" ht="16.899999999999999" customHeight="1">
      <c r="A528" s="36"/>
      <c r="B528" s="41"/>
      <c r="C528" s="284" t="s">
        <v>298</v>
      </c>
      <c r="D528" s="284" t="s">
        <v>3855</v>
      </c>
      <c r="E528" s="19" t="s">
        <v>253</v>
      </c>
      <c r="F528" s="285">
        <v>45.286999999999999</v>
      </c>
      <c r="G528" s="36"/>
      <c r="H528" s="41"/>
    </row>
    <row r="529" spans="1:8" s="2" customFormat="1" ht="16.899999999999999" customHeight="1">
      <c r="A529" s="36"/>
      <c r="B529" s="41"/>
      <c r="C529" s="284" t="s">
        <v>303</v>
      </c>
      <c r="D529" s="284" t="s">
        <v>3856</v>
      </c>
      <c r="E529" s="19" t="s">
        <v>253</v>
      </c>
      <c r="F529" s="285">
        <v>452.87</v>
      </c>
      <c r="G529" s="36"/>
      <c r="H529" s="41"/>
    </row>
    <row r="530" spans="1:8" s="2" customFormat="1" ht="16.899999999999999" customHeight="1">
      <c r="A530" s="36"/>
      <c r="B530" s="41"/>
      <c r="C530" s="280" t="s">
        <v>511</v>
      </c>
      <c r="D530" s="281" t="s">
        <v>512</v>
      </c>
      <c r="E530" s="282" t="s">
        <v>253</v>
      </c>
      <c r="F530" s="283">
        <v>27.172000000000001</v>
      </c>
      <c r="G530" s="36"/>
      <c r="H530" s="41"/>
    </row>
    <row r="531" spans="1:8" s="2" customFormat="1" ht="16.899999999999999" customHeight="1">
      <c r="A531" s="36"/>
      <c r="B531" s="41"/>
      <c r="C531" s="284" t="s">
        <v>511</v>
      </c>
      <c r="D531" s="284" t="s">
        <v>1045</v>
      </c>
      <c r="E531" s="19" t="s">
        <v>19</v>
      </c>
      <c r="F531" s="285">
        <v>27.172000000000001</v>
      </c>
      <c r="G531" s="36"/>
      <c r="H531" s="41"/>
    </row>
    <row r="532" spans="1:8" s="2" customFormat="1" ht="16.899999999999999" customHeight="1">
      <c r="A532" s="36"/>
      <c r="B532" s="41"/>
      <c r="C532" s="286" t="s">
        <v>3836</v>
      </c>
      <c r="D532" s="36"/>
      <c r="E532" s="36"/>
      <c r="F532" s="36"/>
      <c r="G532" s="36"/>
      <c r="H532" s="41"/>
    </row>
    <row r="533" spans="1:8" s="2" customFormat="1" ht="16.899999999999999" customHeight="1">
      <c r="A533" s="36"/>
      <c r="B533" s="41"/>
      <c r="C533" s="284" t="s">
        <v>1034</v>
      </c>
      <c r="D533" s="284" t="s">
        <v>3916</v>
      </c>
      <c r="E533" s="19" t="s">
        <v>253</v>
      </c>
      <c r="F533" s="285">
        <v>7.2460000000000004</v>
      </c>
      <c r="G533" s="36"/>
      <c r="H533" s="41"/>
    </row>
    <row r="534" spans="1:8" s="2" customFormat="1" ht="16.899999999999999" customHeight="1">
      <c r="A534" s="36"/>
      <c r="B534" s="41"/>
      <c r="C534" s="284" t="s">
        <v>1050</v>
      </c>
      <c r="D534" s="284" t="s">
        <v>3917</v>
      </c>
      <c r="E534" s="19" t="s">
        <v>253</v>
      </c>
      <c r="F534" s="285">
        <v>10.869</v>
      </c>
      <c r="G534" s="36"/>
      <c r="H534" s="41"/>
    </row>
    <row r="535" spans="1:8" s="2" customFormat="1" ht="16.899999999999999" customHeight="1">
      <c r="A535" s="36"/>
      <c r="B535" s="41"/>
      <c r="C535" s="284" t="s">
        <v>649</v>
      </c>
      <c r="D535" s="284" t="s">
        <v>3879</v>
      </c>
      <c r="E535" s="19" t="s">
        <v>253</v>
      </c>
      <c r="F535" s="285">
        <v>5.4340000000000002</v>
      </c>
      <c r="G535" s="36"/>
      <c r="H535" s="41"/>
    </row>
    <row r="536" spans="1:8" s="2" customFormat="1" ht="16.899999999999999" customHeight="1">
      <c r="A536" s="36"/>
      <c r="B536" s="41"/>
      <c r="C536" s="284" t="s">
        <v>653</v>
      </c>
      <c r="D536" s="284" t="s">
        <v>3880</v>
      </c>
      <c r="E536" s="19" t="s">
        <v>253</v>
      </c>
      <c r="F536" s="285">
        <v>16.303000000000001</v>
      </c>
      <c r="G536" s="36"/>
      <c r="H536" s="41"/>
    </row>
    <row r="537" spans="1:8" s="2" customFormat="1" ht="16.899999999999999" customHeight="1">
      <c r="A537" s="36"/>
      <c r="B537" s="41"/>
      <c r="C537" s="284" t="s">
        <v>657</v>
      </c>
      <c r="D537" s="284" t="s">
        <v>3881</v>
      </c>
      <c r="E537" s="19" t="s">
        <v>253</v>
      </c>
      <c r="F537" s="285">
        <v>8.1519999999999992</v>
      </c>
      <c r="G537" s="36"/>
      <c r="H537" s="41"/>
    </row>
    <row r="538" spans="1:8" s="2" customFormat="1" ht="16.899999999999999" customHeight="1">
      <c r="A538" s="36"/>
      <c r="B538" s="41"/>
      <c r="C538" s="284" t="s">
        <v>263</v>
      </c>
      <c r="D538" s="284" t="s">
        <v>3853</v>
      </c>
      <c r="E538" s="19" t="s">
        <v>253</v>
      </c>
      <c r="F538" s="285">
        <v>18.114999999999998</v>
      </c>
      <c r="G538" s="36"/>
      <c r="H538" s="41"/>
    </row>
    <row r="539" spans="1:8" s="2" customFormat="1" ht="16.899999999999999" customHeight="1">
      <c r="A539" s="36"/>
      <c r="B539" s="41"/>
      <c r="C539" s="284" t="s">
        <v>298</v>
      </c>
      <c r="D539" s="284" t="s">
        <v>3855</v>
      </c>
      <c r="E539" s="19" t="s">
        <v>253</v>
      </c>
      <c r="F539" s="285">
        <v>45.286999999999999</v>
      </c>
      <c r="G539" s="36"/>
      <c r="H539" s="41"/>
    </row>
    <row r="540" spans="1:8" s="2" customFormat="1" ht="16.899999999999999" customHeight="1">
      <c r="A540" s="36"/>
      <c r="B540" s="41"/>
      <c r="C540" s="284" t="s">
        <v>303</v>
      </c>
      <c r="D540" s="284" t="s">
        <v>3856</v>
      </c>
      <c r="E540" s="19" t="s">
        <v>253</v>
      </c>
      <c r="F540" s="285">
        <v>452.87</v>
      </c>
      <c r="G540" s="36"/>
      <c r="H540" s="41"/>
    </row>
    <row r="541" spans="1:8" s="2" customFormat="1" ht="16.899999999999999" customHeight="1">
      <c r="A541" s="36"/>
      <c r="B541" s="41"/>
      <c r="C541" s="280" t="s">
        <v>514</v>
      </c>
      <c r="D541" s="281" t="s">
        <v>515</v>
      </c>
      <c r="E541" s="282" t="s">
        <v>253</v>
      </c>
      <c r="F541" s="283">
        <v>15.096</v>
      </c>
      <c r="G541" s="36"/>
      <c r="H541" s="41"/>
    </row>
    <row r="542" spans="1:8" s="2" customFormat="1" ht="16.899999999999999" customHeight="1">
      <c r="A542" s="36"/>
      <c r="B542" s="41"/>
      <c r="C542" s="284" t="s">
        <v>514</v>
      </c>
      <c r="D542" s="284" t="s">
        <v>1046</v>
      </c>
      <c r="E542" s="19" t="s">
        <v>19</v>
      </c>
      <c r="F542" s="285">
        <v>15.096</v>
      </c>
      <c r="G542" s="36"/>
      <c r="H542" s="41"/>
    </row>
    <row r="543" spans="1:8" s="2" customFormat="1" ht="16.899999999999999" customHeight="1">
      <c r="A543" s="36"/>
      <c r="B543" s="41"/>
      <c r="C543" s="286" t="s">
        <v>3836</v>
      </c>
      <c r="D543" s="36"/>
      <c r="E543" s="36"/>
      <c r="F543" s="36"/>
      <c r="G543" s="36"/>
      <c r="H543" s="41"/>
    </row>
    <row r="544" spans="1:8" s="2" customFormat="1" ht="16.899999999999999" customHeight="1">
      <c r="A544" s="36"/>
      <c r="B544" s="41"/>
      <c r="C544" s="284" t="s">
        <v>1034</v>
      </c>
      <c r="D544" s="284" t="s">
        <v>3916</v>
      </c>
      <c r="E544" s="19" t="s">
        <v>253</v>
      </c>
      <c r="F544" s="285">
        <v>7.2460000000000004</v>
      </c>
      <c r="G544" s="36"/>
      <c r="H544" s="41"/>
    </row>
    <row r="545" spans="1:8" s="2" customFormat="1" ht="16.899999999999999" customHeight="1">
      <c r="A545" s="36"/>
      <c r="B545" s="41"/>
      <c r="C545" s="284" t="s">
        <v>681</v>
      </c>
      <c r="D545" s="284" t="s">
        <v>3882</v>
      </c>
      <c r="E545" s="19" t="s">
        <v>253</v>
      </c>
      <c r="F545" s="285">
        <v>15.096</v>
      </c>
      <c r="G545" s="36"/>
      <c r="H545" s="41"/>
    </row>
    <row r="546" spans="1:8" s="2" customFormat="1" ht="16.899999999999999" customHeight="1">
      <c r="A546" s="36"/>
      <c r="B546" s="41"/>
      <c r="C546" s="284" t="s">
        <v>1081</v>
      </c>
      <c r="D546" s="284" t="s">
        <v>3918</v>
      </c>
      <c r="E546" s="19" t="s">
        <v>253</v>
      </c>
      <c r="F546" s="285">
        <v>15.096</v>
      </c>
      <c r="G546" s="36"/>
      <c r="H546" s="41"/>
    </row>
    <row r="547" spans="1:8" s="2" customFormat="1" ht="16.899999999999999" customHeight="1">
      <c r="A547" s="36"/>
      <c r="B547" s="41"/>
      <c r="C547" s="284" t="s">
        <v>298</v>
      </c>
      <c r="D547" s="284" t="s">
        <v>3855</v>
      </c>
      <c r="E547" s="19" t="s">
        <v>253</v>
      </c>
      <c r="F547" s="285">
        <v>45.286999999999999</v>
      </c>
      <c r="G547" s="36"/>
      <c r="H547" s="41"/>
    </row>
    <row r="548" spans="1:8" s="2" customFormat="1" ht="16.899999999999999" customHeight="1">
      <c r="A548" s="36"/>
      <c r="B548" s="41"/>
      <c r="C548" s="284" t="s">
        <v>784</v>
      </c>
      <c r="D548" s="284" t="s">
        <v>3884</v>
      </c>
      <c r="E548" s="19" t="s">
        <v>253</v>
      </c>
      <c r="F548" s="285">
        <v>15.096</v>
      </c>
      <c r="G548" s="36"/>
      <c r="H548" s="41"/>
    </row>
    <row r="549" spans="1:8" s="2" customFormat="1" ht="16.899999999999999" customHeight="1">
      <c r="A549" s="36"/>
      <c r="B549" s="41"/>
      <c r="C549" s="284" t="s">
        <v>788</v>
      </c>
      <c r="D549" s="284" t="s">
        <v>3885</v>
      </c>
      <c r="E549" s="19" t="s">
        <v>253</v>
      </c>
      <c r="F549" s="285">
        <v>150.96</v>
      </c>
      <c r="G549" s="36"/>
      <c r="H549" s="41"/>
    </row>
    <row r="550" spans="1:8" s="2" customFormat="1" ht="16.899999999999999" customHeight="1">
      <c r="A550" s="36"/>
      <c r="B550" s="41"/>
      <c r="C550" s="280" t="s">
        <v>1013</v>
      </c>
      <c r="D550" s="281" t="s">
        <v>1014</v>
      </c>
      <c r="E550" s="282" t="s">
        <v>253</v>
      </c>
      <c r="F550" s="283">
        <v>2.431</v>
      </c>
      <c r="G550" s="36"/>
      <c r="H550" s="41"/>
    </row>
    <row r="551" spans="1:8" s="2" customFormat="1" ht="16.899999999999999" customHeight="1">
      <c r="A551" s="36"/>
      <c r="B551" s="41"/>
      <c r="C551" s="284" t="s">
        <v>19</v>
      </c>
      <c r="D551" s="284" t="s">
        <v>1236</v>
      </c>
      <c r="E551" s="19" t="s">
        <v>19</v>
      </c>
      <c r="F551" s="285">
        <v>2.431</v>
      </c>
      <c r="G551" s="36"/>
      <c r="H551" s="41"/>
    </row>
    <row r="552" spans="1:8" s="2" customFormat="1" ht="16.899999999999999" customHeight="1">
      <c r="A552" s="36"/>
      <c r="B552" s="41"/>
      <c r="C552" s="284" t="s">
        <v>1013</v>
      </c>
      <c r="D552" s="284" t="s">
        <v>234</v>
      </c>
      <c r="E552" s="19" t="s">
        <v>19</v>
      </c>
      <c r="F552" s="285">
        <v>2.431</v>
      </c>
      <c r="G552" s="36"/>
      <c r="H552" s="41"/>
    </row>
    <row r="553" spans="1:8" s="2" customFormat="1" ht="16.899999999999999" customHeight="1">
      <c r="A553" s="36"/>
      <c r="B553" s="41"/>
      <c r="C553" s="286" t="s">
        <v>3836</v>
      </c>
      <c r="D553" s="36"/>
      <c r="E553" s="36"/>
      <c r="F553" s="36"/>
      <c r="G553" s="36"/>
      <c r="H553" s="41"/>
    </row>
    <row r="554" spans="1:8" s="2" customFormat="1" ht="16.899999999999999" customHeight="1">
      <c r="A554" s="36"/>
      <c r="B554" s="41"/>
      <c r="C554" s="284" t="s">
        <v>863</v>
      </c>
      <c r="D554" s="284" t="s">
        <v>3912</v>
      </c>
      <c r="E554" s="19" t="s">
        <v>253</v>
      </c>
      <c r="F554" s="285">
        <v>2.431</v>
      </c>
      <c r="G554" s="36"/>
      <c r="H554" s="41"/>
    </row>
    <row r="555" spans="1:8" s="2" customFormat="1" ht="16.899999999999999" customHeight="1">
      <c r="A555" s="36"/>
      <c r="B555" s="41"/>
      <c r="C555" s="284" t="s">
        <v>298</v>
      </c>
      <c r="D555" s="284" t="s">
        <v>3855</v>
      </c>
      <c r="E555" s="19" t="s">
        <v>253</v>
      </c>
      <c r="F555" s="285">
        <v>45.286999999999999</v>
      </c>
      <c r="G555" s="36"/>
      <c r="H555" s="41"/>
    </row>
    <row r="556" spans="1:8" s="2" customFormat="1" ht="16.899999999999999" customHeight="1">
      <c r="A556" s="36"/>
      <c r="B556" s="41"/>
      <c r="C556" s="284" t="s">
        <v>324</v>
      </c>
      <c r="D556" s="284" t="s">
        <v>3859</v>
      </c>
      <c r="E556" s="19" t="s">
        <v>253</v>
      </c>
      <c r="F556" s="285">
        <v>34.162999999999997</v>
      </c>
      <c r="G556" s="36"/>
      <c r="H556" s="41"/>
    </row>
    <row r="557" spans="1:8" s="2" customFormat="1" ht="16.899999999999999" customHeight="1">
      <c r="A557" s="36"/>
      <c r="B557" s="41"/>
      <c r="C557" s="280" t="s">
        <v>1016</v>
      </c>
      <c r="D557" s="281" t="s">
        <v>1017</v>
      </c>
      <c r="E557" s="282" t="s">
        <v>253</v>
      </c>
      <c r="F557" s="283">
        <v>2.831</v>
      </c>
      <c r="G557" s="36"/>
      <c r="H557" s="41"/>
    </row>
    <row r="558" spans="1:8" s="2" customFormat="1" ht="16.899999999999999" customHeight="1">
      <c r="A558" s="36"/>
      <c r="B558" s="41"/>
      <c r="C558" s="284" t="s">
        <v>19</v>
      </c>
      <c r="D558" s="284" t="s">
        <v>1231</v>
      </c>
      <c r="E558" s="19" t="s">
        <v>19</v>
      </c>
      <c r="F558" s="285">
        <v>2.431</v>
      </c>
      <c r="G558" s="36"/>
      <c r="H558" s="41"/>
    </row>
    <row r="559" spans="1:8" s="2" customFormat="1" ht="16.899999999999999" customHeight="1">
      <c r="A559" s="36"/>
      <c r="B559" s="41"/>
      <c r="C559" s="284" t="s">
        <v>19</v>
      </c>
      <c r="D559" s="284" t="s">
        <v>1232</v>
      </c>
      <c r="E559" s="19" t="s">
        <v>19</v>
      </c>
      <c r="F559" s="285">
        <v>0.4</v>
      </c>
      <c r="G559" s="36"/>
      <c r="H559" s="41"/>
    </row>
    <row r="560" spans="1:8" s="2" customFormat="1" ht="16.899999999999999" customHeight="1">
      <c r="A560" s="36"/>
      <c r="B560" s="41"/>
      <c r="C560" s="284" t="s">
        <v>1016</v>
      </c>
      <c r="D560" s="284" t="s">
        <v>234</v>
      </c>
      <c r="E560" s="19" t="s">
        <v>19</v>
      </c>
      <c r="F560" s="285">
        <v>2.831</v>
      </c>
      <c r="G560" s="36"/>
      <c r="H560" s="41"/>
    </row>
    <row r="561" spans="1:8" s="2" customFormat="1" ht="16.899999999999999" customHeight="1">
      <c r="A561" s="36"/>
      <c r="B561" s="41"/>
      <c r="C561" s="286" t="s">
        <v>3836</v>
      </c>
      <c r="D561" s="36"/>
      <c r="E561" s="36"/>
      <c r="F561" s="36"/>
      <c r="G561" s="36"/>
      <c r="H561" s="41"/>
    </row>
    <row r="562" spans="1:8" s="2" customFormat="1" ht="16.899999999999999" customHeight="1">
      <c r="A562" s="36"/>
      <c r="B562" s="41"/>
      <c r="C562" s="284" t="s">
        <v>842</v>
      </c>
      <c r="D562" s="284" t="s">
        <v>3896</v>
      </c>
      <c r="E562" s="19" t="s">
        <v>253</v>
      </c>
      <c r="F562" s="285">
        <v>2.831</v>
      </c>
      <c r="G562" s="36"/>
      <c r="H562" s="41"/>
    </row>
    <row r="563" spans="1:8" s="2" customFormat="1" ht="16.899999999999999" customHeight="1">
      <c r="A563" s="36"/>
      <c r="B563" s="41"/>
      <c r="C563" s="284" t="s">
        <v>298</v>
      </c>
      <c r="D563" s="284" t="s">
        <v>3855</v>
      </c>
      <c r="E563" s="19" t="s">
        <v>253</v>
      </c>
      <c r="F563" s="285">
        <v>45.286999999999999</v>
      </c>
      <c r="G563" s="36"/>
      <c r="H563" s="41"/>
    </row>
    <row r="564" spans="1:8" s="2" customFormat="1" ht="16.899999999999999" customHeight="1">
      <c r="A564" s="36"/>
      <c r="B564" s="41"/>
      <c r="C564" s="284" t="s">
        <v>324</v>
      </c>
      <c r="D564" s="284" t="s">
        <v>3859</v>
      </c>
      <c r="E564" s="19" t="s">
        <v>253</v>
      </c>
      <c r="F564" s="285">
        <v>34.162999999999997</v>
      </c>
      <c r="G564" s="36"/>
      <c r="H564" s="41"/>
    </row>
    <row r="565" spans="1:8" s="2" customFormat="1" ht="16.899999999999999" customHeight="1">
      <c r="A565" s="36"/>
      <c r="B565" s="41"/>
      <c r="C565" s="280" t="s">
        <v>541</v>
      </c>
      <c r="D565" s="281" t="s">
        <v>542</v>
      </c>
      <c r="E565" s="282" t="s">
        <v>253</v>
      </c>
      <c r="F565" s="283">
        <v>13.265000000000001</v>
      </c>
      <c r="G565" s="36"/>
      <c r="H565" s="41"/>
    </row>
    <row r="566" spans="1:8" s="2" customFormat="1" ht="16.899999999999999" customHeight="1">
      <c r="A566" s="36"/>
      <c r="B566" s="41"/>
      <c r="C566" s="284" t="s">
        <v>19</v>
      </c>
      <c r="D566" s="284" t="s">
        <v>1255</v>
      </c>
      <c r="E566" s="19" t="s">
        <v>19</v>
      </c>
      <c r="F566" s="285">
        <v>14.586</v>
      </c>
      <c r="G566" s="36"/>
      <c r="H566" s="41"/>
    </row>
    <row r="567" spans="1:8" s="2" customFormat="1" ht="16.899999999999999" customHeight="1">
      <c r="A567" s="36"/>
      <c r="B567" s="41"/>
      <c r="C567" s="284" t="s">
        <v>19</v>
      </c>
      <c r="D567" s="284" t="s">
        <v>1256</v>
      </c>
      <c r="E567" s="19" t="s">
        <v>19</v>
      </c>
      <c r="F567" s="285">
        <v>-1.321</v>
      </c>
      <c r="G567" s="36"/>
      <c r="H567" s="41"/>
    </row>
    <row r="568" spans="1:8" s="2" customFormat="1" ht="16.899999999999999" customHeight="1">
      <c r="A568" s="36"/>
      <c r="B568" s="41"/>
      <c r="C568" s="284" t="s">
        <v>541</v>
      </c>
      <c r="D568" s="284" t="s">
        <v>234</v>
      </c>
      <c r="E568" s="19" t="s">
        <v>19</v>
      </c>
      <c r="F568" s="285">
        <v>13.265000000000001</v>
      </c>
      <c r="G568" s="36"/>
      <c r="H568" s="41"/>
    </row>
    <row r="569" spans="1:8" s="2" customFormat="1" ht="16.899999999999999" customHeight="1">
      <c r="A569" s="36"/>
      <c r="B569" s="41"/>
      <c r="C569" s="286" t="s">
        <v>3836</v>
      </c>
      <c r="D569" s="36"/>
      <c r="E569" s="36"/>
      <c r="F569" s="36"/>
      <c r="G569" s="36"/>
      <c r="H569" s="41"/>
    </row>
    <row r="570" spans="1:8" s="2" customFormat="1" ht="16.899999999999999" customHeight="1">
      <c r="A570" s="36"/>
      <c r="B570" s="41"/>
      <c r="C570" s="284" t="s">
        <v>1150</v>
      </c>
      <c r="D570" s="284" t="s">
        <v>3919</v>
      </c>
      <c r="E570" s="19" t="s">
        <v>253</v>
      </c>
      <c r="F570" s="285">
        <v>13.265000000000001</v>
      </c>
      <c r="G570" s="36"/>
      <c r="H570" s="41"/>
    </row>
    <row r="571" spans="1:8" s="2" customFormat="1" ht="16.899999999999999" customHeight="1">
      <c r="A571" s="36"/>
      <c r="B571" s="41"/>
      <c r="C571" s="284" t="s">
        <v>298</v>
      </c>
      <c r="D571" s="284" t="s">
        <v>3855</v>
      </c>
      <c r="E571" s="19" t="s">
        <v>253</v>
      </c>
      <c r="F571" s="285">
        <v>45.286999999999999</v>
      </c>
      <c r="G571" s="36"/>
      <c r="H571" s="41"/>
    </row>
    <row r="572" spans="1:8" s="2" customFormat="1" ht="16.899999999999999" customHeight="1">
      <c r="A572" s="36"/>
      <c r="B572" s="41"/>
      <c r="C572" s="284" t="s">
        <v>324</v>
      </c>
      <c r="D572" s="284" t="s">
        <v>3859</v>
      </c>
      <c r="E572" s="19" t="s">
        <v>253</v>
      </c>
      <c r="F572" s="285">
        <v>34.162999999999997</v>
      </c>
      <c r="G572" s="36"/>
      <c r="H572" s="41"/>
    </row>
    <row r="573" spans="1:8" s="2" customFormat="1" ht="16.899999999999999" customHeight="1">
      <c r="A573" s="36"/>
      <c r="B573" s="41"/>
      <c r="C573" s="280" t="s">
        <v>544</v>
      </c>
      <c r="D573" s="281" t="s">
        <v>545</v>
      </c>
      <c r="E573" s="282" t="s">
        <v>253</v>
      </c>
      <c r="F573" s="283">
        <v>7.2930000000000001</v>
      </c>
      <c r="G573" s="36"/>
      <c r="H573" s="41"/>
    </row>
    <row r="574" spans="1:8" s="2" customFormat="1" ht="16.899999999999999" customHeight="1">
      <c r="A574" s="36"/>
      <c r="B574" s="41"/>
      <c r="C574" s="284" t="s">
        <v>19</v>
      </c>
      <c r="D574" s="284" t="s">
        <v>1228</v>
      </c>
      <c r="E574" s="19" t="s">
        <v>19</v>
      </c>
      <c r="F574" s="285">
        <v>7.2930000000000001</v>
      </c>
      <c r="G574" s="36"/>
      <c r="H574" s="41"/>
    </row>
    <row r="575" spans="1:8" s="2" customFormat="1" ht="16.899999999999999" customHeight="1">
      <c r="A575" s="36"/>
      <c r="B575" s="41"/>
      <c r="C575" s="284" t="s">
        <v>544</v>
      </c>
      <c r="D575" s="284" t="s">
        <v>234</v>
      </c>
      <c r="E575" s="19" t="s">
        <v>19</v>
      </c>
      <c r="F575" s="285">
        <v>7.2930000000000001</v>
      </c>
      <c r="G575" s="36"/>
      <c r="H575" s="41"/>
    </row>
    <row r="576" spans="1:8" s="2" customFormat="1" ht="16.899999999999999" customHeight="1">
      <c r="A576" s="36"/>
      <c r="B576" s="41"/>
      <c r="C576" s="286" t="s">
        <v>3836</v>
      </c>
      <c r="D576" s="36"/>
      <c r="E576" s="36"/>
      <c r="F576" s="36"/>
      <c r="G576" s="36"/>
      <c r="H576" s="41"/>
    </row>
    <row r="577" spans="1:8" s="2" customFormat="1" ht="16.899999999999999" customHeight="1">
      <c r="A577" s="36"/>
      <c r="B577" s="41"/>
      <c r="C577" s="284" t="s">
        <v>813</v>
      </c>
      <c r="D577" s="284" t="s">
        <v>3898</v>
      </c>
      <c r="E577" s="19" t="s">
        <v>253</v>
      </c>
      <c r="F577" s="285">
        <v>7.2930000000000001</v>
      </c>
      <c r="G577" s="36"/>
      <c r="H577" s="41"/>
    </row>
    <row r="578" spans="1:8" s="2" customFormat="1" ht="16.899999999999999" customHeight="1">
      <c r="A578" s="36"/>
      <c r="B578" s="41"/>
      <c r="C578" s="284" t="s">
        <v>268</v>
      </c>
      <c r="D578" s="284" t="s">
        <v>3854</v>
      </c>
      <c r="E578" s="19" t="s">
        <v>253</v>
      </c>
      <c r="F578" s="285">
        <v>41.456000000000003</v>
      </c>
      <c r="G578" s="36"/>
      <c r="H578" s="41"/>
    </row>
    <row r="579" spans="1:8" s="2" customFormat="1" ht="16.899999999999999" customHeight="1">
      <c r="A579" s="36"/>
      <c r="B579" s="41"/>
      <c r="C579" s="284" t="s">
        <v>298</v>
      </c>
      <c r="D579" s="284" t="s">
        <v>3855</v>
      </c>
      <c r="E579" s="19" t="s">
        <v>253</v>
      </c>
      <c r="F579" s="285">
        <v>45.286999999999999</v>
      </c>
      <c r="G579" s="36"/>
      <c r="H579" s="41"/>
    </row>
    <row r="580" spans="1:8" s="2" customFormat="1" ht="16.899999999999999" customHeight="1">
      <c r="A580" s="36"/>
      <c r="B580" s="41"/>
      <c r="C580" s="284" t="s">
        <v>308</v>
      </c>
      <c r="D580" s="284" t="s">
        <v>3857</v>
      </c>
      <c r="E580" s="19" t="s">
        <v>253</v>
      </c>
      <c r="F580" s="285">
        <v>41.456000000000003</v>
      </c>
      <c r="G580" s="36"/>
      <c r="H580" s="41"/>
    </row>
    <row r="581" spans="1:8" s="2" customFormat="1" ht="16.899999999999999" customHeight="1">
      <c r="A581" s="36"/>
      <c r="B581" s="41"/>
      <c r="C581" s="284" t="s">
        <v>324</v>
      </c>
      <c r="D581" s="284" t="s">
        <v>3859</v>
      </c>
      <c r="E581" s="19" t="s">
        <v>253</v>
      </c>
      <c r="F581" s="285">
        <v>34.162999999999997</v>
      </c>
      <c r="G581" s="36"/>
      <c r="H581" s="41"/>
    </row>
    <row r="582" spans="1:8" s="2" customFormat="1" ht="16.899999999999999" customHeight="1">
      <c r="A582" s="36"/>
      <c r="B582" s="41"/>
      <c r="C582" s="284" t="s">
        <v>822</v>
      </c>
      <c r="D582" s="284" t="s">
        <v>823</v>
      </c>
      <c r="E582" s="19" t="s">
        <v>166</v>
      </c>
      <c r="F582" s="285">
        <v>14.659000000000001</v>
      </c>
      <c r="G582" s="36"/>
      <c r="H582" s="41"/>
    </row>
    <row r="583" spans="1:8" s="2" customFormat="1" ht="16.899999999999999" customHeight="1">
      <c r="A583" s="36"/>
      <c r="B583" s="41"/>
      <c r="C583" s="280" t="s">
        <v>3899</v>
      </c>
      <c r="D583" s="281" t="s">
        <v>545</v>
      </c>
      <c r="E583" s="282" t="s">
        <v>253</v>
      </c>
      <c r="F583" s="283">
        <v>63.792999999999999</v>
      </c>
      <c r="G583" s="36"/>
      <c r="H583" s="41"/>
    </row>
    <row r="584" spans="1:8" s="2" customFormat="1" ht="16.899999999999999" customHeight="1">
      <c r="A584" s="36"/>
      <c r="B584" s="41"/>
      <c r="C584" s="280" t="s">
        <v>1184</v>
      </c>
      <c r="D584" s="281" t="s">
        <v>1185</v>
      </c>
      <c r="E584" s="282" t="s">
        <v>156</v>
      </c>
      <c r="F584" s="283">
        <v>82.28</v>
      </c>
      <c r="G584" s="36"/>
      <c r="H584" s="41"/>
    </row>
    <row r="585" spans="1:8" s="2" customFormat="1" ht="16.899999999999999" customHeight="1">
      <c r="A585" s="36"/>
      <c r="B585" s="41"/>
      <c r="C585" s="284" t="s">
        <v>19</v>
      </c>
      <c r="D585" s="284" t="s">
        <v>1206</v>
      </c>
      <c r="E585" s="19" t="s">
        <v>19</v>
      </c>
      <c r="F585" s="285">
        <v>82.28</v>
      </c>
      <c r="G585" s="36"/>
      <c r="H585" s="41"/>
    </row>
    <row r="586" spans="1:8" s="2" customFormat="1" ht="16.899999999999999" customHeight="1">
      <c r="A586" s="36"/>
      <c r="B586" s="41"/>
      <c r="C586" s="284" t="s">
        <v>1184</v>
      </c>
      <c r="D586" s="284" t="s">
        <v>234</v>
      </c>
      <c r="E586" s="19" t="s">
        <v>19</v>
      </c>
      <c r="F586" s="285">
        <v>82.28</v>
      </c>
      <c r="G586" s="36"/>
      <c r="H586" s="41"/>
    </row>
    <row r="587" spans="1:8" s="2" customFormat="1" ht="16.899999999999999" customHeight="1">
      <c r="A587" s="36"/>
      <c r="B587" s="41"/>
      <c r="C587" s="286" t="s">
        <v>3836</v>
      </c>
      <c r="D587" s="36"/>
      <c r="E587" s="36"/>
      <c r="F587" s="36"/>
      <c r="G587" s="36"/>
      <c r="H587" s="41"/>
    </row>
    <row r="588" spans="1:8" s="2" customFormat="1" ht="16.899999999999999" customHeight="1">
      <c r="A588" s="36"/>
      <c r="B588" s="41"/>
      <c r="C588" s="284" t="s">
        <v>704</v>
      </c>
      <c r="D588" s="284" t="s">
        <v>3902</v>
      </c>
      <c r="E588" s="19" t="s">
        <v>156</v>
      </c>
      <c r="F588" s="285">
        <v>82.28</v>
      </c>
      <c r="G588" s="36"/>
      <c r="H588" s="41"/>
    </row>
    <row r="589" spans="1:8" s="2" customFormat="1" ht="16.899999999999999" customHeight="1">
      <c r="A589" s="36"/>
      <c r="B589" s="41"/>
      <c r="C589" s="284" t="s">
        <v>717</v>
      </c>
      <c r="D589" s="284" t="s">
        <v>3903</v>
      </c>
      <c r="E589" s="19" t="s">
        <v>156</v>
      </c>
      <c r="F589" s="285">
        <v>575.96</v>
      </c>
      <c r="G589" s="36"/>
      <c r="H589" s="41"/>
    </row>
    <row r="590" spans="1:8" s="2" customFormat="1" ht="16.899999999999999" customHeight="1">
      <c r="A590" s="36"/>
      <c r="B590" s="41"/>
      <c r="C590" s="280" t="s">
        <v>1215</v>
      </c>
      <c r="D590" s="281" t="s">
        <v>1280</v>
      </c>
      <c r="E590" s="282" t="s">
        <v>253</v>
      </c>
      <c r="F590" s="283">
        <v>43.893000000000001</v>
      </c>
      <c r="G590" s="36"/>
      <c r="H590" s="41"/>
    </row>
    <row r="591" spans="1:8" s="2" customFormat="1" ht="16.899999999999999" customHeight="1">
      <c r="A591" s="36"/>
      <c r="B591" s="41"/>
      <c r="C591" s="284" t="s">
        <v>19</v>
      </c>
      <c r="D591" s="284" t="s">
        <v>541</v>
      </c>
      <c r="E591" s="19" t="s">
        <v>19</v>
      </c>
      <c r="F591" s="285">
        <v>13.265000000000001</v>
      </c>
      <c r="G591" s="36"/>
      <c r="H591" s="41"/>
    </row>
    <row r="592" spans="1:8" s="2" customFormat="1" ht="16.899999999999999" customHeight="1">
      <c r="A592" s="36"/>
      <c r="B592" s="41"/>
      <c r="C592" s="284" t="s">
        <v>19</v>
      </c>
      <c r="D592" s="284" t="s">
        <v>1013</v>
      </c>
      <c r="E592" s="19" t="s">
        <v>19</v>
      </c>
      <c r="F592" s="285">
        <v>2.431</v>
      </c>
      <c r="G592" s="36"/>
      <c r="H592" s="41"/>
    </row>
    <row r="593" spans="1:8" s="2" customFormat="1" ht="16.899999999999999" customHeight="1">
      <c r="A593" s="36"/>
      <c r="B593" s="41"/>
      <c r="C593" s="284" t="s">
        <v>19</v>
      </c>
      <c r="D593" s="284" t="s">
        <v>1016</v>
      </c>
      <c r="E593" s="19" t="s">
        <v>19</v>
      </c>
      <c r="F593" s="285">
        <v>2.831</v>
      </c>
      <c r="G593" s="36"/>
      <c r="H593" s="41"/>
    </row>
    <row r="594" spans="1:8" s="2" customFormat="1" ht="16.899999999999999" customHeight="1">
      <c r="A594" s="36"/>
      <c r="B594" s="41"/>
      <c r="C594" s="284" t="s">
        <v>19</v>
      </c>
      <c r="D594" s="284" t="s">
        <v>1006</v>
      </c>
      <c r="E594" s="19" t="s">
        <v>19</v>
      </c>
      <c r="F594" s="285">
        <v>0.4</v>
      </c>
      <c r="G594" s="36"/>
      <c r="H594" s="41"/>
    </row>
    <row r="595" spans="1:8" s="2" customFormat="1" ht="16.899999999999999" customHeight="1">
      <c r="A595" s="36"/>
      <c r="B595" s="41"/>
      <c r="C595" s="284" t="s">
        <v>19</v>
      </c>
      <c r="D595" s="284" t="s">
        <v>544</v>
      </c>
      <c r="E595" s="19" t="s">
        <v>19</v>
      </c>
      <c r="F595" s="285">
        <v>7.2930000000000001</v>
      </c>
      <c r="G595" s="36"/>
      <c r="H595" s="41"/>
    </row>
    <row r="596" spans="1:8" s="2" customFormat="1" ht="16.899999999999999" customHeight="1">
      <c r="A596" s="36"/>
      <c r="B596" s="41"/>
      <c r="C596" s="284" t="s">
        <v>19</v>
      </c>
      <c r="D596" s="284" t="s">
        <v>1213</v>
      </c>
      <c r="E596" s="19" t="s">
        <v>19</v>
      </c>
      <c r="F596" s="285">
        <v>1.321</v>
      </c>
      <c r="G596" s="36"/>
      <c r="H596" s="41"/>
    </row>
    <row r="597" spans="1:8" s="2" customFormat="1" ht="16.899999999999999" customHeight="1">
      <c r="A597" s="36"/>
      <c r="B597" s="41"/>
      <c r="C597" s="284" t="s">
        <v>19</v>
      </c>
      <c r="D597" s="284" t="s">
        <v>1214</v>
      </c>
      <c r="E597" s="19" t="s">
        <v>19</v>
      </c>
      <c r="F597" s="285">
        <v>1.256</v>
      </c>
      <c r="G597" s="36"/>
      <c r="H597" s="41"/>
    </row>
    <row r="598" spans="1:8" s="2" customFormat="1" ht="16.899999999999999" customHeight="1">
      <c r="A598" s="36"/>
      <c r="B598" s="41"/>
      <c r="C598" s="284" t="s">
        <v>19</v>
      </c>
      <c r="D598" s="284" t="s">
        <v>514</v>
      </c>
      <c r="E598" s="19" t="s">
        <v>19</v>
      </c>
      <c r="F598" s="285">
        <v>15.096</v>
      </c>
      <c r="G598" s="36"/>
      <c r="H598" s="41"/>
    </row>
    <row r="599" spans="1:8" s="2" customFormat="1" ht="16.899999999999999" customHeight="1">
      <c r="A599" s="36"/>
      <c r="B599" s="41"/>
      <c r="C599" s="284" t="s">
        <v>1215</v>
      </c>
      <c r="D599" s="284" t="s">
        <v>234</v>
      </c>
      <c r="E599" s="19" t="s">
        <v>19</v>
      </c>
      <c r="F599" s="285">
        <v>43.893000000000001</v>
      </c>
      <c r="G599" s="36"/>
      <c r="H599" s="41"/>
    </row>
    <row r="600" spans="1:8" s="2" customFormat="1" ht="16.899999999999999" customHeight="1">
      <c r="A600" s="36"/>
      <c r="B600" s="41"/>
      <c r="C600" s="280" t="s">
        <v>577</v>
      </c>
      <c r="D600" s="281" t="s">
        <v>578</v>
      </c>
      <c r="E600" s="282" t="s">
        <v>253</v>
      </c>
      <c r="F600" s="283">
        <v>34.162999999999997</v>
      </c>
      <c r="G600" s="36"/>
      <c r="H600" s="41"/>
    </row>
    <row r="601" spans="1:8" s="2" customFormat="1" ht="16.899999999999999" customHeight="1">
      <c r="A601" s="36"/>
      <c r="B601" s="41"/>
      <c r="C601" s="284" t="s">
        <v>19</v>
      </c>
      <c r="D601" s="284" t="s">
        <v>505</v>
      </c>
      <c r="E601" s="19" t="s">
        <v>19</v>
      </c>
      <c r="F601" s="285">
        <v>60.383000000000003</v>
      </c>
      <c r="G601" s="36"/>
      <c r="H601" s="41"/>
    </row>
    <row r="602" spans="1:8" s="2" customFormat="1" ht="16.899999999999999" customHeight="1">
      <c r="A602" s="36"/>
      <c r="B602" s="41"/>
      <c r="C602" s="284" t="s">
        <v>19</v>
      </c>
      <c r="D602" s="284" t="s">
        <v>1225</v>
      </c>
      <c r="E602" s="19" t="s">
        <v>19</v>
      </c>
      <c r="F602" s="285">
        <v>-26.22</v>
      </c>
      <c r="G602" s="36"/>
      <c r="H602" s="41"/>
    </row>
    <row r="603" spans="1:8" s="2" customFormat="1" ht="16.899999999999999" customHeight="1">
      <c r="A603" s="36"/>
      <c r="B603" s="41"/>
      <c r="C603" s="284" t="s">
        <v>577</v>
      </c>
      <c r="D603" s="284" t="s">
        <v>234</v>
      </c>
      <c r="E603" s="19" t="s">
        <v>19</v>
      </c>
      <c r="F603" s="285">
        <v>34.162999999999997</v>
      </c>
      <c r="G603" s="36"/>
      <c r="H603" s="41"/>
    </row>
    <row r="604" spans="1:8" s="2" customFormat="1" ht="16.899999999999999" customHeight="1">
      <c r="A604" s="36"/>
      <c r="B604" s="41"/>
      <c r="C604" s="286" t="s">
        <v>3836</v>
      </c>
      <c r="D604" s="36"/>
      <c r="E604" s="36"/>
      <c r="F604" s="36"/>
      <c r="G604" s="36"/>
      <c r="H604" s="41"/>
    </row>
    <row r="605" spans="1:8" s="2" customFormat="1" ht="16.899999999999999" customHeight="1">
      <c r="A605" s="36"/>
      <c r="B605" s="41"/>
      <c r="C605" s="284" t="s">
        <v>324</v>
      </c>
      <c r="D605" s="284" t="s">
        <v>3859</v>
      </c>
      <c r="E605" s="19" t="s">
        <v>253</v>
      </c>
      <c r="F605" s="285">
        <v>34.162999999999997</v>
      </c>
      <c r="G605" s="36"/>
      <c r="H605" s="41"/>
    </row>
    <row r="606" spans="1:8" s="2" customFormat="1" ht="16.899999999999999" customHeight="1">
      <c r="A606" s="36"/>
      <c r="B606" s="41"/>
      <c r="C606" s="284" t="s">
        <v>268</v>
      </c>
      <c r="D606" s="284" t="s">
        <v>3854</v>
      </c>
      <c r="E606" s="19" t="s">
        <v>253</v>
      </c>
      <c r="F606" s="285">
        <v>41.456000000000003</v>
      </c>
      <c r="G606" s="36"/>
      <c r="H606" s="41"/>
    </row>
    <row r="607" spans="1:8" s="2" customFormat="1" ht="16.899999999999999" customHeight="1">
      <c r="A607" s="36"/>
      <c r="B607" s="41"/>
      <c r="C607" s="284" t="s">
        <v>308</v>
      </c>
      <c r="D607" s="284" t="s">
        <v>3857</v>
      </c>
      <c r="E607" s="19" t="s">
        <v>253</v>
      </c>
      <c r="F607" s="285">
        <v>41.456000000000003</v>
      </c>
      <c r="G607" s="36"/>
      <c r="H607" s="41"/>
    </row>
    <row r="608" spans="1:8" s="2" customFormat="1" ht="16.899999999999999" customHeight="1">
      <c r="A608" s="36"/>
      <c r="B608" s="41"/>
      <c r="C608" s="284" t="s">
        <v>809</v>
      </c>
      <c r="D608" s="284" t="s">
        <v>3913</v>
      </c>
      <c r="E608" s="19" t="s">
        <v>166</v>
      </c>
      <c r="F608" s="285">
        <v>68.668000000000006</v>
      </c>
      <c r="G608" s="36"/>
      <c r="H608" s="41"/>
    </row>
    <row r="609" spans="1:8" s="2" customFormat="1" ht="16.899999999999999" customHeight="1">
      <c r="A609" s="36"/>
      <c r="B609" s="41"/>
      <c r="C609" s="280" t="s">
        <v>3914</v>
      </c>
      <c r="D609" s="281" t="s">
        <v>578</v>
      </c>
      <c r="E609" s="282" t="s">
        <v>253</v>
      </c>
      <c r="F609" s="283">
        <v>116.10899999999999</v>
      </c>
      <c r="G609" s="36"/>
      <c r="H609" s="41"/>
    </row>
    <row r="610" spans="1:8" s="2" customFormat="1" ht="26.45" customHeight="1">
      <c r="A610" s="36"/>
      <c r="B610" s="41"/>
      <c r="C610" s="279" t="s">
        <v>3923</v>
      </c>
      <c r="D610" s="279" t="s">
        <v>99</v>
      </c>
      <c r="E610" s="36"/>
      <c r="F610" s="36"/>
      <c r="G610" s="36"/>
      <c r="H610" s="41"/>
    </row>
    <row r="611" spans="1:8" s="2" customFormat="1" ht="16.899999999999999" customHeight="1">
      <c r="A611" s="36"/>
      <c r="B611" s="41"/>
      <c r="C611" s="280" t="s">
        <v>1239</v>
      </c>
      <c r="D611" s="281" t="s">
        <v>96</v>
      </c>
      <c r="E611" s="282" t="s">
        <v>152</v>
      </c>
      <c r="F611" s="283">
        <v>18.7</v>
      </c>
      <c r="G611" s="36"/>
      <c r="H611" s="41"/>
    </row>
    <row r="612" spans="1:8" s="2" customFormat="1" ht="16.899999999999999" customHeight="1">
      <c r="A612" s="36"/>
      <c r="B612" s="41"/>
      <c r="C612" s="280" t="s">
        <v>505</v>
      </c>
      <c r="D612" s="281" t="s">
        <v>506</v>
      </c>
      <c r="E612" s="282" t="s">
        <v>253</v>
      </c>
      <c r="F612" s="283">
        <v>20.425000000000001</v>
      </c>
      <c r="G612" s="36"/>
      <c r="H612" s="41"/>
    </row>
    <row r="613" spans="1:8" s="2" customFormat="1" ht="16.899999999999999" customHeight="1">
      <c r="A613" s="36"/>
      <c r="B613" s="41"/>
      <c r="C613" s="284" t="s">
        <v>19</v>
      </c>
      <c r="D613" s="284" t="s">
        <v>1292</v>
      </c>
      <c r="E613" s="19" t="s">
        <v>19</v>
      </c>
      <c r="F613" s="285">
        <v>7.726</v>
      </c>
      <c r="G613" s="36"/>
      <c r="H613" s="41"/>
    </row>
    <row r="614" spans="1:8" s="2" customFormat="1" ht="16.899999999999999" customHeight="1">
      <c r="A614" s="36"/>
      <c r="B614" s="41"/>
      <c r="C614" s="284" t="s">
        <v>19</v>
      </c>
      <c r="D614" s="284" t="s">
        <v>1293</v>
      </c>
      <c r="E614" s="19" t="s">
        <v>19</v>
      </c>
      <c r="F614" s="285">
        <v>10.406000000000001</v>
      </c>
      <c r="G614" s="36"/>
      <c r="H614" s="41"/>
    </row>
    <row r="615" spans="1:8" s="2" customFormat="1" ht="16.899999999999999" customHeight="1">
      <c r="A615" s="36"/>
      <c r="B615" s="41"/>
      <c r="C615" s="284" t="s">
        <v>19</v>
      </c>
      <c r="D615" s="284" t="s">
        <v>1294</v>
      </c>
      <c r="E615" s="19" t="s">
        <v>19</v>
      </c>
      <c r="F615" s="285">
        <v>2.88</v>
      </c>
      <c r="G615" s="36"/>
      <c r="H615" s="41"/>
    </row>
    <row r="616" spans="1:8" s="2" customFormat="1" ht="16.899999999999999" customHeight="1">
      <c r="A616" s="36"/>
      <c r="B616" s="41"/>
      <c r="C616" s="284" t="s">
        <v>19</v>
      </c>
      <c r="D616" s="284" t="s">
        <v>1295</v>
      </c>
      <c r="E616" s="19" t="s">
        <v>19</v>
      </c>
      <c r="F616" s="285">
        <v>-0.58699999999999997</v>
      </c>
      <c r="G616" s="36"/>
      <c r="H616" s="41"/>
    </row>
    <row r="617" spans="1:8" s="2" customFormat="1" ht="16.899999999999999" customHeight="1">
      <c r="A617" s="36"/>
      <c r="B617" s="41"/>
      <c r="C617" s="284" t="s">
        <v>505</v>
      </c>
      <c r="D617" s="284" t="s">
        <v>234</v>
      </c>
      <c r="E617" s="19" t="s">
        <v>19</v>
      </c>
      <c r="F617" s="285">
        <v>20.425000000000001</v>
      </c>
      <c r="G617" s="36"/>
      <c r="H617" s="41"/>
    </row>
    <row r="618" spans="1:8" s="2" customFormat="1" ht="16.899999999999999" customHeight="1">
      <c r="A618" s="36"/>
      <c r="B618" s="41"/>
      <c r="C618" s="286" t="s">
        <v>3836</v>
      </c>
      <c r="D618" s="36"/>
      <c r="E618" s="36"/>
      <c r="F618" s="36"/>
      <c r="G618" s="36"/>
      <c r="H618" s="41"/>
    </row>
    <row r="619" spans="1:8" s="2" customFormat="1" ht="16.899999999999999" customHeight="1">
      <c r="A619" s="36"/>
      <c r="B619" s="41"/>
      <c r="C619" s="284" t="s">
        <v>1034</v>
      </c>
      <c r="D619" s="284" t="s">
        <v>3916</v>
      </c>
      <c r="E619" s="19" t="s">
        <v>253</v>
      </c>
      <c r="F619" s="285">
        <v>2.4510000000000001</v>
      </c>
      <c r="G619" s="36"/>
      <c r="H619" s="41"/>
    </row>
    <row r="620" spans="1:8" s="2" customFormat="1" ht="16.899999999999999" customHeight="1">
      <c r="A620" s="36"/>
      <c r="B620" s="41"/>
      <c r="C620" s="284" t="s">
        <v>608</v>
      </c>
      <c r="D620" s="284" t="s">
        <v>3873</v>
      </c>
      <c r="E620" s="19" t="s">
        <v>253</v>
      </c>
      <c r="F620" s="285">
        <v>10.212999999999999</v>
      </c>
      <c r="G620" s="36"/>
      <c r="H620" s="41"/>
    </row>
    <row r="621" spans="1:8" s="2" customFormat="1" ht="16.899999999999999" customHeight="1">
      <c r="A621" s="36"/>
      <c r="B621" s="41"/>
      <c r="C621" s="284" t="s">
        <v>313</v>
      </c>
      <c r="D621" s="284" t="s">
        <v>314</v>
      </c>
      <c r="E621" s="19" t="s">
        <v>253</v>
      </c>
      <c r="F621" s="285">
        <v>20.425000000000001</v>
      </c>
      <c r="G621" s="36"/>
      <c r="H621" s="41"/>
    </row>
    <row r="622" spans="1:8" s="2" customFormat="1" ht="16.899999999999999" customHeight="1">
      <c r="A622" s="36"/>
      <c r="B622" s="41"/>
      <c r="C622" s="284" t="s">
        <v>317</v>
      </c>
      <c r="D622" s="284" t="s">
        <v>3858</v>
      </c>
      <c r="E622" s="19" t="s">
        <v>166</v>
      </c>
      <c r="F622" s="285">
        <v>36.765000000000001</v>
      </c>
      <c r="G622" s="36"/>
      <c r="H622" s="41"/>
    </row>
    <row r="623" spans="1:8" s="2" customFormat="1" ht="16.899999999999999" customHeight="1">
      <c r="A623" s="36"/>
      <c r="B623" s="41"/>
      <c r="C623" s="284" t="s">
        <v>324</v>
      </c>
      <c r="D623" s="284" t="s">
        <v>3859</v>
      </c>
      <c r="E623" s="19" t="s">
        <v>253</v>
      </c>
      <c r="F623" s="285">
        <v>9.4819999999999993</v>
      </c>
      <c r="G623" s="36"/>
      <c r="H623" s="41"/>
    </row>
    <row r="624" spans="1:8" s="2" customFormat="1" ht="16.899999999999999" customHeight="1">
      <c r="A624" s="36"/>
      <c r="B624" s="41"/>
      <c r="C624" s="280" t="s">
        <v>508</v>
      </c>
      <c r="D624" s="281" t="s">
        <v>509</v>
      </c>
      <c r="E624" s="282" t="s">
        <v>253</v>
      </c>
      <c r="F624" s="283">
        <v>6.1280000000000001</v>
      </c>
      <c r="G624" s="36"/>
      <c r="H624" s="41"/>
    </row>
    <row r="625" spans="1:8" s="2" customFormat="1" ht="16.899999999999999" customHeight="1">
      <c r="A625" s="36"/>
      <c r="B625" s="41"/>
      <c r="C625" s="284" t="s">
        <v>508</v>
      </c>
      <c r="D625" s="284" t="s">
        <v>1044</v>
      </c>
      <c r="E625" s="19" t="s">
        <v>19</v>
      </c>
      <c r="F625" s="285">
        <v>6.1280000000000001</v>
      </c>
      <c r="G625" s="36"/>
      <c r="H625" s="41"/>
    </row>
    <row r="626" spans="1:8" s="2" customFormat="1" ht="16.899999999999999" customHeight="1">
      <c r="A626" s="36"/>
      <c r="B626" s="41"/>
      <c r="C626" s="286" t="s">
        <v>3836</v>
      </c>
      <c r="D626" s="36"/>
      <c r="E626" s="36"/>
      <c r="F626" s="36"/>
      <c r="G626" s="36"/>
      <c r="H626" s="41"/>
    </row>
    <row r="627" spans="1:8" s="2" customFormat="1" ht="16.899999999999999" customHeight="1">
      <c r="A627" s="36"/>
      <c r="B627" s="41"/>
      <c r="C627" s="284" t="s">
        <v>1034</v>
      </c>
      <c r="D627" s="284" t="s">
        <v>3916</v>
      </c>
      <c r="E627" s="19" t="s">
        <v>253</v>
      </c>
      <c r="F627" s="285">
        <v>2.4510000000000001</v>
      </c>
      <c r="G627" s="36"/>
      <c r="H627" s="41"/>
    </row>
    <row r="628" spans="1:8" s="2" customFormat="1" ht="16.899999999999999" customHeight="1">
      <c r="A628" s="36"/>
      <c r="B628" s="41"/>
      <c r="C628" s="284" t="s">
        <v>632</v>
      </c>
      <c r="D628" s="284" t="s">
        <v>3874</v>
      </c>
      <c r="E628" s="19" t="s">
        <v>253</v>
      </c>
      <c r="F628" s="285">
        <v>1.226</v>
      </c>
      <c r="G628" s="36"/>
      <c r="H628" s="41"/>
    </row>
    <row r="629" spans="1:8" s="2" customFormat="1" ht="16.899999999999999" customHeight="1">
      <c r="A629" s="36"/>
      <c r="B629" s="41"/>
      <c r="C629" s="284" t="s">
        <v>636</v>
      </c>
      <c r="D629" s="284" t="s">
        <v>3875</v>
      </c>
      <c r="E629" s="19" t="s">
        <v>253</v>
      </c>
      <c r="F629" s="285">
        <v>3.677</v>
      </c>
      <c r="G629" s="36"/>
      <c r="H629" s="41"/>
    </row>
    <row r="630" spans="1:8" s="2" customFormat="1" ht="16.899999999999999" customHeight="1">
      <c r="A630" s="36"/>
      <c r="B630" s="41"/>
      <c r="C630" s="284" t="s">
        <v>641</v>
      </c>
      <c r="D630" s="284" t="s">
        <v>3876</v>
      </c>
      <c r="E630" s="19" t="s">
        <v>253</v>
      </c>
      <c r="F630" s="285">
        <v>1.8380000000000001</v>
      </c>
      <c r="G630" s="36"/>
      <c r="H630" s="41"/>
    </row>
    <row r="631" spans="1:8" s="2" customFormat="1" ht="16.899999999999999" customHeight="1">
      <c r="A631" s="36"/>
      <c r="B631" s="41"/>
      <c r="C631" s="284" t="s">
        <v>263</v>
      </c>
      <c r="D631" s="284" t="s">
        <v>3853</v>
      </c>
      <c r="E631" s="19" t="s">
        <v>253</v>
      </c>
      <c r="F631" s="285">
        <v>6.1269999999999998</v>
      </c>
      <c r="G631" s="36"/>
      <c r="H631" s="41"/>
    </row>
    <row r="632" spans="1:8" s="2" customFormat="1" ht="16.899999999999999" customHeight="1">
      <c r="A632" s="36"/>
      <c r="B632" s="41"/>
      <c r="C632" s="280" t="s">
        <v>511</v>
      </c>
      <c r="D632" s="281" t="s">
        <v>512</v>
      </c>
      <c r="E632" s="282" t="s">
        <v>253</v>
      </c>
      <c r="F632" s="283">
        <v>9.1910000000000007</v>
      </c>
      <c r="G632" s="36"/>
      <c r="H632" s="41"/>
    </row>
    <row r="633" spans="1:8" s="2" customFormat="1" ht="16.899999999999999" customHeight="1">
      <c r="A633" s="36"/>
      <c r="B633" s="41"/>
      <c r="C633" s="284" t="s">
        <v>511</v>
      </c>
      <c r="D633" s="284" t="s">
        <v>1045</v>
      </c>
      <c r="E633" s="19" t="s">
        <v>19</v>
      </c>
      <c r="F633" s="285">
        <v>9.1910000000000007</v>
      </c>
      <c r="G633" s="36"/>
      <c r="H633" s="41"/>
    </row>
    <row r="634" spans="1:8" s="2" customFormat="1" ht="16.899999999999999" customHeight="1">
      <c r="A634" s="36"/>
      <c r="B634" s="41"/>
      <c r="C634" s="286" t="s">
        <v>3836</v>
      </c>
      <c r="D634" s="36"/>
      <c r="E634" s="36"/>
      <c r="F634" s="36"/>
      <c r="G634" s="36"/>
      <c r="H634" s="41"/>
    </row>
    <row r="635" spans="1:8" s="2" customFormat="1" ht="16.899999999999999" customHeight="1">
      <c r="A635" s="36"/>
      <c r="B635" s="41"/>
      <c r="C635" s="284" t="s">
        <v>1034</v>
      </c>
      <c r="D635" s="284" t="s">
        <v>3916</v>
      </c>
      <c r="E635" s="19" t="s">
        <v>253</v>
      </c>
      <c r="F635" s="285">
        <v>2.4510000000000001</v>
      </c>
      <c r="G635" s="36"/>
      <c r="H635" s="41"/>
    </row>
    <row r="636" spans="1:8" s="2" customFormat="1" ht="16.899999999999999" customHeight="1">
      <c r="A636" s="36"/>
      <c r="B636" s="41"/>
      <c r="C636" s="284" t="s">
        <v>1050</v>
      </c>
      <c r="D636" s="284" t="s">
        <v>3917</v>
      </c>
      <c r="E636" s="19" t="s">
        <v>253</v>
      </c>
      <c r="F636" s="285">
        <v>3.6760000000000002</v>
      </c>
      <c r="G636" s="36"/>
      <c r="H636" s="41"/>
    </row>
    <row r="637" spans="1:8" s="2" customFormat="1" ht="16.899999999999999" customHeight="1">
      <c r="A637" s="36"/>
      <c r="B637" s="41"/>
      <c r="C637" s="284" t="s">
        <v>649</v>
      </c>
      <c r="D637" s="284" t="s">
        <v>3879</v>
      </c>
      <c r="E637" s="19" t="s">
        <v>253</v>
      </c>
      <c r="F637" s="285">
        <v>1.8380000000000001</v>
      </c>
      <c r="G637" s="36"/>
      <c r="H637" s="41"/>
    </row>
    <row r="638" spans="1:8" s="2" customFormat="1" ht="16.899999999999999" customHeight="1">
      <c r="A638" s="36"/>
      <c r="B638" s="41"/>
      <c r="C638" s="284" t="s">
        <v>653</v>
      </c>
      <c r="D638" s="284" t="s">
        <v>3880</v>
      </c>
      <c r="E638" s="19" t="s">
        <v>253</v>
      </c>
      <c r="F638" s="285">
        <v>5.5149999999999997</v>
      </c>
      <c r="G638" s="36"/>
      <c r="H638" s="41"/>
    </row>
    <row r="639" spans="1:8" s="2" customFormat="1" ht="16.899999999999999" customHeight="1">
      <c r="A639" s="36"/>
      <c r="B639" s="41"/>
      <c r="C639" s="284" t="s">
        <v>657</v>
      </c>
      <c r="D639" s="284" t="s">
        <v>3881</v>
      </c>
      <c r="E639" s="19" t="s">
        <v>253</v>
      </c>
      <c r="F639" s="285">
        <v>2.7570000000000001</v>
      </c>
      <c r="G639" s="36"/>
      <c r="H639" s="41"/>
    </row>
    <row r="640" spans="1:8" s="2" customFormat="1" ht="16.899999999999999" customHeight="1">
      <c r="A640" s="36"/>
      <c r="B640" s="41"/>
      <c r="C640" s="284" t="s">
        <v>263</v>
      </c>
      <c r="D640" s="284" t="s">
        <v>3853</v>
      </c>
      <c r="E640" s="19" t="s">
        <v>253</v>
      </c>
      <c r="F640" s="285">
        <v>6.1269999999999998</v>
      </c>
      <c r="G640" s="36"/>
      <c r="H640" s="41"/>
    </row>
    <row r="641" spans="1:8" s="2" customFormat="1" ht="16.899999999999999" customHeight="1">
      <c r="A641" s="36"/>
      <c r="B641" s="41"/>
      <c r="C641" s="280" t="s">
        <v>514</v>
      </c>
      <c r="D641" s="281" t="s">
        <v>515</v>
      </c>
      <c r="E641" s="282" t="s">
        <v>253</v>
      </c>
      <c r="F641" s="283">
        <v>5.1059999999999999</v>
      </c>
      <c r="G641" s="36"/>
      <c r="H641" s="41"/>
    </row>
    <row r="642" spans="1:8" s="2" customFormat="1" ht="16.899999999999999" customHeight="1">
      <c r="A642" s="36"/>
      <c r="B642" s="41"/>
      <c r="C642" s="284" t="s">
        <v>514</v>
      </c>
      <c r="D642" s="284" t="s">
        <v>1046</v>
      </c>
      <c r="E642" s="19" t="s">
        <v>19</v>
      </c>
      <c r="F642" s="285">
        <v>5.1059999999999999</v>
      </c>
      <c r="G642" s="36"/>
      <c r="H642" s="41"/>
    </row>
    <row r="643" spans="1:8" s="2" customFormat="1" ht="16.899999999999999" customHeight="1">
      <c r="A643" s="36"/>
      <c r="B643" s="41"/>
      <c r="C643" s="286" t="s">
        <v>3836</v>
      </c>
      <c r="D643" s="36"/>
      <c r="E643" s="36"/>
      <c r="F643" s="36"/>
      <c r="G643" s="36"/>
      <c r="H643" s="41"/>
    </row>
    <row r="644" spans="1:8" s="2" customFormat="1" ht="16.899999999999999" customHeight="1">
      <c r="A644" s="36"/>
      <c r="B644" s="41"/>
      <c r="C644" s="284" t="s">
        <v>1034</v>
      </c>
      <c r="D644" s="284" t="s">
        <v>3916</v>
      </c>
      <c r="E644" s="19" t="s">
        <v>253</v>
      </c>
      <c r="F644" s="285">
        <v>2.4510000000000001</v>
      </c>
      <c r="G644" s="36"/>
      <c r="H644" s="41"/>
    </row>
    <row r="645" spans="1:8" s="2" customFormat="1" ht="16.899999999999999" customHeight="1">
      <c r="A645" s="36"/>
      <c r="B645" s="41"/>
      <c r="C645" s="284" t="s">
        <v>681</v>
      </c>
      <c r="D645" s="284" t="s">
        <v>3882</v>
      </c>
      <c r="E645" s="19" t="s">
        <v>253</v>
      </c>
      <c r="F645" s="285">
        <v>5.1059999999999999</v>
      </c>
      <c r="G645" s="36"/>
      <c r="H645" s="41"/>
    </row>
    <row r="646" spans="1:8" s="2" customFormat="1" ht="16.899999999999999" customHeight="1">
      <c r="A646" s="36"/>
      <c r="B646" s="41"/>
      <c r="C646" s="284" t="s">
        <v>1081</v>
      </c>
      <c r="D646" s="284" t="s">
        <v>3918</v>
      </c>
      <c r="E646" s="19" t="s">
        <v>253</v>
      </c>
      <c r="F646" s="285">
        <v>5.1059999999999999</v>
      </c>
      <c r="G646" s="36"/>
      <c r="H646" s="41"/>
    </row>
    <row r="647" spans="1:8" s="2" customFormat="1" ht="16.899999999999999" customHeight="1">
      <c r="A647" s="36"/>
      <c r="B647" s="41"/>
      <c r="C647" s="284" t="s">
        <v>784</v>
      </c>
      <c r="D647" s="284" t="s">
        <v>3884</v>
      </c>
      <c r="E647" s="19" t="s">
        <v>253</v>
      </c>
      <c r="F647" s="285">
        <v>5.1059999999999999</v>
      </c>
      <c r="G647" s="36"/>
      <c r="H647" s="41"/>
    </row>
    <row r="648" spans="1:8" s="2" customFormat="1" ht="16.899999999999999" customHeight="1">
      <c r="A648" s="36"/>
      <c r="B648" s="41"/>
      <c r="C648" s="284" t="s">
        <v>788</v>
      </c>
      <c r="D648" s="284" t="s">
        <v>3885</v>
      </c>
      <c r="E648" s="19" t="s">
        <v>253</v>
      </c>
      <c r="F648" s="285">
        <v>51.06</v>
      </c>
      <c r="G648" s="36"/>
      <c r="H648" s="41"/>
    </row>
    <row r="649" spans="1:8" s="2" customFormat="1" ht="16.899999999999999" customHeight="1">
      <c r="A649" s="36"/>
      <c r="B649" s="41"/>
      <c r="C649" s="280" t="s">
        <v>1013</v>
      </c>
      <c r="D649" s="281" t="s">
        <v>1014</v>
      </c>
      <c r="E649" s="282" t="s">
        <v>253</v>
      </c>
      <c r="F649" s="283">
        <v>1.0940000000000001</v>
      </c>
      <c r="G649" s="36"/>
      <c r="H649" s="41"/>
    </row>
    <row r="650" spans="1:8" s="2" customFormat="1" ht="16.899999999999999" customHeight="1">
      <c r="A650" s="36"/>
      <c r="B650" s="41"/>
      <c r="C650" s="284" t="s">
        <v>19</v>
      </c>
      <c r="D650" s="284" t="s">
        <v>1335</v>
      </c>
      <c r="E650" s="19" t="s">
        <v>19</v>
      </c>
      <c r="F650" s="285">
        <v>0.44400000000000001</v>
      </c>
      <c r="G650" s="36"/>
      <c r="H650" s="41"/>
    </row>
    <row r="651" spans="1:8" s="2" customFormat="1" ht="16.899999999999999" customHeight="1">
      <c r="A651" s="36"/>
      <c r="B651" s="41"/>
      <c r="C651" s="284" t="s">
        <v>19</v>
      </c>
      <c r="D651" s="284" t="s">
        <v>1336</v>
      </c>
      <c r="E651" s="19" t="s">
        <v>19</v>
      </c>
      <c r="F651" s="285">
        <v>0.65</v>
      </c>
      <c r="G651" s="36"/>
      <c r="H651" s="41"/>
    </row>
    <row r="652" spans="1:8" s="2" customFormat="1" ht="16.899999999999999" customHeight="1">
      <c r="A652" s="36"/>
      <c r="B652" s="41"/>
      <c r="C652" s="284" t="s">
        <v>1013</v>
      </c>
      <c r="D652" s="284" t="s">
        <v>234</v>
      </c>
      <c r="E652" s="19" t="s">
        <v>19</v>
      </c>
      <c r="F652" s="285">
        <v>1.0940000000000001</v>
      </c>
      <c r="G652" s="36"/>
      <c r="H652" s="41"/>
    </row>
    <row r="653" spans="1:8" s="2" customFormat="1" ht="16.899999999999999" customHeight="1">
      <c r="A653" s="36"/>
      <c r="B653" s="41"/>
      <c r="C653" s="286" t="s">
        <v>3836</v>
      </c>
      <c r="D653" s="36"/>
      <c r="E653" s="36"/>
      <c r="F653" s="36"/>
      <c r="G653" s="36"/>
      <c r="H653" s="41"/>
    </row>
    <row r="654" spans="1:8" s="2" customFormat="1" ht="16.899999999999999" customHeight="1">
      <c r="A654" s="36"/>
      <c r="B654" s="41"/>
      <c r="C654" s="284" t="s">
        <v>863</v>
      </c>
      <c r="D654" s="284" t="s">
        <v>3912</v>
      </c>
      <c r="E654" s="19" t="s">
        <v>253</v>
      </c>
      <c r="F654" s="285">
        <v>1.0940000000000001</v>
      </c>
      <c r="G654" s="36"/>
      <c r="H654" s="41"/>
    </row>
    <row r="655" spans="1:8" s="2" customFormat="1" ht="16.899999999999999" customHeight="1">
      <c r="A655" s="36"/>
      <c r="B655" s="41"/>
      <c r="C655" s="284" t="s">
        <v>298</v>
      </c>
      <c r="D655" s="284" t="s">
        <v>3855</v>
      </c>
      <c r="E655" s="19" t="s">
        <v>253</v>
      </c>
      <c r="F655" s="285">
        <v>13.374000000000001</v>
      </c>
      <c r="G655" s="36"/>
      <c r="H655" s="41"/>
    </row>
    <row r="656" spans="1:8" s="2" customFormat="1" ht="16.899999999999999" customHeight="1">
      <c r="A656" s="36"/>
      <c r="B656" s="41"/>
      <c r="C656" s="284" t="s">
        <v>324</v>
      </c>
      <c r="D656" s="284" t="s">
        <v>3859</v>
      </c>
      <c r="E656" s="19" t="s">
        <v>253</v>
      </c>
      <c r="F656" s="285">
        <v>9.4819999999999993</v>
      </c>
      <c r="G656" s="36"/>
      <c r="H656" s="41"/>
    </row>
    <row r="657" spans="1:8" s="2" customFormat="1" ht="16.899999999999999" customHeight="1">
      <c r="A657" s="36"/>
      <c r="B657" s="41"/>
      <c r="C657" s="280" t="s">
        <v>1016</v>
      </c>
      <c r="D657" s="281" t="s">
        <v>1017</v>
      </c>
      <c r="E657" s="282" t="s">
        <v>253</v>
      </c>
      <c r="F657" s="283">
        <v>1.0940000000000001</v>
      </c>
      <c r="G657" s="36"/>
      <c r="H657" s="41"/>
    </row>
    <row r="658" spans="1:8" s="2" customFormat="1" ht="16.899999999999999" customHeight="1">
      <c r="A658" s="36"/>
      <c r="B658" s="41"/>
      <c r="C658" s="284" t="s">
        <v>19</v>
      </c>
      <c r="D658" s="284" t="s">
        <v>1335</v>
      </c>
      <c r="E658" s="19" t="s">
        <v>19</v>
      </c>
      <c r="F658" s="285">
        <v>0.44400000000000001</v>
      </c>
      <c r="G658" s="36"/>
      <c r="H658" s="41"/>
    </row>
    <row r="659" spans="1:8" s="2" customFormat="1" ht="16.899999999999999" customHeight="1">
      <c r="A659" s="36"/>
      <c r="B659" s="41"/>
      <c r="C659" s="284" t="s">
        <v>19</v>
      </c>
      <c r="D659" s="284" t="s">
        <v>1336</v>
      </c>
      <c r="E659" s="19" t="s">
        <v>19</v>
      </c>
      <c r="F659" s="285">
        <v>0.65</v>
      </c>
      <c r="G659" s="36"/>
      <c r="H659" s="41"/>
    </row>
    <row r="660" spans="1:8" s="2" customFormat="1" ht="16.899999999999999" customHeight="1">
      <c r="A660" s="36"/>
      <c r="B660" s="41"/>
      <c r="C660" s="284" t="s">
        <v>1016</v>
      </c>
      <c r="D660" s="284" t="s">
        <v>234</v>
      </c>
      <c r="E660" s="19" t="s">
        <v>19</v>
      </c>
      <c r="F660" s="285">
        <v>1.0940000000000001</v>
      </c>
      <c r="G660" s="36"/>
      <c r="H660" s="41"/>
    </row>
    <row r="661" spans="1:8" s="2" customFormat="1" ht="16.899999999999999" customHeight="1">
      <c r="A661" s="36"/>
      <c r="B661" s="41"/>
      <c r="C661" s="286" t="s">
        <v>3836</v>
      </c>
      <c r="D661" s="36"/>
      <c r="E661" s="36"/>
      <c r="F661" s="36"/>
      <c r="G661" s="36"/>
      <c r="H661" s="41"/>
    </row>
    <row r="662" spans="1:8" s="2" customFormat="1" ht="16.899999999999999" customHeight="1">
      <c r="A662" s="36"/>
      <c r="B662" s="41"/>
      <c r="C662" s="284" t="s">
        <v>842</v>
      </c>
      <c r="D662" s="284" t="s">
        <v>3896</v>
      </c>
      <c r="E662" s="19" t="s">
        <v>253</v>
      </c>
      <c r="F662" s="285">
        <v>1.0940000000000001</v>
      </c>
      <c r="G662" s="36"/>
      <c r="H662" s="41"/>
    </row>
    <row r="663" spans="1:8" s="2" customFormat="1" ht="16.899999999999999" customHeight="1">
      <c r="A663" s="36"/>
      <c r="B663" s="41"/>
      <c r="C663" s="284" t="s">
        <v>298</v>
      </c>
      <c r="D663" s="284" t="s">
        <v>3855</v>
      </c>
      <c r="E663" s="19" t="s">
        <v>253</v>
      </c>
      <c r="F663" s="285">
        <v>13.374000000000001</v>
      </c>
      <c r="G663" s="36"/>
      <c r="H663" s="41"/>
    </row>
    <row r="664" spans="1:8" s="2" customFormat="1" ht="16.899999999999999" customHeight="1">
      <c r="A664" s="36"/>
      <c r="B664" s="41"/>
      <c r="C664" s="284" t="s">
        <v>324</v>
      </c>
      <c r="D664" s="284" t="s">
        <v>3859</v>
      </c>
      <c r="E664" s="19" t="s">
        <v>253</v>
      </c>
      <c r="F664" s="285">
        <v>9.4819999999999993</v>
      </c>
      <c r="G664" s="36"/>
      <c r="H664" s="41"/>
    </row>
    <row r="665" spans="1:8" s="2" customFormat="1" ht="16.899999999999999" customHeight="1">
      <c r="A665" s="36"/>
      <c r="B665" s="41"/>
      <c r="C665" s="280" t="s">
        <v>541</v>
      </c>
      <c r="D665" s="281" t="s">
        <v>542</v>
      </c>
      <c r="E665" s="282" t="s">
        <v>253</v>
      </c>
      <c r="F665" s="283">
        <v>5.1859999999999999</v>
      </c>
      <c r="G665" s="36"/>
      <c r="H665" s="41"/>
    </row>
    <row r="666" spans="1:8" s="2" customFormat="1" ht="16.899999999999999" customHeight="1">
      <c r="A666" s="36"/>
      <c r="B666" s="41"/>
      <c r="C666" s="284" t="s">
        <v>19</v>
      </c>
      <c r="D666" s="284" t="s">
        <v>1357</v>
      </c>
      <c r="E666" s="19" t="s">
        <v>19</v>
      </c>
      <c r="F666" s="285">
        <v>2.2200000000000002</v>
      </c>
      <c r="G666" s="36"/>
      <c r="H666" s="41"/>
    </row>
    <row r="667" spans="1:8" s="2" customFormat="1" ht="16.899999999999999" customHeight="1">
      <c r="A667" s="36"/>
      <c r="B667" s="41"/>
      <c r="C667" s="284" t="s">
        <v>19</v>
      </c>
      <c r="D667" s="284" t="s">
        <v>1358</v>
      </c>
      <c r="E667" s="19" t="s">
        <v>19</v>
      </c>
      <c r="F667" s="285">
        <v>3.2519999999999998</v>
      </c>
      <c r="G667" s="36"/>
      <c r="H667" s="41"/>
    </row>
    <row r="668" spans="1:8" s="2" customFormat="1" ht="16.899999999999999" customHeight="1">
      <c r="A668" s="36"/>
      <c r="B668" s="41"/>
      <c r="C668" s="284" t="s">
        <v>19</v>
      </c>
      <c r="D668" s="284" t="s">
        <v>1359</v>
      </c>
      <c r="E668" s="19" t="s">
        <v>19</v>
      </c>
      <c r="F668" s="285">
        <v>-0.11600000000000001</v>
      </c>
      <c r="G668" s="36"/>
      <c r="H668" s="41"/>
    </row>
    <row r="669" spans="1:8" s="2" customFormat="1" ht="16.899999999999999" customHeight="1">
      <c r="A669" s="36"/>
      <c r="B669" s="41"/>
      <c r="C669" s="284" t="s">
        <v>19</v>
      </c>
      <c r="D669" s="284" t="s">
        <v>1360</v>
      </c>
      <c r="E669" s="19" t="s">
        <v>19</v>
      </c>
      <c r="F669" s="285">
        <v>-0.17</v>
      </c>
      <c r="G669" s="36"/>
      <c r="H669" s="41"/>
    </row>
    <row r="670" spans="1:8" s="2" customFormat="1" ht="16.899999999999999" customHeight="1">
      <c r="A670" s="36"/>
      <c r="B670" s="41"/>
      <c r="C670" s="284" t="s">
        <v>541</v>
      </c>
      <c r="D670" s="284" t="s">
        <v>234</v>
      </c>
      <c r="E670" s="19" t="s">
        <v>19</v>
      </c>
      <c r="F670" s="285">
        <v>5.1859999999999999</v>
      </c>
      <c r="G670" s="36"/>
      <c r="H670" s="41"/>
    </row>
    <row r="671" spans="1:8" s="2" customFormat="1" ht="16.899999999999999" customHeight="1">
      <c r="A671" s="36"/>
      <c r="B671" s="41"/>
      <c r="C671" s="286" t="s">
        <v>3836</v>
      </c>
      <c r="D671" s="36"/>
      <c r="E671" s="36"/>
      <c r="F671" s="36"/>
      <c r="G671" s="36"/>
      <c r="H671" s="41"/>
    </row>
    <row r="672" spans="1:8" s="2" customFormat="1" ht="16.899999999999999" customHeight="1">
      <c r="A672" s="36"/>
      <c r="B672" s="41"/>
      <c r="C672" s="284" t="s">
        <v>1150</v>
      </c>
      <c r="D672" s="284" t="s">
        <v>3919</v>
      </c>
      <c r="E672" s="19" t="s">
        <v>253</v>
      </c>
      <c r="F672" s="285">
        <v>5.1859999999999999</v>
      </c>
      <c r="G672" s="36"/>
      <c r="H672" s="41"/>
    </row>
    <row r="673" spans="1:8" s="2" customFormat="1" ht="16.899999999999999" customHeight="1">
      <c r="A673" s="36"/>
      <c r="B673" s="41"/>
      <c r="C673" s="284" t="s">
        <v>298</v>
      </c>
      <c r="D673" s="284" t="s">
        <v>3855</v>
      </c>
      <c r="E673" s="19" t="s">
        <v>253</v>
      </c>
      <c r="F673" s="285">
        <v>13.374000000000001</v>
      </c>
      <c r="G673" s="36"/>
      <c r="H673" s="41"/>
    </row>
    <row r="674" spans="1:8" s="2" customFormat="1" ht="16.899999999999999" customHeight="1">
      <c r="A674" s="36"/>
      <c r="B674" s="41"/>
      <c r="C674" s="284" t="s">
        <v>324</v>
      </c>
      <c r="D674" s="284" t="s">
        <v>3859</v>
      </c>
      <c r="E674" s="19" t="s">
        <v>253</v>
      </c>
      <c r="F674" s="285">
        <v>9.4819999999999993</v>
      </c>
      <c r="G674" s="36"/>
      <c r="H674" s="41"/>
    </row>
    <row r="675" spans="1:8" s="2" customFormat="1" ht="16.899999999999999" customHeight="1">
      <c r="A675" s="36"/>
      <c r="B675" s="41"/>
      <c r="C675" s="280" t="s">
        <v>544</v>
      </c>
      <c r="D675" s="281" t="s">
        <v>545</v>
      </c>
      <c r="E675" s="282" t="s">
        <v>253</v>
      </c>
      <c r="F675" s="283">
        <v>3.2829999999999999</v>
      </c>
      <c r="G675" s="36"/>
      <c r="H675" s="41"/>
    </row>
    <row r="676" spans="1:8" s="2" customFormat="1" ht="16.899999999999999" customHeight="1">
      <c r="A676" s="36"/>
      <c r="B676" s="41"/>
      <c r="C676" s="284" t="s">
        <v>19</v>
      </c>
      <c r="D676" s="284" t="s">
        <v>1332</v>
      </c>
      <c r="E676" s="19" t="s">
        <v>19</v>
      </c>
      <c r="F676" s="285">
        <v>3.2829999999999999</v>
      </c>
      <c r="G676" s="36"/>
      <c r="H676" s="41"/>
    </row>
    <row r="677" spans="1:8" s="2" customFormat="1" ht="16.899999999999999" customHeight="1">
      <c r="A677" s="36"/>
      <c r="B677" s="41"/>
      <c r="C677" s="284" t="s">
        <v>544</v>
      </c>
      <c r="D677" s="284" t="s">
        <v>234</v>
      </c>
      <c r="E677" s="19" t="s">
        <v>19</v>
      </c>
      <c r="F677" s="285">
        <v>3.2829999999999999</v>
      </c>
      <c r="G677" s="36"/>
      <c r="H677" s="41"/>
    </row>
    <row r="678" spans="1:8" s="2" customFormat="1" ht="16.899999999999999" customHeight="1">
      <c r="A678" s="36"/>
      <c r="B678" s="41"/>
      <c r="C678" s="286" t="s">
        <v>3836</v>
      </c>
      <c r="D678" s="36"/>
      <c r="E678" s="36"/>
      <c r="F678" s="36"/>
      <c r="G678" s="36"/>
      <c r="H678" s="41"/>
    </row>
    <row r="679" spans="1:8" s="2" customFormat="1" ht="16.899999999999999" customHeight="1">
      <c r="A679" s="36"/>
      <c r="B679" s="41"/>
      <c r="C679" s="284" t="s">
        <v>813</v>
      </c>
      <c r="D679" s="284" t="s">
        <v>3898</v>
      </c>
      <c r="E679" s="19" t="s">
        <v>253</v>
      </c>
      <c r="F679" s="285">
        <v>3.2829999999999999</v>
      </c>
      <c r="G679" s="36"/>
      <c r="H679" s="41"/>
    </row>
    <row r="680" spans="1:8" s="2" customFormat="1" ht="16.899999999999999" customHeight="1">
      <c r="A680" s="36"/>
      <c r="B680" s="41"/>
      <c r="C680" s="284" t="s">
        <v>268</v>
      </c>
      <c r="D680" s="284" t="s">
        <v>3854</v>
      </c>
      <c r="E680" s="19" t="s">
        <v>253</v>
      </c>
      <c r="F680" s="285">
        <v>12.765000000000001</v>
      </c>
      <c r="G680" s="36"/>
      <c r="H680" s="41"/>
    </row>
    <row r="681" spans="1:8" s="2" customFormat="1" ht="16.899999999999999" customHeight="1">
      <c r="A681" s="36"/>
      <c r="B681" s="41"/>
      <c r="C681" s="284" t="s">
        <v>298</v>
      </c>
      <c r="D681" s="284" t="s">
        <v>3855</v>
      </c>
      <c r="E681" s="19" t="s">
        <v>253</v>
      </c>
      <c r="F681" s="285">
        <v>13.374000000000001</v>
      </c>
      <c r="G681" s="36"/>
      <c r="H681" s="41"/>
    </row>
    <row r="682" spans="1:8" s="2" customFormat="1" ht="16.899999999999999" customHeight="1">
      <c r="A682" s="36"/>
      <c r="B682" s="41"/>
      <c r="C682" s="284" t="s">
        <v>308</v>
      </c>
      <c r="D682" s="284" t="s">
        <v>3857</v>
      </c>
      <c r="E682" s="19" t="s">
        <v>253</v>
      </c>
      <c r="F682" s="285">
        <v>12.765000000000001</v>
      </c>
      <c r="G682" s="36"/>
      <c r="H682" s="41"/>
    </row>
    <row r="683" spans="1:8" s="2" customFormat="1" ht="16.899999999999999" customHeight="1">
      <c r="A683" s="36"/>
      <c r="B683" s="41"/>
      <c r="C683" s="284" t="s">
        <v>324</v>
      </c>
      <c r="D683" s="284" t="s">
        <v>3859</v>
      </c>
      <c r="E683" s="19" t="s">
        <v>253</v>
      </c>
      <c r="F683" s="285">
        <v>9.4819999999999993</v>
      </c>
      <c r="G683" s="36"/>
      <c r="H683" s="41"/>
    </row>
    <row r="684" spans="1:8" s="2" customFormat="1" ht="16.899999999999999" customHeight="1">
      <c r="A684" s="36"/>
      <c r="B684" s="41"/>
      <c r="C684" s="284" t="s">
        <v>822</v>
      </c>
      <c r="D684" s="284" t="s">
        <v>823</v>
      </c>
      <c r="E684" s="19" t="s">
        <v>166</v>
      </c>
      <c r="F684" s="285">
        <v>6.5990000000000002</v>
      </c>
      <c r="G684" s="36"/>
      <c r="H684" s="41"/>
    </row>
    <row r="685" spans="1:8" s="2" customFormat="1" ht="16.899999999999999" customHeight="1">
      <c r="A685" s="36"/>
      <c r="B685" s="41"/>
      <c r="C685" s="280" t="s">
        <v>3899</v>
      </c>
      <c r="D685" s="281" t="s">
        <v>545</v>
      </c>
      <c r="E685" s="282" t="s">
        <v>253</v>
      </c>
      <c r="F685" s="283">
        <v>63.792999999999999</v>
      </c>
      <c r="G685" s="36"/>
      <c r="H685" s="41"/>
    </row>
    <row r="686" spans="1:8" s="2" customFormat="1" ht="16.899999999999999" customHeight="1">
      <c r="A686" s="36"/>
      <c r="B686" s="41"/>
      <c r="C686" s="280" t="s">
        <v>1276</v>
      </c>
      <c r="D686" s="281" t="s">
        <v>1277</v>
      </c>
      <c r="E686" s="282" t="s">
        <v>156</v>
      </c>
      <c r="F686" s="283">
        <v>30.22</v>
      </c>
      <c r="G686" s="36"/>
      <c r="H686" s="41"/>
    </row>
    <row r="687" spans="1:8" s="2" customFormat="1" ht="16.899999999999999" customHeight="1">
      <c r="A687" s="36"/>
      <c r="B687" s="41"/>
      <c r="C687" s="284" t="s">
        <v>19</v>
      </c>
      <c r="D687" s="284" t="s">
        <v>1308</v>
      </c>
      <c r="E687" s="19" t="s">
        <v>19</v>
      </c>
      <c r="F687" s="285">
        <v>12.875999999999999</v>
      </c>
      <c r="G687" s="36"/>
      <c r="H687" s="41"/>
    </row>
    <row r="688" spans="1:8" s="2" customFormat="1" ht="16.899999999999999" customHeight="1">
      <c r="A688" s="36"/>
      <c r="B688" s="41"/>
      <c r="C688" s="284" t="s">
        <v>19</v>
      </c>
      <c r="D688" s="284" t="s">
        <v>1309</v>
      </c>
      <c r="E688" s="19" t="s">
        <v>19</v>
      </c>
      <c r="F688" s="285">
        <v>17.344000000000001</v>
      </c>
      <c r="G688" s="36"/>
      <c r="H688" s="41"/>
    </row>
    <row r="689" spans="1:8" s="2" customFormat="1" ht="16.899999999999999" customHeight="1">
      <c r="A689" s="36"/>
      <c r="B689" s="41"/>
      <c r="C689" s="284" t="s">
        <v>1276</v>
      </c>
      <c r="D689" s="284" t="s">
        <v>234</v>
      </c>
      <c r="E689" s="19" t="s">
        <v>19</v>
      </c>
      <c r="F689" s="285">
        <v>30.22</v>
      </c>
      <c r="G689" s="36"/>
      <c r="H689" s="41"/>
    </row>
    <row r="690" spans="1:8" s="2" customFormat="1" ht="16.899999999999999" customHeight="1">
      <c r="A690" s="36"/>
      <c r="B690" s="41"/>
      <c r="C690" s="286" t="s">
        <v>3836</v>
      </c>
      <c r="D690" s="36"/>
      <c r="E690" s="36"/>
      <c r="F690" s="36"/>
      <c r="G690" s="36"/>
      <c r="H690" s="41"/>
    </row>
    <row r="691" spans="1:8" s="2" customFormat="1" ht="16.899999999999999" customHeight="1">
      <c r="A691" s="36"/>
      <c r="B691" s="41"/>
      <c r="C691" s="284" t="s">
        <v>1304</v>
      </c>
      <c r="D691" s="284" t="s">
        <v>3924</v>
      </c>
      <c r="E691" s="19" t="s">
        <v>156</v>
      </c>
      <c r="F691" s="285">
        <v>30.22</v>
      </c>
      <c r="G691" s="36"/>
      <c r="H691" s="41"/>
    </row>
    <row r="692" spans="1:8" s="2" customFormat="1" ht="16.899999999999999" customHeight="1">
      <c r="A692" s="36"/>
      <c r="B692" s="41"/>
      <c r="C692" s="284" t="s">
        <v>1310</v>
      </c>
      <c r="D692" s="284" t="s">
        <v>3925</v>
      </c>
      <c r="E692" s="19" t="s">
        <v>156</v>
      </c>
      <c r="F692" s="285">
        <v>30.22</v>
      </c>
      <c r="G692" s="36"/>
      <c r="H692" s="41"/>
    </row>
    <row r="693" spans="1:8" s="2" customFormat="1" ht="16.899999999999999" customHeight="1">
      <c r="A693" s="36"/>
      <c r="B693" s="41"/>
      <c r="C693" s="280" t="s">
        <v>1215</v>
      </c>
      <c r="D693" s="281" t="s">
        <v>1280</v>
      </c>
      <c r="E693" s="282" t="s">
        <v>253</v>
      </c>
      <c r="F693" s="283">
        <v>13.374000000000001</v>
      </c>
      <c r="G693" s="36"/>
      <c r="H693" s="41"/>
    </row>
    <row r="694" spans="1:8" s="2" customFormat="1" ht="16.899999999999999" customHeight="1">
      <c r="A694" s="36"/>
      <c r="B694" s="41"/>
      <c r="C694" s="284" t="s">
        <v>19</v>
      </c>
      <c r="D694" s="284" t="s">
        <v>541</v>
      </c>
      <c r="E694" s="19" t="s">
        <v>19</v>
      </c>
      <c r="F694" s="285">
        <v>5.1859999999999999</v>
      </c>
      <c r="G694" s="36"/>
      <c r="H694" s="41"/>
    </row>
    <row r="695" spans="1:8" s="2" customFormat="1" ht="16.899999999999999" customHeight="1">
      <c r="A695" s="36"/>
      <c r="B695" s="41"/>
      <c r="C695" s="284" t="s">
        <v>19</v>
      </c>
      <c r="D695" s="284" t="s">
        <v>1013</v>
      </c>
      <c r="E695" s="19" t="s">
        <v>19</v>
      </c>
      <c r="F695" s="285">
        <v>1.0940000000000001</v>
      </c>
      <c r="G695" s="36"/>
      <c r="H695" s="41"/>
    </row>
    <row r="696" spans="1:8" s="2" customFormat="1" ht="16.899999999999999" customHeight="1">
      <c r="A696" s="36"/>
      <c r="B696" s="41"/>
      <c r="C696" s="284" t="s">
        <v>19</v>
      </c>
      <c r="D696" s="284" t="s">
        <v>1016</v>
      </c>
      <c r="E696" s="19" t="s">
        <v>19</v>
      </c>
      <c r="F696" s="285">
        <v>1.0940000000000001</v>
      </c>
      <c r="G696" s="36"/>
      <c r="H696" s="41"/>
    </row>
    <row r="697" spans="1:8" s="2" customFormat="1" ht="16.899999999999999" customHeight="1">
      <c r="A697" s="36"/>
      <c r="B697" s="41"/>
      <c r="C697" s="284" t="s">
        <v>19</v>
      </c>
      <c r="D697" s="284" t="s">
        <v>544</v>
      </c>
      <c r="E697" s="19" t="s">
        <v>19</v>
      </c>
      <c r="F697" s="285">
        <v>3.2829999999999999</v>
      </c>
      <c r="G697" s="36"/>
      <c r="H697" s="41"/>
    </row>
    <row r="698" spans="1:8" s="2" customFormat="1" ht="16.899999999999999" customHeight="1">
      <c r="A698" s="36"/>
      <c r="B698" s="41"/>
      <c r="C698" s="284" t="s">
        <v>19</v>
      </c>
      <c r="D698" s="284" t="s">
        <v>1317</v>
      </c>
      <c r="E698" s="19" t="s">
        <v>19</v>
      </c>
      <c r="F698" s="285">
        <v>0.28599999999999998</v>
      </c>
      <c r="G698" s="36"/>
      <c r="H698" s="41"/>
    </row>
    <row r="699" spans="1:8" s="2" customFormat="1" ht="16.899999999999999" customHeight="1">
      <c r="A699" s="36"/>
      <c r="B699" s="41"/>
      <c r="C699" s="284" t="s">
        <v>19</v>
      </c>
      <c r="D699" s="284" t="s">
        <v>1318</v>
      </c>
      <c r="E699" s="19" t="s">
        <v>19</v>
      </c>
      <c r="F699" s="285">
        <v>2.431</v>
      </c>
      <c r="G699" s="36"/>
      <c r="H699" s="41"/>
    </row>
    <row r="700" spans="1:8" s="2" customFormat="1" ht="16.899999999999999" customHeight="1">
      <c r="A700" s="36"/>
      <c r="B700" s="41"/>
      <c r="C700" s="284" t="s">
        <v>1215</v>
      </c>
      <c r="D700" s="284" t="s">
        <v>234</v>
      </c>
      <c r="E700" s="19" t="s">
        <v>19</v>
      </c>
      <c r="F700" s="285">
        <v>13.374000000000001</v>
      </c>
      <c r="G700" s="36"/>
      <c r="H700" s="41"/>
    </row>
    <row r="701" spans="1:8" s="2" customFormat="1" ht="16.899999999999999" customHeight="1">
      <c r="A701" s="36"/>
      <c r="B701" s="41"/>
      <c r="C701" s="286" t="s">
        <v>3836</v>
      </c>
      <c r="D701" s="36"/>
      <c r="E701" s="36"/>
      <c r="F701" s="36"/>
      <c r="G701" s="36"/>
      <c r="H701" s="41"/>
    </row>
    <row r="702" spans="1:8" s="2" customFormat="1" ht="16.899999999999999" customHeight="1">
      <c r="A702" s="36"/>
      <c r="B702" s="41"/>
      <c r="C702" s="284" t="s">
        <v>298</v>
      </c>
      <c r="D702" s="284" t="s">
        <v>3855</v>
      </c>
      <c r="E702" s="19" t="s">
        <v>253</v>
      </c>
      <c r="F702" s="285">
        <v>13.374000000000001</v>
      </c>
      <c r="G702" s="36"/>
      <c r="H702" s="41"/>
    </row>
    <row r="703" spans="1:8" s="2" customFormat="1" ht="16.899999999999999" customHeight="1">
      <c r="A703" s="36"/>
      <c r="B703" s="41"/>
      <c r="C703" s="284" t="s">
        <v>303</v>
      </c>
      <c r="D703" s="284" t="s">
        <v>3856</v>
      </c>
      <c r="E703" s="19" t="s">
        <v>253</v>
      </c>
      <c r="F703" s="285">
        <v>133.74</v>
      </c>
      <c r="G703" s="36"/>
      <c r="H703" s="41"/>
    </row>
    <row r="704" spans="1:8" s="2" customFormat="1" ht="16.899999999999999" customHeight="1">
      <c r="A704" s="36"/>
      <c r="B704" s="41"/>
      <c r="C704" s="280" t="s">
        <v>577</v>
      </c>
      <c r="D704" s="281" t="s">
        <v>578</v>
      </c>
      <c r="E704" s="282" t="s">
        <v>253</v>
      </c>
      <c r="F704" s="283">
        <v>9.4819999999999993</v>
      </c>
      <c r="G704" s="36"/>
      <c r="H704" s="41"/>
    </row>
    <row r="705" spans="1:8" s="2" customFormat="1" ht="16.899999999999999" customHeight="1">
      <c r="A705" s="36"/>
      <c r="B705" s="41"/>
      <c r="C705" s="284" t="s">
        <v>19</v>
      </c>
      <c r="D705" s="284" t="s">
        <v>505</v>
      </c>
      <c r="E705" s="19" t="s">
        <v>19</v>
      </c>
      <c r="F705" s="285">
        <v>20.425000000000001</v>
      </c>
      <c r="G705" s="36"/>
      <c r="H705" s="41"/>
    </row>
    <row r="706" spans="1:8" s="2" customFormat="1" ht="16.899999999999999" customHeight="1">
      <c r="A706" s="36"/>
      <c r="B706" s="41"/>
      <c r="C706" s="284" t="s">
        <v>19</v>
      </c>
      <c r="D706" s="284" t="s">
        <v>803</v>
      </c>
      <c r="E706" s="19" t="s">
        <v>19</v>
      </c>
      <c r="F706" s="285">
        <v>-5.1859999999999999</v>
      </c>
      <c r="G706" s="36"/>
      <c r="H706" s="41"/>
    </row>
    <row r="707" spans="1:8" s="2" customFormat="1" ht="16.899999999999999" customHeight="1">
      <c r="A707" s="36"/>
      <c r="B707" s="41"/>
      <c r="C707" s="284" t="s">
        <v>19</v>
      </c>
      <c r="D707" s="284" t="s">
        <v>1096</v>
      </c>
      <c r="E707" s="19" t="s">
        <v>19</v>
      </c>
      <c r="F707" s="285">
        <v>-1.0940000000000001</v>
      </c>
      <c r="G707" s="36"/>
      <c r="H707" s="41"/>
    </row>
    <row r="708" spans="1:8" s="2" customFormat="1" ht="16.899999999999999" customHeight="1">
      <c r="A708" s="36"/>
      <c r="B708" s="41"/>
      <c r="C708" s="284" t="s">
        <v>19</v>
      </c>
      <c r="D708" s="284" t="s">
        <v>1097</v>
      </c>
      <c r="E708" s="19" t="s">
        <v>19</v>
      </c>
      <c r="F708" s="285">
        <v>-1.0940000000000001</v>
      </c>
      <c r="G708" s="36"/>
      <c r="H708" s="41"/>
    </row>
    <row r="709" spans="1:8" s="2" customFormat="1" ht="16.899999999999999" customHeight="1">
      <c r="A709" s="36"/>
      <c r="B709" s="41"/>
      <c r="C709" s="284" t="s">
        <v>19</v>
      </c>
      <c r="D709" s="284" t="s">
        <v>804</v>
      </c>
      <c r="E709" s="19" t="s">
        <v>19</v>
      </c>
      <c r="F709" s="285">
        <v>-3.2829999999999999</v>
      </c>
      <c r="G709" s="36"/>
      <c r="H709" s="41"/>
    </row>
    <row r="710" spans="1:8" s="2" customFormat="1" ht="16.899999999999999" customHeight="1">
      <c r="A710" s="36"/>
      <c r="B710" s="41"/>
      <c r="C710" s="284" t="s">
        <v>19</v>
      </c>
      <c r="D710" s="284" t="s">
        <v>1327</v>
      </c>
      <c r="E710" s="19" t="s">
        <v>19</v>
      </c>
      <c r="F710" s="285">
        <v>-0.28599999999999998</v>
      </c>
      <c r="G710" s="36"/>
      <c r="H710" s="41"/>
    </row>
    <row r="711" spans="1:8" s="2" customFormat="1" ht="16.899999999999999" customHeight="1">
      <c r="A711" s="36"/>
      <c r="B711" s="41"/>
      <c r="C711" s="284" t="s">
        <v>19</v>
      </c>
      <c r="D711" s="284" t="s">
        <v>1328</v>
      </c>
      <c r="E711" s="19" t="s">
        <v>19</v>
      </c>
      <c r="F711" s="285">
        <v>-2.431</v>
      </c>
      <c r="G711" s="36"/>
      <c r="H711" s="41"/>
    </row>
    <row r="712" spans="1:8" s="2" customFormat="1" ht="16.899999999999999" customHeight="1">
      <c r="A712" s="36"/>
      <c r="B712" s="41"/>
      <c r="C712" s="284" t="s">
        <v>19</v>
      </c>
      <c r="D712" s="284" t="s">
        <v>1329</v>
      </c>
      <c r="E712" s="19" t="s">
        <v>19</v>
      </c>
      <c r="F712" s="285">
        <v>2.431</v>
      </c>
      <c r="G712" s="36"/>
      <c r="H712" s="41"/>
    </row>
    <row r="713" spans="1:8" s="2" customFormat="1" ht="16.899999999999999" customHeight="1">
      <c r="A713" s="36"/>
      <c r="B713" s="41"/>
      <c r="C713" s="284" t="s">
        <v>577</v>
      </c>
      <c r="D713" s="284" t="s">
        <v>234</v>
      </c>
      <c r="E713" s="19" t="s">
        <v>19</v>
      </c>
      <c r="F713" s="285">
        <v>9.4819999999999993</v>
      </c>
      <c r="G713" s="36"/>
      <c r="H713" s="41"/>
    </row>
    <row r="714" spans="1:8" s="2" customFormat="1" ht="16.899999999999999" customHeight="1">
      <c r="A714" s="36"/>
      <c r="B714" s="41"/>
      <c r="C714" s="286" t="s">
        <v>3836</v>
      </c>
      <c r="D714" s="36"/>
      <c r="E714" s="36"/>
      <c r="F714" s="36"/>
      <c r="G714" s="36"/>
      <c r="H714" s="41"/>
    </row>
    <row r="715" spans="1:8" s="2" customFormat="1" ht="16.899999999999999" customHeight="1">
      <c r="A715" s="36"/>
      <c r="B715" s="41"/>
      <c r="C715" s="284" t="s">
        <v>324</v>
      </c>
      <c r="D715" s="284" t="s">
        <v>3859</v>
      </c>
      <c r="E715" s="19" t="s">
        <v>253</v>
      </c>
      <c r="F715" s="285">
        <v>9.4819999999999993</v>
      </c>
      <c r="G715" s="36"/>
      <c r="H715" s="41"/>
    </row>
    <row r="716" spans="1:8" s="2" customFormat="1" ht="16.899999999999999" customHeight="1">
      <c r="A716" s="36"/>
      <c r="B716" s="41"/>
      <c r="C716" s="284" t="s">
        <v>268</v>
      </c>
      <c r="D716" s="284" t="s">
        <v>3854</v>
      </c>
      <c r="E716" s="19" t="s">
        <v>253</v>
      </c>
      <c r="F716" s="285">
        <v>12.765000000000001</v>
      </c>
      <c r="G716" s="36"/>
      <c r="H716" s="41"/>
    </row>
    <row r="717" spans="1:8" s="2" customFormat="1" ht="16.899999999999999" customHeight="1">
      <c r="A717" s="36"/>
      <c r="B717" s="41"/>
      <c r="C717" s="284" t="s">
        <v>308</v>
      </c>
      <c r="D717" s="284" t="s">
        <v>3857</v>
      </c>
      <c r="E717" s="19" t="s">
        <v>253</v>
      </c>
      <c r="F717" s="285">
        <v>12.765000000000001</v>
      </c>
      <c r="G717" s="36"/>
      <c r="H717" s="41"/>
    </row>
    <row r="718" spans="1:8" s="2" customFormat="1" ht="16.899999999999999" customHeight="1">
      <c r="A718" s="36"/>
      <c r="B718" s="41"/>
      <c r="C718" s="284" t="s">
        <v>809</v>
      </c>
      <c r="D718" s="284" t="s">
        <v>3913</v>
      </c>
      <c r="E718" s="19" t="s">
        <v>166</v>
      </c>
      <c r="F718" s="285">
        <v>19.059000000000001</v>
      </c>
      <c r="G718" s="36"/>
      <c r="H718" s="41"/>
    </row>
    <row r="719" spans="1:8" s="2" customFormat="1" ht="16.899999999999999" customHeight="1">
      <c r="A719" s="36"/>
      <c r="B719" s="41"/>
      <c r="C719" s="280" t="s">
        <v>3914</v>
      </c>
      <c r="D719" s="281" t="s">
        <v>578</v>
      </c>
      <c r="E719" s="282" t="s">
        <v>253</v>
      </c>
      <c r="F719" s="283">
        <v>116.10899999999999</v>
      </c>
      <c r="G719" s="36"/>
      <c r="H719" s="41"/>
    </row>
    <row r="720" spans="1:8" s="2" customFormat="1" ht="26.45" customHeight="1">
      <c r="A720" s="36"/>
      <c r="B720" s="41"/>
      <c r="C720" s="279" t="s">
        <v>3926</v>
      </c>
      <c r="D720" s="279" t="s">
        <v>102</v>
      </c>
      <c r="E720" s="36"/>
      <c r="F720" s="36"/>
      <c r="G720" s="36"/>
      <c r="H720" s="41"/>
    </row>
    <row r="721" spans="1:8" s="2" customFormat="1" ht="16.899999999999999" customHeight="1">
      <c r="A721" s="36"/>
      <c r="B721" s="41"/>
      <c r="C721" s="280" t="s">
        <v>505</v>
      </c>
      <c r="D721" s="281" t="s">
        <v>506</v>
      </c>
      <c r="E721" s="282" t="s">
        <v>253</v>
      </c>
      <c r="F721" s="283">
        <v>331.05200000000002</v>
      </c>
      <c r="G721" s="36"/>
      <c r="H721" s="41"/>
    </row>
    <row r="722" spans="1:8" s="2" customFormat="1" ht="16.899999999999999" customHeight="1">
      <c r="A722" s="36"/>
      <c r="B722" s="41"/>
      <c r="C722" s="284" t="s">
        <v>19</v>
      </c>
      <c r="D722" s="284" t="s">
        <v>1395</v>
      </c>
      <c r="E722" s="19" t="s">
        <v>19</v>
      </c>
      <c r="F722" s="285">
        <v>0</v>
      </c>
      <c r="G722" s="36"/>
      <c r="H722" s="41"/>
    </row>
    <row r="723" spans="1:8" s="2" customFormat="1" ht="16.899999999999999" customHeight="1">
      <c r="A723" s="36"/>
      <c r="B723" s="41"/>
      <c r="C723" s="284" t="s">
        <v>19</v>
      </c>
      <c r="D723" s="284" t="s">
        <v>1396</v>
      </c>
      <c r="E723" s="19" t="s">
        <v>19</v>
      </c>
      <c r="F723" s="285">
        <v>158.072</v>
      </c>
      <c r="G723" s="36"/>
      <c r="H723" s="41"/>
    </row>
    <row r="724" spans="1:8" s="2" customFormat="1" ht="16.899999999999999" customHeight="1">
      <c r="A724" s="36"/>
      <c r="B724" s="41"/>
      <c r="C724" s="284" t="s">
        <v>19</v>
      </c>
      <c r="D724" s="284" t="s">
        <v>1397</v>
      </c>
      <c r="E724" s="19" t="s">
        <v>19</v>
      </c>
      <c r="F724" s="285">
        <v>82.256</v>
      </c>
      <c r="G724" s="36"/>
      <c r="H724" s="41"/>
    </row>
    <row r="725" spans="1:8" s="2" customFormat="1" ht="16.899999999999999" customHeight="1">
      <c r="A725" s="36"/>
      <c r="B725" s="41"/>
      <c r="C725" s="284" t="s">
        <v>19</v>
      </c>
      <c r="D725" s="284" t="s">
        <v>1398</v>
      </c>
      <c r="E725" s="19" t="s">
        <v>19</v>
      </c>
      <c r="F725" s="285">
        <v>0</v>
      </c>
      <c r="G725" s="36"/>
      <c r="H725" s="41"/>
    </row>
    <row r="726" spans="1:8" s="2" customFormat="1" ht="16.899999999999999" customHeight="1">
      <c r="A726" s="36"/>
      <c r="B726" s="41"/>
      <c r="C726" s="284" t="s">
        <v>19</v>
      </c>
      <c r="D726" s="284" t="s">
        <v>1399</v>
      </c>
      <c r="E726" s="19" t="s">
        <v>19</v>
      </c>
      <c r="F726" s="285">
        <v>84.424000000000007</v>
      </c>
      <c r="G726" s="36"/>
      <c r="H726" s="41"/>
    </row>
    <row r="727" spans="1:8" s="2" customFormat="1" ht="16.899999999999999" customHeight="1">
      <c r="A727" s="36"/>
      <c r="B727" s="41"/>
      <c r="C727" s="284" t="s">
        <v>19</v>
      </c>
      <c r="D727" s="284" t="s">
        <v>1400</v>
      </c>
      <c r="E727" s="19" t="s">
        <v>19</v>
      </c>
      <c r="F727" s="285">
        <v>0</v>
      </c>
      <c r="G727" s="36"/>
      <c r="H727" s="41"/>
    </row>
    <row r="728" spans="1:8" s="2" customFormat="1" ht="16.899999999999999" customHeight="1">
      <c r="A728" s="36"/>
      <c r="B728" s="41"/>
      <c r="C728" s="284" t="s">
        <v>19</v>
      </c>
      <c r="D728" s="284" t="s">
        <v>1401</v>
      </c>
      <c r="E728" s="19" t="s">
        <v>19</v>
      </c>
      <c r="F728" s="285">
        <v>6.3</v>
      </c>
      <c r="G728" s="36"/>
      <c r="H728" s="41"/>
    </row>
    <row r="729" spans="1:8" s="2" customFormat="1" ht="16.899999999999999" customHeight="1">
      <c r="A729" s="36"/>
      <c r="B729" s="41"/>
      <c r="C729" s="284" t="s">
        <v>505</v>
      </c>
      <c r="D729" s="284" t="s">
        <v>234</v>
      </c>
      <c r="E729" s="19" t="s">
        <v>19</v>
      </c>
      <c r="F729" s="285">
        <v>331.05200000000002</v>
      </c>
      <c r="G729" s="36"/>
      <c r="H729" s="41"/>
    </row>
    <row r="730" spans="1:8" s="2" customFormat="1" ht="16.899999999999999" customHeight="1">
      <c r="A730" s="36"/>
      <c r="B730" s="41"/>
      <c r="C730" s="286" t="s">
        <v>3836</v>
      </c>
      <c r="D730" s="36"/>
      <c r="E730" s="36"/>
      <c r="F730" s="36"/>
      <c r="G730" s="36"/>
      <c r="H730" s="41"/>
    </row>
    <row r="731" spans="1:8" s="2" customFormat="1" ht="16.899999999999999" customHeight="1">
      <c r="A731" s="36"/>
      <c r="B731" s="41"/>
      <c r="C731" s="284" t="s">
        <v>1034</v>
      </c>
      <c r="D731" s="284" t="s">
        <v>3916</v>
      </c>
      <c r="E731" s="19" t="s">
        <v>253</v>
      </c>
      <c r="F731" s="285">
        <v>39.725999999999999</v>
      </c>
      <c r="G731" s="36"/>
      <c r="H731" s="41"/>
    </row>
    <row r="732" spans="1:8" s="2" customFormat="1" ht="16.899999999999999" customHeight="1">
      <c r="A732" s="36"/>
      <c r="B732" s="41"/>
      <c r="C732" s="284" t="s">
        <v>608</v>
      </c>
      <c r="D732" s="284" t="s">
        <v>3873</v>
      </c>
      <c r="E732" s="19" t="s">
        <v>253</v>
      </c>
      <c r="F732" s="285">
        <v>165.52600000000001</v>
      </c>
      <c r="G732" s="36"/>
      <c r="H732" s="41"/>
    </row>
    <row r="733" spans="1:8" s="2" customFormat="1" ht="16.899999999999999" customHeight="1">
      <c r="A733" s="36"/>
      <c r="B733" s="41"/>
      <c r="C733" s="284" t="s">
        <v>313</v>
      </c>
      <c r="D733" s="284" t="s">
        <v>314</v>
      </c>
      <c r="E733" s="19" t="s">
        <v>253</v>
      </c>
      <c r="F733" s="285">
        <v>331.05200000000002</v>
      </c>
      <c r="G733" s="36"/>
      <c r="H733" s="41"/>
    </row>
    <row r="734" spans="1:8" s="2" customFormat="1" ht="16.899999999999999" customHeight="1">
      <c r="A734" s="36"/>
      <c r="B734" s="41"/>
      <c r="C734" s="284" t="s">
        <v>317</v>
      </c>
      <c r="D734" s="284" t="s">
        <v>3858</v>
      </c>
      <c r="E734" s="19" t="s">
        <v>166</v>
      </c>
      <c r="F734" s="285">
        <v>595.89400000000001</v>
      </c>
      <c r="G734" s="36"/>
      <c r="H734" s="41"/>
    </row>
    <row r="735" spans="1:8" s="2" customFormat="1" ht="16.899999999999999" customHeight="1">
      <c r="A735" s="36"/>
      <c r="B735" s="41"/>
      <c r="C735" s="284" t="s">
        <v>324</v>
      </c>
      <c r="D735" s="284" t="s">
        <v>3859</v>
      </c>
      <c r="E735" s="19" t="s">
        <v>253</v>
      </c>
      <c r="F735" s="285">
        <v>187.70699999999999</v>
      </c>
      <c r="G735" s="36"/>
      <c r="H735" s="41"/>
    </row>
    <row r="736" spans="1:8" s="2" customFormat="1" ht="16.899999999999999" customHeight="1">
      <c r="A736" s="36"/>
      <c r="B736" s="41"/>
      <c r="C736" s="280" t="s">
        <v>508</v>
      </c>
      <c r="D736" s="281" t="s">
        <v>509</v>
      </c>
      <c r="E736" s="282" t="s">
        <v>253</v>
      </c>
      <c r="F736" s="283">
        <v>99.316000000000003</v>
      </c>
      <c r="G736" s="36"/>
      <c r="H736" s="41"/>
    </row>
    <row r="737" spans="1:8" s="2" customFormat="1" ht="16.899999999999999" customHeight="1">
      <c r="A737" s="36"/>
      <c r="B737" s="41"/>
      <c r="C737" s="284" t="s">
        <v>508</v>
      </c>
      <c r="D737" s="284" t="s">
        <v>1044</v>
      </c>
      <c r="E737" s="19" t="s">
        <v>19</v>
      </c>
      <c r="F737" s="285">
        <v>99.316000000000003</v>
      </c>
      <c r="G737" s="36"/>
      <c r="H737" s="41"/>
    </row>
    <row r="738" spans="1:8" s="2" customFormat="1" ht="16.899999999999999" customHeight="1">
      <c r="A738" s="36"/>
      <c r="B738" s="41"/>
      <c r="C738" s="286" t="s">
        <v>3836</v>
      </c>
      <c r="D738" s="36"/>
      <c r="E738" s="36"/>
      <c r="F738" s="36"/>
      <c r="G738" s="36"/>
      <c r="H738" s="41"/>
    </row>
    <row r="739" spans="1:8" s="2" customFormat="1" ht="16.899999999999999" customHeight="1">
      <c r="A739" s="36"/>
      <c r="B739" s="41"/>
      <c r="C739" s="284" t="s">
        <v>1034</v>
      </c>
      <c r="D739" s="284" t="s">
        <v>3916</v>
      </c>
      <c r="E739" s="19" t="s">
        <v>253</v>
      </c>
      <c r="F739" s="285">
        <v>39.725999999999999</v>
      </c>
      <c r="G739" s="36"/>
      <c r="H739" s="41"/>
    </row>
    <row r="740" spans="1:8" s="2" customFormat="1" ht="16.899999999999999" customHeight="1">
      <c r="A740" s="36"/>
      <c r="B740" s="41"/>
      <c r="C740" s="284" t="s">
        <v>632</v>
      </c>
      <c r="D740" s="284" t="s">
        <v>3874</v>
      </c>
      <c r="E740" s="19" t="s">
        <v>253</v>
      </c>
      <c r="F740" s="285">
        <v>19.863</v>
      </c>
      <c r="G740" s="36"/>
      <c r="H740" s="41"/>
    </row>
    <row r="741" spans="1:8" s="2" customFormat="1" ht="16.899999999999999" customHeight="1">
      <c r="A741" s="36"/>
      <c r="B741" s="41"/>
      <c r="C741" s="284" t="s">
        <v>636</v>
      </c>
      <c r="D741" s="284" t="s">
        <v>3875</v>
      </c>
      <c r="E741" s="19" t="s">
        <v>253</v>
      </c>
      <c r="F741" s="285">
        <v>59.59</v>
      </c>
      <c r="G741" s="36"/>
      <c r="H741" s="41"/>
    </row>
    <row r="742" spans="1:8" s="2" customFormat="1" ht="16.899999999999999" customHeight="1">
      <c r="A742" s="36"/>
      <c r="B742" s="41"/>
      <c r="C742" s="284" t="s">
        <v>641</v>
      </c>
      <c r="D742" s="284" t="s">
        <v>3876</v>
      </c>
      <c r="E742" s="19" t="s">
        <v>253</v>
      </c>
      <c r="F742" s="285">
        <v>29.795000000000002</v>
      </c>
      <c r="G742" s="36"/>
      <c r="H742" s="41"/>
    </row>
    <row r="743" spans="1:8" s="2" customFormat="1" ht="16.899999999999999" customHeight="1">
      <c r="A743" s="36"/>
      <c r="B743" s="41"/>
      <c r="C743" s="284" t="s">
        <v>263</v>
      </c>
      <c r="D743" s="284" t="s">
        <v>3853</v>
      </c>
      <c r="E743" s="19" t="s">
        <v>253</v>
      </c>
      <c r="F743" s="285">
        <v>99.314999999999998</v>
      </c>
      <c r="G743" s="36"/>
      <c r="H743" s="41"/>
    </row>
    <row r="744" spans="1:8" s="2" customFormat="1" ht="16.899999999999999" customHeight="1">
      <c r="A744" s="36"/>
      <c r="B744" s="41"/>
      <c r="C744" s="284" t="s">
        <v>298</v>
      </c>
      <c r="D744" s="284" t="s">
        <v>3855</v>
      </c>
      <c r="E744" s="19" t="s">
        <v>253</v>
      </c>
      <c r="F744" s="285">
        <v>248.28899999999999</v>
      </c>
      <c r="G744" s="36"/>
      <c r="H744" s="41"/>
    </row>
    <row r="745" spans="1:8" s="2" customFormat="1" ht="16.899999999999999" customHeight="1">
      <c r="A745" s="36"/>
      <c r="B745" s="41"/>
      <c r="C745" s="284" t="s">
        <v>303</v>
      </c>
      <c r="D745" s="284" t="s">
        <v>3856</v>
      </c>
      <c r="E745" s="19" t="s">
        <v>253</v>
      </c>
      <c r="F745" s="285">
        <v>2482.89</v>
      </c>
      <c r="G745" s="36"/>
      <c r="H745" s="41"/>
    </row>
    <row r="746" spans="1:8" s="2" customFormat="1" ht="16.899999999999999" customHeight="1">
      <c r="A746" s="36"/>
      <c r="B746" s="41"/>
      <c r="C746" s="280" t="s">
        <v>511</v>
      </c>
      <c r="D746" s="281" t="s">
        <v>512</v>
      </c>
      <c r="E746" s="282" t="s">
        <v>253</v>
      </c>
      <c r="F746" s="283">
        <v>148.97300000000001</v>
      </c>
      <c r="G746" s="36"/>
      <c r="H746" s="41"/>
    </row>
    <row r="747" spans="1:8" s="2" customFormat="1" ht="16.899999999999999" customHeight="1">
      <c r="A747" s="36"/>
      <c r="B747" s="41"/>
      <c r="C747" s="284" t="s">
        <v>511</v>
      </c>
      <c r="D747" s="284" t="s">
        <v>1045</v>
      </c>
      <c r="E747" s="19" t="s">
        <v>19</v>
      </c>
      <c r="F747" s="285">
        <v>148.97300000000001</v>
      </c>
      <c r="G747" s="36"/>
      <c r="H747" s="41"/>
    </row>
    <row r="748" spans="1:8" s="2" customFormat="1" ht="16.899999999999999" customHeight="1">
      <c r="A748" s="36"/>
      <c r="B748" s="41"/>
      <c r="C748" s="286" t="s">
        <v>3836</v>
      </c>
      <c r="D748" s="36"/>
      <c r="E748" s="36"/>
      <c r="F748" s="36"/>
      <c r="G748" s="36"/>
      <c r="H748" s="41"/>
    </row>
    <row r="749" spans="1:8" s="2" customFormat="1" ht="16.899999999999999" customHeight="1">
      <c r="A749" s="36"/>
      <c r="B749" s="41"/>
      <c r="C749" s="284" t="s">
        <v>1034</v>
      </c>
      <c r="D749" s="284" t="s">
        <v>3916</v>
      </c>
      <c r="E749" s="19" t="s">
        <v>253</v>
      </c>
      <c r="F749" s="285">
        <v>39.725999999999999</v>
      </c>
      <c r="G749" s="36"/>
      <c r="H749" s="41"/>
    </row>
    <row r="750" spans="1:8" s="2" customFormat="1" ht="16.899999999999999" customHeight="1">
      <c r="A750" s="36"/>
      <c r="B750" s="41"/>
      <c r="C750" s="284" t="s">
        <v>1050</v>
      </c>
      <c r="D750" s="284" t="s">
        <v>3917</v>
      </c>
      <c r="E750" s="19" t="s">
        <v>253</v>
      </c>
      <c r="F750" s="285">
        <v>59.588999999999999</v>
      </c>
      <c r="G750" s="36"/>
      <c r="H750" s="41"/>
    </row>
    <row r="751" spans="1:8" s="2" customFormat="1" ht="16.899999999999999" customHeight="1">
      <c r="A751" s="36"/>
      <c r="B751" s="41"/>
      <c r="C751" s="284" t="s">
        <v>649</v>
      </c>
      <c r="D751" s="284" t="s">
        <v>3879</v>
      </c>
      <c r="E751" s="19" t="s">
        <v>253</v>
      </c>
      <c r="F751" s="285">
        <v>29.795000000000002</v>
      </c>
      <c r="G751" s="36"/>
      <c r="H751" s="41"/>
    </row>
    <row r="752" spans="1:8" s="2" customFormat="1" ht="16.899999999999999" customHeight="1">
      <c r="A752" s="36"/>
      <c r="B752" s="41"/>
      <c r="C752" s="284" t="s">
        <v>653</v>
      </c>
      <c r="D752" s="284" t="s">
        <v>3880</v>
      </c>
      <c r="E752" s="19" t="s">
        <v>253</v>
      </c>
      <c r="F752" s="285">
        <v>89.384</v>
      </c>
      <c r="G752" s="36"/>
      <c r="H752" s="41"/>
    </row>
    <row r="753" spans="1:8" s="2" customFormat="1" ht="16.899999999999999" customHeight="1">
      <c r="A753" s="36"/>
      <c r="B753" s="41"/>
      <c r="C753" s="284" t="s">
        <v>657</v>
      </c>
      <c r="D753" s="284" t="s">
        <v>3881</v>
      </c>
      <c r="E753" s="19" t="s">
        <v>253</v>
      </c>
      <c r="F753" s="285">
        <v>44.692</v>
      </c>
      <c r="G753" s="36"/>
      <c r="H753" s="41"/>
    </row>
    <row r="754" spans="1:8" s="2" customFormat="1" ht="16.899999999999999" customHeight="1">
      <c r="A754" s="36"/>
      <c r="B754" s="41"/>
      <c r="C754" s="284" t="s">
        <v>263</v>
      </c>
      <c r="D754" s="284" t="s">
        <v>3853</v>
      </c>
      <c r="E754" s="19" t="s">
        <v>253</v>
      </c>
      <c r="F754" s="285">
        <v>99.314999999999998</v>
      </c>
      <c r="G754" s="36"/>
      <c r="H754" s="41"/>
    </row>
    <row r="755" spans="1:8" s="2" customFormat="1" ht="16.899999999999999" customHeight="1">
      <c r="A755" s="36"/>
      <c r="B755" s="41"/>
      <c r="C755" s="284" t="s">
        <v>298</v>
      </c>
      <c r="D755" s="284" t="s">
        <v>3855</v>
      </c>
      <c r="E755" s="19" t="s">
        <v>253</v>
      </c>
      <c r="F755" s="285">
        <v>248.28899999999999</v>
      </c>
      <c r="G755" s="36"/>
      <c r="H755" s="41"/>
    </row>
    <row r="756" spans="1:8" s="2" customFormat="1" ht="16.899999999999999" customHeight="1">
      <c r="A756" s="36"/>
      <c r="B756" s="41"/>
      <c r="C756" s="284" t="s">
        <v>303</v>
      </c>
      <c r="D756" s="284" t="s">
        <v>3856</v>
      </c>
      <c r="E756" s="19" t="s">
        <v>253</v>
      </c>
      <c r="F756" s="285">
        <v>2482.89</v>
      </c>
      <c r="G756" s="36"/>
      <c r="H756" s="41"/>
    </row>
    <row r="757" spans="1:8" s="2" customFormat="1" ht="16.899999999999999" customHeight="1">
      <c r="A757" s="36"/>
      <c r="B757" s="41"/>
      <c r="C757" s="280" t="s">
        <v>514</v>
      </c>
      <c r="D757" s="281" t="s">
        <v>515</v>
      </c>
      <c r="E757" s="282" t="s">
        <v>253</v>
      </c>
      <c r="F757" s="283">
        <v>82.763000000000005</v>
      </c>
      <c r="G757" s="36"/>
      <c r="H757" s="41"/>
    </row>
    <row r="758" spans="1:8" s="2" customFormat="1" ht="16.899999999999999" customHeight="1">
      <c r="A758" s="36"/>
      <c r="B758" s="41"/>
      <c r="C758" s="284" t="s">
        <v>514</v>
      </c>
      <c r="D758" s="284" t="s">
        <v>1046</v>
      </c>
      <c r="E758" s="19" t="s">
        <v>19</v>
      </c>
      <c r="F758" s="285">
        <v>82.763000000000005</v>
      </c>
      <c r="G758" s="36"/>
      <c r="H758" s="41"/>
    </row>
    <row r="759" spans="1:8" s="2" customFormat="1" ht="16.899999999999999" customHeight="1">
      <c r="A759" s="36"/>
      <c r="B759" s="41"/>
      <c r="C759" s="286" t="s">
        <v>3836</v>
      </c>
      <c r="D759" s="36"/>
      <c r="E759" s="36"/>
      <c r="F759" s="36"/>
      <c r="G759" s="36"/>
      <c r="H759" s="41"/>
    </row>
    <row r="760" spans="1:8" s="2" customFormat="1" ht="16.899999999999999" customHeight="1">
      <c r="A760" s="36"/>
      <c r="B760" s="41"/>
      <c r="C760" s="284" t="s">
        <v>1034</v>
      </c>
      <c r="D760" s="284" t="s">
        <v>3916</v>
      </c>
      <c r="E760" s="19" t="s">
        <v>253</v>
      </c>
      <c r="F760" s="285">
        <v>39.725999999999999</v>
      </c>
      <c r="G760" s="36"/>
      <c r="H760" s="41"/>
    </row>
    <row r="761" spans="1:8" s="2" customFormat="1" ht="16.899999999999999" customHeight="1">
      <c r="A761" s="36"/>
      <c r="B761" s="41"/>
      <c r="C761" s="284" t="s">
        <v>681</v>
      </c>
      <c r="D761" s="284" t="s">
        <v>3882</v>
      </c>
      <c r="E761" s="19" t="s">
        <v>253</v>
      </c>
      <c r="F761" s="285">
        <v>82.763000000000005</v>
      </c>
      <c r="G761" s="36"/>
      <c r="H761" s="41"/>
    </row>
    <row r="762" spans="1:8" s="2" customFormat="1" ht="16.899999999999999" customHeight="1">
      <c r="A762" s="36"/>
      <c r="B762" s="41"/>
      <c r="C762" s="284" t="s">
        <v>1081</v>
      </c>
      <c r="D762" s="284" t="s">
        <v>3918</v>
      </c>
      <c r="E762" s="19" t="s">
        <v>253</v>
      </c>
      <c r="F762" s="285">
        <v>82.763000000000005</v>
      </c>
      <c r="G762" s="36"/>
      <c r="H762" s="41"/>
    </row>
    <row r="763" spans="1:8" s="2" customFormat="1" ht="16.899999999999999" customHeight="1">
      <c r="A763" s="36"/>
      <c r="B763" s="41"/>
      <c r="C763" s="284" t="s">
        <v>784</v>
      </c>
      <c r="D763" s="284" t="s">
        <v>3884</v>
      </c>
      <c r="E763" s="19" t="s">
        <v>253</v>
      </c>
      <c r="F763" s="285">
        <v>82.763000000000005</v>
      </c>
      <c r="G763" s="36"/>
      <c r="H763" s="41"/>
    </row>
    <row r="764" spans="1:8" s="2" customFormat="1" ht="16.899999999999999" customHeight="1">
      <c r="A764" s="36"/>
      <c r="B764" s="41"/>
      <c r="C764" s="284" t="s">
        <v>788</v>
      </c>
      <c r="D764" s="284" t="s">
        <v>3885</v>
      </c>
      <c r="E764" s="19" t="s">
        <v>253</v>
      </c>
      <c r="F764" s="285">
        <v>827.63</v>
      </c>
      <c r="G764" s="36"/>
      <c r="H764" s="41"/>
    </row>
    <row r="765" spans="1:8" s="2" customFormat="1" ht="16.899999999999999" customHeight="1">
      <c r="A765" s="36"/>
      <c r="B765" s="41"/>
      <c r="C765" s="280" t="s">
        <v>538</v>
      </c>
      <c r="D765" s="281" t="s">
        <v>1371</v>
      </c>
      <c r="E765" s="282" t="s">
        <v>253</v>
      </c>
      <c r="F765" s="283">
        <v>26.068999999999999</v>
      </c>
      <c r="G765" s="36"/>
      <c r="H765" s="41"/>
    </row>
    <row r="766" spans="1:8" s="2" customFormat="1" ht="16.899999999999999" customHeight="1">
      <c r="A766" s="36"/>
      <c r="B766" s="41"/>
      <c r="C766" s="284" t="s">
        <v>19</v>
      </c>
      <c r="D766" s="284" t="s">
        <v>1444</v>
      </c>
      <c r="E766" s="19" t="s">
        <v>19</v>
      </c>
      <c r="F766" s="285">
        <v>25.619</v>
      </c>
      <c r="G766" s="36"/>
      <c r="H766" s="41"/>
    </row>
    <row r="767" spans="1:8" s="2" customFormat="1" ht="16.899999999999999" customHeight="1">
      <c r="A767" s="36"/>
      <c r="B767" s="41"/>
      <c r="C767" s="284" t="s">
        <v>19</v>
      </c>
      <c r="D767" s="284" t="s">
        <v>1445</v>
      </c>
      <c r="E767" s="19" t="s">
        <v>19</v>
      </c>
      <c r="F767" s="285">
        <v>0.45</v>
      </c>
      <c r="G767" s="36"/>
      <c r="H767" s="41"/>
    </row>
    <row r="768" spans="1:8" s="2" customFormat="1" ht="16.899999999999999" customHeight="1">
      <c r="A768" s="36"/>
      <c r="B768" s="41"/>
      <c r="C768" s="284" t="s">
        <v>538</v>
      </c>
      <c r="D768" s="284" t="s">
        <v>234</v>
      </c>
      <c r="E768" s="19" t="s">
        <v>19</v>
      </c>
      <c r="F768" s="285">
        <v>26.068999999999999</v>
      </c>
      <c r="G768" s="36"/>
      <c r="H768" s="41"/>
    </row>
    <row r="769" spans="1:8" s="2" customFormat="1" ht="16.899999999999999" customHeight="1">
      <c r="A769" s="36"/>
      <c r="B769" s="41"/>
      <c r="C769" s="286" t="s">
        <v>3836</v>
      </c>
      <c r="D769" s="36"/>
      <c r="E769" s="36"/>
      <c r="F769" s="36"/>
      <c r="G769" s="36"/>
      <c r="H769" s="41"/>
    </row>
    <row r="770" spans="1:8" s="2" customFormat="1" ht="16.899999999999999" customHeight="1">
      <c r="A770" s="36"/>
      <c r="B770" s="41"/>
      <c r="C770" s="284" t="s">
        <v>1441</v>
      </c>
      <c r="D770" s="284" t="s">
        <v>3927</v>
      </c>
      <c r="E770" s="19" t="s">
        <v>253</v>
      </c>
      <c r="F770" s="285">
        <v>26.068999999999999</v>
      </c>
      <c r="G770" s="36"/>
      <c r="H770" s="41"/>
    </row>
    <row r="771" spans="1:8" s="2" customFormat="1" ht="16.899999999999999" customHeight="1">
      <c r="A771" s="36"/>
      <c r="B771" s="41"/>
      <c r="C771" s="284" t="s">
        <v>324</v>
      </c>
      <c r="D771" s="284" t="s">
        <v>3859</v>
      </c>
      <c r="E771" s="19" t="s">
        <v>253</v>
      </c>
      <c r="F771" s="285">
        <v>187.70699999999999</v>
      </c>
      <c r="G771" s="36"/>
      <c r="H771" s="41"/>
    </row>
    <row r="772" spans="1:8" s="2" customFormat="1" ht="16.899999999999999" customHeight="1">
      <c r="A772" s="36"/>
      <c r="B772" s="41"/>
      <c r="C772" s="280" t="s">
        <v>544</v>
      </c>
      <c r="D772" s="281" t="s">
        <v>545</v>
      </c>
      <c r="E772" s="282" t="s">
        <v>253</v>
      </c>
      <c r="F772" s="283">
        <v>102.242</v>
      </c>
      <c r="G772" s="36"/>
      <c r="H772" s="41"/>
    </row>
    <row r="773" spans="1:8" s="2" customFormat="1" ht="16.899999999999999" customHeight="1">
      <c r="A773" s="36"/>
      <c r="B773" s="41"/>
      <c r="C773" s="284" t="s">
        <v>19</v>
      </c>
      <c r="D773" s="284" t="s">
        <v>1438</v>
      </c>
      <c r="E773" s="19" t="s">
        <v>19</v>
      </c>
      <c r="F773" s="285">
        <v>100.465</v>
      </c>
      <c r="G773" s="36"/>
      <c r="H773" s="41"/>
    </row>
    <row r="774" spans="1:8" s="2" customFormat="1" ht="16.899999999999999" customHeight="1">
      <c r="A774" s="36"/>
      <c r="B774" s="41"/>
      <c r="C774" s="284" t="s">
        <v>19</v>
      </c>
      <c r="D774" s="284" t="s">
        <v>1439</v>
      </c>
      <c r="E774" s="19" t="s">
        <v>19</v>
      </c>
      <c r="F774" s="285">
        <v>1.7769999999999999</v>
      </c>
      <c r="G774" s="36"/>
      <c r="H774" s="41"/>
    </row>
    <row r="775" spans="1:8" s="2" customFormat="1" ht="16.899999999999999" customHeight="1">
      <c r="A775" s="36"/>
      <c r="B775" s="41"/>
      <c r="C775" s="284" t="s">
        <v>544</v>
      </c>
      <c r="D775" s="284" t="s">
        <v>234</v>
      </c>
      <c r="E775" s="19" t="s">
        <v>19</v>
      </c>
      <c r="F775" s="285">
        <v>102.242</v>
      </c>
      <c r="G775" s="36"/>
      <c r="H775" s="41"/>
    </row>
    <row r="776" spans="1:8" s="2" customFormat="1" ht="16.899999999999999" customHeight="1">
      <c r="A776" s="36"/>
      <c r="B776" s="41"/>
      <c r="C776" s="286" t="s">
        <v>3836</v>
      </c>
      <c r="D776" s="36"/>
      <c r="E776" s="36"/>
      <c r="F776" s="36"/>
      <c r="G776" s="36"/>
      <c r="H776" s="41"/>
    </row>
    <row r="777" spans="1:8" s="2" customFormat="1" ht="16.899999999999999" customHeight="1">
      <c r="A777" s="36"/>
      <c r="B777" s="41"/>
      <c r="C777" s="284" t="s">
        <v>813</v>
      </c>
      <c r="D777" s="284" t="s">
        <v>3898</v>
      </c>
      <c r="E777" s="19" t="s">
        <v>253</v>
      </c>
      <c r="F777" s="285">
        <v>102.242</v>
      </c>
      <c r="G777" s="36"/>
      <c r="H777" s="41"/>
    </row>
    <row r="778" spans="1:8" s="2" customFormat="1" ht="16.899999999999999" customHeight="1">
      <c r="A778" s="36"/>
      <c r="B778" s="41"/>
      <c r="C778" s="284" t="s">
        <v>268</v>
      </c>
      <c r="D778" s="284" t="s">
        <v>3854</v>
      </c>
      <c r="E778" s="19" t="s">
        <v>253</v>
      </c>
      <c r="F778" s="285">
        <v>289.94900000000001</v>
      </c>
      <c r="G778" s="36"/>
      <c r="H778" s="41"/>
    </row>
    <row r="779" spans="1:8" s="2" customFormat="1" ht="16.899999999999999" customHeight="1">
      <c r="A779" s="36"/>
      <c r="B779" s="41"/>
      <c r="C779" s="284" t="s">
        <v>308</v>
      </c>
      <c r="D779" s="284" t="s">
        <v>3857</v>
      </c>
      <c r="E779" s="19" t="s">
        <v>253</v>
      </c>
      <c r="F779" s="285">
        <v>289.94900000000001</v>
      </c>
      <c r="G779" s="36"/>
      <c r="H779" s="41"/>
    </row>
    <row r="780" spans="1:8" s="2" customFormat="1" ht="16.899999999999999" customHeight="1">
      <c r="A780" s="36"/>
      <c r="B780" s="41"/>
      <c r="C780" s="284" t="s">
        <v>324</v>
      </c>
      <c r="D780" s="284" t="s">
        <v>3859</v>
      </c>
      <c r="E780" s="19" t="s">
        <v>253</v>
      </c>
      <c r="F780" s="285">
        <v>187.70699999999999</v>
      </c>
      <c r="G780" s="36"/>
      <c r="H780" s="41"/>
    </row>
    <row r="781" spans="1:8" s="2" customFormat="1" ht="16.899999999999999" customHeight="1">
      <c r="A781" s="36"/>
      <c r="B781" s="41"/>
      <c r="C781" s="284" t="s">
        <v>822</v>
      </c>
      <c r="D781" s="284" t="s">
        <v>823</v>
      </c>
      <c r="E781" s="19" t="s">
        <v>166</v>
      </c>
      <c r="F781" s="285">
        <v>205.506</v>
      </c>
      <c r="G781" s="36"/>
      <c r="H781" s="41"/>
    </row>
    <row r="782" spans="1:8" s="2" customFormat="1" ht="16.899999999999999" customHeight="1">
      <c r="A782" s="36"/>
      <c r="B782" s="41"/>
      <c r="C782" s="280" t="s">
        <v>3899</v>
      </c>
      <c r="D782" s="281" t="s">
        <v>545</v>
      </c>
      <c r="E782" s="282" t="s">
        <v>253</v>
      </c>
      <c r="F782" s="283">
        <v>63.792999999999999</v>
      </c>
      <c r="G782" s="36"/>
      <c r="H782" s="41"/>
    </row>
    <row r="783" spans="1:8" s="2" customFormat="1" ht="16.899999999999999" customHeight="1">
      <c r="A783" s="36"/>
      <c r="B783" s="41"/>
      <c r="C783" s="280" t="s">
        <v>550</v>
      </c>
      <c r="D783" s="281" t="s">
        <v>551</v>
      </c>
      <c r="E783" s="282" t="s">
        <v>156</v>
      </c>
      <c r="F783" s="283">
        <v>140.70599999999999</v>
      </c>
      <c r="G783" s="36"/>
      <c r="H783" s="41"/>
    </row>
    <row r="784" spans="1:8" s="2" customFormat="1" ht="16.899999999999999" customHeight="1">
      <c r="A784" s="36"/>
      <c r="B784" s="41"/>
      <c r="C784" s="284" t="s">
        <v>19</v>
      </c>
      <c r="D784" s="284" t="s">
        <v>1418</v>
      </c>
      <c r="E784" s="19" t="s">
        <v>19</v>
      </c>
      <c r="F784" s="285">
        <v>0</v>
      </c>
      <c r="G784" s="36"/>
      <c r="H784" s="41"/>
    </row>
    <row r="785" spans="1:8" s="2" customFormat="1" ht="16.899999999999999" customHeight="1">
      <c r="A785" s="36"/>
      <c r="B785" s="41"/>
      <c r="C785" s="284" t="s">
        <v>19</v>
      </c>
      <c r="D785" s="284" t="s">
        <v>1419</v>
      </c>
      <c r="E785" s="19" t="s">
        <v>19</v>
      </c>
      <c r="F785" s="285">
        <v>140.70599999999999</v>
      </c>
      <c r="G785" s="36"/>
      <c r="H785" s="41"/>
    </row>
    <row r="786" spans="1:8" s="2" customFormat="1" ht="16.899999999999999" customHeight="1">
      <c r="A786" s="36"/>
      <c r="B786" s="41"/>
      <c r="C786" s="284" t="s">
        <v>550</v>
      </c>
      <c r="D786" s="284" t="s">
        <v>234</v>
      </c>
      <c r="E786" s="19" t="s">
        <v>19</v>
      </c>
      <c r="F786" s="285">
        <v>140.70599999999999</v>
      </c>
      <c r="G786" s="36"/>
      <c r="H786" s="41"/>
    </row>
    <row r="787" spans="1:8" s="2" customFormat="1" ht="16.899999999999999" customHeight="1">
      <c r="A787" s="36"/>
      <c r="B787" s="41"/>
      <c r="C787" s="286" t="s">
        <v>3836</v>
      </c>
      <c r="D787" s="36"/>
      <c r="E787" s="36"/>
      <c r="F787" s="36"/>
      <c r="G787" s="36"/>
      <c r="H787" s="41"/>
    </row>
    <row r="788" spans="1:8" s="2" customFormat="1" ht="16.899999999999999" customHeight="1">
      <c r="A788" s="36"/>
      <c r="B788" s="41"/>
      <c r="C788" s="284" t="s">
        <v>704</v>
      </c>
      <c r="D788" s="284" t="s">
        <v>3902</v>
      </c>
      <c r="E788" s="19" t="s">
        <v>156</v>
      </c>
      <c r="F788" s="285">
        <v>140.70599999999999</v>
      </c>
      <c r="G788" s="36"/>
      <c r="H788" s="41"/>
    </row>
    <row r="789" spans="1:8" s="2" customFormat="1" ht="16.899999999999999" customHeight="1">
      <c r="A789" s="36"/>
      <c r="B789" s="41"/>
      <c r="C789" s="284" t="s">
        <v>717</v>
      </c>
      <c r="D789" s="284" t="s">
        <v>3903</v>
      </c>
      <c r="E789" s="19" t="s">
        <v>156</v>
      </c>
      <c r="F789" s="285">
        <v>3517.65</v>
      </c>
      <c r="G789" s="36"/>
      <c r="H789" s="41"/>
    </row>
    <row r="790" spans="1:8" s="2" customFormat="1" ht="16.899999999999999" customHeight="1">
      <c r="A790" s="36"/>
      <c r="B790" s="41"/>
      <c r="C790" s="280" t="s">
        <v>1276</v>
      </c>
      <c r="D790" s="281" t="s">
        <v>1277</v>
      </c>
      <c r="E790" s="282" t="s">
        <v>156</v>
      </c>
      <c r="F790" s="283">
        <v>657.072</v>
      </c>
      <c r="G790" s="36"/>
      <c r="H790" s="41"/>
    </row>
    <row r="791" spans="1:8" s="2" customFormat="1" ht="16.899999999999999" customHeight="1">
      <c r="A791" s="36"/>
      <c r="B791" s="41"/>
      <c r="C791" s="284" t="s">
        <v>19</v>
      </c>
      <c r="D791" s="284" t="s">
        <v>1395</v>
      </c>
      <c r="E791" s="19" t="s">
        <v>19</v>
      </c>
      <c r="F791" s="285">
        <v>0</v>
      </c>
      <c r="G791" s="36"/>
      <c r="H791" s="41"/>
    </row>
    <row r="792" spans="1:8" s="2" customFormat="1" ht="16.899999999999999" customHeight="1">
      <c r="A792" s="36"/>
      <c r="B792" s="41"/>
      <c r="C792" s="284" t="s">
        <v>19</v>
      </c>
      <c r="D792" s="284" t="s">
        <v>1412</v>
      </c>
      <c r="E792" s="19" t="s">
        <v>19</v>
      </c>
      <c r="F792" s="285">
        <v>421.524</v>
      </c>
      <c r="G792" s="36"/>
      <c r="H792" s="41"/>
    </row>
    <row r="793" spans="1:8" s="2" customFormat="1" ht="16.899999999999999" customHeight="1">
      <c r="A793" s="36"/>
      <c r="B793" s="41"/>
      <c r="C793" s="284" t="s">
        <v>19</v>
      </c>
      <c r="D793" s="284" t="s">
        <v>1413</v>
      </c>
      <c r="E793" s="19" t="s">
        <v>19</v>
      </c>
      <c r="F793" s="285">
        <v>219.34800000000001</v>
      </c>
      <c r="G793" s="36"/>
      <c r="H793" s="41"/>
    </row>
    <row r="794" spans="1:8" s="2" customFormat="1" ht="16.899999999999999" customHeight="1">
      <c r="A794" s="36"/>
      <c r="B794" s="41"/>
      <c r="C794" s="284" t="s">
        <v>19</v>
      </c>
      <c r="D794" s="284" t="s">
        <v>1414</v>
      </c>
      <c r="E794" s="19" t="s">
        <v>19</v>
      </c>
      <c r="F794" s="285">
        <v>0</v>
      </c>
      <c r="G794" s="36"/>
      <c r="H794" s="41"/>
    </row>
    <row r="795" spans="1:8" s="2" customFormat="1" ht="16.899999999999999" customHeight="1">
      <c r="A795" s="36"/>
      <c r="B795" s="41"/>
      <c r="C795" s="284" t="s">
        <v>19</v>
      </c>
      <c r="D795" s="284" t="s">
        <v>1415</v>
      </c>
      <c r="E795" s="19" t="s">
        <v>19</v>
      </c>
      <c r="F795" s="285">
        <v>16.2</v>
      </c>
      <c r="G795" s="36"/>
      <c r="H795" s="41"/>
    </row>
    <row r="796" spans="1:8" s="2" customFormat="1" ht="16.899999999999999" customHeight="1">
      <c r="A796" s="36"/>
      <c r="B796" s="41"/>
      <c r="C796" s="284" t="s">
        <v>1276</v>
      </c>
      <c r="D796" s="284" t="s">
        <v>234</v>
      </c>
      <c r="E796" s="19" t="s">
        <v>19</v>
      </c>
      <c r="F796" s="285">
        <v>657.072</v>
      </c>
      <c r="G796" s="36"/>
      <c r="H796" s="41"/>
    </row>
    <row r="797" spans="1:8" s="2" customFormat="1" ht="16.899999999999999" customHeight="1">
      <c r="A797" s="36"/>
      <c r="B797" s="41"/>
      <c r="C797" s="286" t="s">
        <v>3836</v>
      </c>
      <c r="D797" s="36"/>
      <c r="E797" s="36"/>
      <c r="F797" s="36"/>
      <c r="G797" s="36"/>
      <c r="H797" s="41"/>
    </row>
    <row r="798" spans="1:8" s="2" customFormat="1" ht="16.899999999999999" customHeight="1">
      <c r="A798" s="36"/>
      <c r="B798" s="41"/>
      <c r="C798" s="284" t="s">
        <v>1304</v>
      </c>
      <c r="D798" s="284" t="s">
        <v>3924</v>
      </c>
      <c r="E798" s="19" t="s">
        <v>156</v>
      </c>
      <c r="F798" s="285">
        <v>657.072</v>
      </c>
      <c r="G798" s="36"/>
      <c r="H798" s="41"/>
    </row>
    <row r="799" spans="1:8" s="2" customFormat="1" ht="16.899999999999999" customHeight="1">
      <c r="A799" s="36"/>
      <c r="B799" s="41"/>
      <c r="C799" s="284" t="s">
        <v>1310</v>
      </c>
      <c r="D799" s="284" t="s">
        <v>3925</v>
      </c>
      <c r="E799" s="19" t="s">
        <v>156</v>
      </c>
      <c r="F799" s="285">
        <v>657.072</v>
      </c>
      <c r="G799" s="36"/>
      <c r="H799" s="41"/>
    </row>
    <row r="800" spans="1:8" s="2" customFormat="1" ht="16.899999999999999" customHeight="1">
      <c r="A800" s="36"/>
      <c r="B800" s="41"/>
      <c r="C800" s="280" t="s">
        <v>1376</v>
      </c>
      <c r="D800" s="281" t="s">
        <v>1377</v>
      </c>
      <c r="E800" s="282" t="s">
        <v>253</v>
      </c>
      <c r="F800" s="283">
        <v>13</v>
      </c>
      <c r="G800" s="36"/>
      <c r="H800" s="41"/>
    </row>
    <row r="801" spans="1:8" s="2" customFormat="1" ht="16.899999999999999" customHeight="1">
      <c r="A801" s="36"/>
      <c r="B801" s="41"/>
      <c r="C801" s="284" t="s">
        <v>19</v>
      </c>
      <c r="D801" s="284" t="s">
        <v>1447</v>
      </c>
      <c r="E801" s="19" t="s">
        <v>19</v>
      </c>
      <c r="F801" s="285">
        <v>13</v>
      </c>
      <c r="G801" s="36"/>
      <c r="H801" s="41"/>
    </row>
    <row r="802" spans="1:8" s="2" customFormat="1" ht="16.899999999999999" customHeight="1">
      <c r="A802" s="36"/>
      <c r="B802" s="41"/>
      <c r="C802" s="284" t="s">
        <v>1376</v>
      </c>
      <c r="D802" s="284" t="s">
        <v>234</v>
      </c>
      <c r="E802" s="19" t="s">
        <v>19</v>
      </c>
      <c r="F802" s="285">
        <v>13</v>
      </c>
      <c r="G802" s="36"/>
      <c r="H802" s="41"/>
    </row>
    <row r="803" spans="1:8" s="2" customFormat="1" ht="16.899999999999999" customHeight="1">
      <c r="A803" s="36"/>
      <c r="B803" s="41"/>
      <c r="C803" s="286" t="s">
        <v>3836</v>
      </c>
      <c r="D803" s="36"/>
      <c r="E803" s="36"/>
      <c r="F803" s="36"/>
      <c r="G803" s="36"/>
      <c r="H803" s="41"/>
    </row>
    <row r="804" spans="1:8" s="2" customFormat="1" ht="16.899999999999999" customHeight="1">
      <c r="A804" s="36"/>
      <c r="B804" s="41"/>
      <c r="C804" s="284" t="s">
        <v>859</v>
      </c>
      <c r="D804" s="284" t="s">
        <v>3908</v>
      </c>
      <c r="E804" s="19" t="s">
        <v>253</v>
      </c>
      <c r="F804" s="285">
        <v>13</v>
      </c>
      <c r="G804" s="36"/>
      <c r="H804" s="41"/>
    </row>
    <row r="805" spans="1:8" s="2" customFormat="1" ht="16.899999999999999" customHeight="1">
      <c r="A805" s="36"/>
      <c r="B805" s="41"/>
      <c r="C805" s="284" t="s">
        <v>324</v>
      </c>
      <c r="D805" s="284" t="s">
        <v>3859</v>
      </c>
      <c r="E805" s="19" t="s">
        <v>253</v>
      </c>
      <c r="F805" s="285">
        <v>187.70699999999999</v>
      </c>
      <c r="G805" s="36"/>
      <c r="H805" s="41"/>
    </row>
    <row r="806" spans="1:8" s="2" customFormat="1" ht="16.899999999999999" customHeight="1">
      <c r="A806" s="36"/>
      <c r="B806" s="41"/>
      <c r="C806" s="280" t="s">
        <v>1379</v>
      </c>
      <c r="D806" s="281" t="s">
        <v>1380</v>
      </c>
      <c r="E806" s="282" t="s">
        <v>152</v>
      </c>
      <c r="F806" s="283">
        <v>256.19</v>
      </c>
      <c r="G806" s="36"/>
      <c r="H806" s="41"/>
    </row>
    <row r="807" spans="1:8" s="2" customFormat="1" ht="16.899999999999999" customHeight="1">
      <c r="A807" s="36"/>
      <c r="B807" s="41"/>
      <c r="C807" s="284" t="s">
        <v>19</v>
      </c>
      <c r="D807" s="284" t="s">
        <v>1470</v>
      </c>
      <c r="E807" s="19" t="s">
        <v>19</v>
      </c>
      <c r="F807" s="285">
        <v>256.19</v>
      </c>
      <c r="G807" s="36"/>
      <c r="H807" s="41"/>
    </row>
    <row r="808" spans="1:8" s="2" customFormat="1" ht="16.899999999999999" customHeight="1">
      <c r="A808" s="36"/>
      <c r="B808" s="41"/>
      <c r="C808" s="284" t="s">
        <v>1379</v>
      </c>
      <c r="D808" s="284" t="s">
        <v>234</v>
      </c>
      <c r="E808" s="19" t="s">
        <v>19</v>
      </c>
      <c r="F808" s="285">
        <v>256.19</v>
      </c>
      <c r="G808" s="36"/>
      <c r="H808" s="41"/>
    </row>
    <row r="809" spans="1:8" s="2" customFormat="1" ht="16.899999999999999" customHeight="1">
      <c r="A809" s="36"/>
      <c r="B809" s="41"/>
      <c r="C809" s="286" t="s">
        <v>3836</v>
      </c>
      <c r="D809" s="36"/>
      <c r="E809" s="36"/>
      <c r="F809" s="36"/>
      <c r="G809" s="36"/>
      <c r="H809" s="41"/>
    </row>
    <row r="810" spans="1:8" s="2" customFormat="1" ht="16.899999999999999" customHeight="1">
      <c r="A810" s="36"/>
      <c r="B810" s="41"/>
      <c r="C810" s="284" t="s">
        <v>1467</v>
      </c>
      <c r="D810" s="284" t="s">
        <v>3928</v>
      </c>
      <c r="E810" s="19" t="s">
        <v>152</v>
      </c>
      <c r="F810" s="285">
        <v>256.19</v>
      </c>
      <c r="G810" s="36"/>
      <c r="H810" s="41"/>
    </row>
    <row r="811" spans="1:8" s="2" customFormat="1" ht="16.899999999999999" customHeight="1">
      <c r="A811" s="36"/>
      <c r="B811" s="41"/>
      <c r="C811" s="284" t="s">
        <v>324</v>
      </c>
      <c r="D811" s="284" t="s">
        <v>3859</v>
      </c>
      <c r="E811" s="19" t="s">
        <v>253</v>
      </c>
      <c r="F811" s="285">
        <v>187.70699999999999</v>
      </c>
      <c r="G811" s="36"/>
      <c r="H811" s="41"/>
    </row>
    <row r="812" spans="1:8" s="2" customFormat="1" ht="16.899999999999999" customHeight="1">
      <c r="A812" s="36"/>
      <c r="B812" s="41"/>
      <c r="C812" s="284" t="s">
        <v>813</v>
      </c>
      <c r="D812" s="284" t="s">
        <v>3898</v>
      </c>
      <c r="E812" s="19" t="s">
        <v>253</v>
      </c>
      <c r="F812" s="285">
        <v>102.242</v>
      </c>
      <c r="G812" s="36"/>
      <c r="H812" s="41"/>
    </row>
    <row r="813" spans="1:8" s="2" customFormat="1" ht="16.899999999999999" customHeight="1">
      <c r="A813" s="36"/>
      <c r="B813" s="41"/>
      <c r="C813" s="284" t="s">
        <v>1441</v>
      </c>
      <c r="D813" s="284" t="s">
        <v>3927</v>
      </c>
      <c r="E813" s="19" t="s">
        <v>253</v>
      </c>
      <c r="F813" s="285">
        <v>26.068999999999999</v>
      </c>
      <c r="G813" s="36"/>
      <c r="H813" s="41"/>
    </row>
    <row r="814" spans="1:8" s="2" customFormat="1" ht="16.899999999999999" customHeight="1">
      <c r="A814" s="36"/>
      <c r="B814" s="41"/>
      <c r="C814" s="284" t="s">
        <v>1584</v>
      </c>
      <c r="D814" s="284" t="s">
        <v>3929</v>
      </c>
      <c r="E814" s="19" t="s">
        <v>152</v>
      </c>
      <c r="F814" s="285">
        <v>256.19</v>
      </c>
      <c r="G814" s="36"/>
      <c r="H814" s="41"/>
    </row>
    <row r="815" spans="1:8" s="2" customFormat="1" ht="16.899999999999999" customHeight="1">
      <c r="A815" s="36"/>
      <c r="B815" s="41"/>
      <c r="C815" s="284" t="s">
        <v>1589</v>
      </c>
      <c r="D815" s="284" t="s">
        <v>1590</v>
      </c>
      <c r="E815" s="19" t="s">
        <v>152</v>
      </c>
      <c r="F815" s="285">
        <v>260.69</v>
      </c>
      <c r="G815" s="36"/>
      <c r="H815" s="41"/>
    </row>
    <row r="816" spans="1:8" s="2" customFormat="1" ht="16.899999999999999" customHeight="1">
      <c r="A816" s="36"/>
      <c r="B816" s="41"/>
      <c r="C816" s="284" t="s">
        <v>1629</v>
      </c>
      <c r="D816" s="284" t="s">
        <v>1630</v>
      </c>
      <c r="E816" s="19" t="s">
        <v>152</v>
      </c>
      <c r="F816" s="285">
        <v>260.69</v>
      </c>
      <c r="G816" s="36"/>
      <c r="H816" s="41"/>
    </row>
    <row r="817" spans="1:8" s="2" customFormat="1" ht="16.899999999999999" customHeight="1">
      <c r="A817" s="36"/>
      <c r="B817" s="41"/>
      <c r="C817" s="284" t="s">
        <v>1633</v>
      </c>
      <c r="D817" s="284" t="s">
        <v>1634</v>
      </c>
      <c r="E817" s="19" t="s">
        <v>152</v>
      </c>
      <c r="F817" s="285">
        <v>260.69</v>
      </c>
      <c r="G817" s="36"/>
      <c r="H817" s="41"/>
    </row>
    <row r="818" spans="1:8" s="2" customFormat="1" ht="16.899999999999999" customHeight="1">
      <c r="A818" s="36"/>
      <c r="B818" s="41"/>
      <c r="C818" s="280" t="s">
        <v>1382</v>
      </c>
      <c r="D818" s="281" t="s">
        <v>1383</v>
      </c>
      <c r="E818" s="282" t="s">
        <v>152</v>
      </c>
      <c r="F818" s="283">
        <v>4.5</v>
      </c>
      <c r="G818" s="36"/>
      <c r="H818" s="41"/>
    </row>
    <row r="819" spans="1:8" s="2" customFormat="1" ht="16.899999999999999" customHeight="1">
      <c r="A819" s="36"/>
      <c r="B819" s="41"/>
      <c r="C819" s="284" t="s">
        <v>19</v>
      </c>
      <c r="D819" s="284" t="s">
        <v>1461</v>
      </c>
      <c r="E819" s="19" t="s">
        <v>19</v>
      </c>
      <c r="F819" s="285">
        <v>4.5</v>
      </c>
      <c r="G819" s="36"/>
      <c r="H819" s="41"/>
    </row>
    <row r="820" spans="1:8" s="2" customFormat="1" ht="16.899999999999999" customHeight="1">
      <c r="A820" s="36"/>
      <c r="B820" s="41"/>
      <c r="C820" s="284" t="s">
        <v>1382</v>
      </c>
      <c r="D820" s="284" t="s">
        <v>234</v>
      </c>
      <c r="E820" s="19" t="s">
        <v>19</v>
      </c>
      <c r="F820" s="285">
        <v>4.5</v>
      </c>
      <c r="G820" s="36"/>
      <c r="H820" s="41"/>
    </row>
    <row r="821" spans="1:8" s="2" customFormat="1" ht="16.899999999999999" customHeight="1">
      <c r="A821" s="36"/>
      <c r="B821" s="41"/>
      <c r="C821" s="286" t="s">
        <v>3836</v>
      </c>
      <c r="D821" s="36"/>
      <c r="E821" s="36"/>
      <c r="F821" s="36"/>
      <c r="G821" s="36"/>
      <c r="H821" s="41"/>
    </row>
    <row r="822" spans="1:8" s="2" customFormat="1" ht="16.899999999999999" customHeight="1">
      <c r="A822" s="36"/>
      <c r="B822" s="41"/>
      <c r="C822" s="284" t="s">
        <v>1457</v>
      </c>
      <c r="D822" s="284" t="s">
        <v>3930</v>
      </c>
      <c r="E822" s="19" t="s">
        <v>152</v>
      </c>
      <c r="F822" s="285">
        <v>4.5</v>
      </c>
      <c r="G822" s="36"/>
      <c r="H822" s="41"/>
    </row>
    <row r="823" spans="1:8" s="2" customFormat="1" ht="16.899999999999999" customHeight="1">
      <c r="A823" s="36"/>
      <c r="B823" s="41"/>
      <c r="C823" s="284" t="s">
        <v>324</v>
      </c>
      <c r="D823" s="284" t="s">
        <v>3859</v>
      </c>
      <c r="E823" s="19" t="s">
        <v>253</v>
      </c>
      <c r="F823" s="285">
        <v>187.70699999999999</v>
      </c>
      <c r="G823" s="36"/>
      <c r="H823" s="41"/>
    </row>
    <row r="824" spans="1:8" s="2" customFormat="1" ht="16.899999999999999" customHeight="1">
      <c r="A824" s="36"/>
      <c r="B824" s="41"/>
      <c r="C824" s="284" t="s">
        <v>813</v>
      </c>
      <c r="D824" s="284" t="s">
        <v>3898</v>
      </c>
      <c r="E824" s="19" t="s">
        <v>253</v>
      </c>
      <c r="F824" s="285">
        <v>102.242</v>
      </c>
      <c r="G824" s="36"/>
      <c r="H824" s="41"/>
    </row>
    <row r="825" spans="1:8" s="2" customFormat="1" ht="16.899999999999999" customHeight="1">
      <c r="A825" s="36"/>
      <c r="B825" s="41"/>
      <c r="C825" s="284" t="s">
        <v>1441</v>
      </c>
      <c r="D825" s="284" t="s">
        <v>3927</v>
      </c>
      <c r="E825" s="19" t="s">
        <v>253</v>
      </c>
      <c r="F825" s="285">
        <v>26.068999999999999</v>
      </c>
      <c r="G825" s="36"/>
      <c r="H825" s="41"/>
    </row>
    <row r="826" spans="1:8" s="2" customFormat="1" ht="16.899999999999999" customHeight="1">
      <c r="A826" s="36"/>
      <c r="B826" s="41"/>
      <c r="C826" s="284" t="s">
        <v>1579</v>
      </c>
      <c r="D826" s="284" t="s">
        <v>3931</v>
      </c>
      <c r="E826" s="19" t="s">
        <v>152</v>
      </c>
      <c r="F826" s="285">
        <v>4.5</v>
      </c>
      <c r="G826" s="36"/>
      <c r="H826" s="41"/>
    </row>
    <row r="827" spans="1:8" s="2" customFormat="1" ht="16.899999999999999" customHeight="1">
      <c r="A827" s="36"/>
      <c r="B827" s="41"/>
      <c r="C827" s="284" t="s">
        <v>1589</v>
      </c>
      <c r="D827" s="284" t="s">
        <v>1590</v>
      </c>
      <c r="E827" s="19" t="s">
        <v>152</v>
      </c>
      <c r="F827" s="285">
        <v>260.69</v>
      </c>
      <c r="G827" s="36"/>
      <c r="H827" s="41"/>
    </row>
    <row r="828" spans="1:8" s="2" customFormat="1" ht="16.899999999999999" customHeight="1">
      <c r="A828" s="36"/>
      <c r="B828" s="41"/>
      <c r="C828" s="284" t="s">
        <v>1629</v>
      </c>
      <c r="D828" s="284" t="s">
        <v>1630</v>
      </c>
      <c r="E828" s="19" t="s">
        <v>152</v>
      </c>
      <c r="F828" s="285">
        <v>260.69</v>
      </c>
      <c r="G828" s="36"/>
      <c r="H828" s="41"/>
    </row>
    <row r="829" spans="1:8" s="2" customFormat="1" ht="16.899999999999999" customHeight="1">
      <c r="A829" s="36"/>
      <c r="B829" s="41"/>
      <c r="C829" s="284" t="s">
        <v>1633</v>
      </c>
      <c r="D829" s="284" t="s">
        <v>1634</v>
      </c>
      <c r="E829" s="19" t="s">
        <v>152</v>
      </c>
      <c r="F829" s="285">
        <v>260.69</v>
      </c>
      <c r="G829" s="36"/>
      <c r="H829" s="41"/>
    </row>
    <row r="830" spans="1:8" s="2" customFormat="1" ht="16.899999999999999" customHeight="1">
      <c r="A830" s="36"/>
      <c r="B830" s="41"/>
      <c r="C830" s="280" t="s">
        <v>574</v>
      </c>
      <c r="D830" s="281" t="s">
        <v>575</v>
      </c>
      <c r="E830" s="282" t="s">
        <v>253</v>
      </c>
      <c r="F830" s="283">
        <v>248.28899999999999</v>
      </c>
      <c r="G830" s="36"/>
      <c r="H830" s="41"/>
    </row>
    <row r="831" spans="1:8" s="2" customFormat="1" ht="16.899999999999999" customHeight="1">
      <c r="A831" s="36"/>
      <c r="B831" s="41"/>
      <c r="C831" s="284" t="s">
        <v>19</v>
      </c>
      <c r="D831" s="284" t="s">
        <v>1086</v>
      </c>
      <c r="E831" s="19" t="s">
        <v>19</v>
      </c>
      <c r="F831" s="285">
        <v>248.28899999999999</v>
      </c>
      <c r="G831" s="36"/>
      <c r="H831" s="41"/>
    </row>
    <row r="832" spans="1:8" s="2" customFormat="1" ht="16.899999999999999" customHeight="1">
      <c r="A832" s="36"/>
      <c r="B832" s="41"/>
      <c r="C832" s="284" t="s">
        <v>574</v>
      </c>
      <c r="D832" s="284" t="s">
        <v>234</v>
      </c>
      <c r="E832" s="19" t="s">
        <v>19</v>
      </c>
      <c r="F832" s="285">
        <v>248.28899999999999</v>
      </c>
      <c r="G832" s="36"/>
      <c r="H832" s="41"/>
    </row>
    <row r="833" spans="1:8" s="2" customFormat="1" ht="16.899999999999999" customHeight="1">
      <c r="A833" s="36"/>
      <c r="B833" s="41"/>
      <c r="C833" s="280" t="s">
        <v>577</v>
      </c>
      <c r="D833" s="281" t="s">
        <v>578</v>
      </c>
      <c r="E833" s="282" t="s">
        <v>253</v>
      </c>
      <c r="F833" s="283">
        <v>187.70699999999999</v>
      </c>
      <c r="G833" s="36"/>
      <c r="H833" s="41"/>
    </row>
    <row r="834" spans="1:8" s="2" customFormat="1" ht="16.899999999999999" customHeight="1">
      <c r="A834" s="36"/>
      <c r="B834" s="41"/>
      <c r="C834" s="284" t="s">
        <v>19</v>
      </c>
      <c r="D834" s="284" t="s">
        <v>505</v>
      </c>
      <c r="E834" s="19" t="s">
        <v>19</v>
      </c>
      <c r="F834" s="285">
        <v>331.05200000000002</v>
      </c>
      <c r="G834" s="36"/>
      <c r="H834" s="41"/>
    </row>
    <row r="835" spans="1:8" s="2" customFormat="1" ht="16.899999999999999" customHeight="1">
      <c r="A835" s="36"/>
      <c r="B835" s="41"/>
      <c r="C835" s="284" t="s">
        <v>19</v>
      </c>
      <c r="D835" s="284" t="s">
        <v>802</v>
      </c>
      <c r="E835" s="19" t="s">
        <v>19</v>
      </c>
      <c r="F835" s="285">
        <v>-26.068999999999999</v>
      </c>
      <c r="G835" s="36"/>
      <c r="H835" s="41"/>
    </row>
    <row r="836" spans="1:8" s="2" customFormat="1" ht="16.899999999999999" customHeight="1">
      <c r="A836" s="36"/>
      <c r="B836" s="41"/>
      <c r="C836" s="284" t="s">
        <v>19</v>
      </c>
      <c r="D836" s="284" t="s">
        <v>804</v>
      </c>
      <c r="E836" s="19" t="s">
        <v>19</v>
      </c>
      <c r="F836" s="285">
        <v>-102.242</v>
      </c>
      <c r="G836" s="36"/>
      <c r="H836" s="41"/>
    </row>
    <row r="837" spans="1:8" s="2" customFormat="1" ht="16.899999999999999" customHeight="1">
      <c r="A837" s="36"/>
      <c r="B837" s="41"/>
      <c r="C837" s="284" t="s">
        <v>19</v>
      </c>
      <c r="D837" s="284" t="s">
        <v>1433</v>
      </c>
      <c r="E837" s="19" t="s">
        <v>19</v>
      </c>
      <c r="F837" s="285">
        <v>-13</v>
      </c>
      <c r="G837" s="36"/>
      <c r="H837" s="41"/>
    </row>
    <row r="838" spans="1:8" s="2" customFormat="1" ht="16.899999999999999" customHeight="1">
      <c r="A838" s="36"/>
      <c r="B838" s="41"/>
      <c r="C838" s="284" t="s">
        <v>19</v>
      </c>
      <c r="D838" s="284" t="s">
        <v>1434</v>
      </c>
      <c r="E838" s="19" t="s">
        <v>19</v>
      </c>
      <c r="F838" s="285">
        <v>-2.0110000000000001</v>
      </c>
      <c r="G838" s="36"/>
      <c r="H838" s="41"/>
    </row>
    <row r="839" spans="1:8" s="2" customFormat="1" ht="16.899999999999999" customHeight="1">
      <c r="A839" s="36"/>
      <c r="B839" s="41"/>
      <c r="C839" s="284" t="s">
        <v>19</v>
      </c>
      <c r="D839" s="284" t="s">
        <v>1435</v>
      </c>
      <c r="E839" s="19" t="s">
        <v>19</v>
      </c>
      <c r="F839" s="285">
        <v>-2.3E-2</v>
      </c>
      <c r="G839" s="36"/>
      <c r="H839" s="41"/>
    </row>
    <row r="840" spans="1:8" s="2" customFormat="1" ht="16.899999999999999" customHeight="1">
      <c r="A840" s="36"/>
      <c r="B840" s="41"/>
      <c r="C840" s="284" t="s">
        <v>577</v>
      </c>
      <c r="D840" s="284" t="s">
        <v>234</v>
      </c>
      <c r="E840" s="19" t="s">
        <v>19</v>
      </c>
      <c r="F840" s="285">
        <v>187.70699999999999</v>
      </c>
      <c r="G840" s="36"/>
      <c r="H840" s="41"/>
    </row>
    <row r="841" spans="1:8" s="2" customFormat="1" ht="16.899999999999999" customHeight="1">
      <c r="A841" s="36"/>
      <c r="B841" s="41"/>
      <c r="C841" s="286" t="s">
        <v>3836</v>
      </c>
      <c r="D841" s="36"/>
      <c r="E841" s="36"/>
      <c r="F841" s="36"/>
      <c r="G841" s="36"/>
      <c r="H841" s="41"/>
    </row>
    <row r="842" spans="1:8" s="2" customFormat="1" ht="16.899999999999999" customHeight="1">
      <c r="A842" s="36"/>
      <c r="B842" s="41"/>
      <c r="C842" s="284" t="s">
        <v>324</v>
      </c>
      <c r="D842" s="284" t="s">
        <v>3859</v>
      </c>
      <c r="E842" s="19" t="s">
        <v>253</v>
      </c>
      <c r="F842" s="285">
        <v>187.70699999999999</v>
      </c>
      <c r="G842" s="36"/>
      <c r="H842" s="41"/>
    </row>
    <row r="843" spans="1:8" s="2" customFormat="1" ht="16.899999999999999" customHeight="1">
      <c r="A843" s="36"/>
      <c r="B843" s="41"/>
      <c r="C843" s="284" t="s">
        <v>268</v>
      </c>
      <c r="D843" s="284" t="s">
        <v>3854</v>
      </c>
      <c r="E843" s="19" t="s">
        <v>253</v>
      </c>
      <c r="F843" s="285">
        <v>289.94900000000001</v>
      </c>
      <c r="G843" s="36"/>
      <c r="H843" s="41"/>
    </row>
    <row r="844" spans="1:8" s="2" customFormat="1" ht="16.899999999999999" customHeight="1">
      <c r="A844" s="36"/>
      <c r="B844" s="41"/>
      <c r="C844" s="284" t="s">
        <v>308</v>
      </c>
      <c r="D844" s="284" t="s">
        <v>3857</v>
      </c>
      <c r="E844" s="19" t="s">
        <v>253</v>
      </c>
      <c r="F844" s="285">
        <v>289.94900000000001</v>
      </c>
      <c r="G844" s="36"/>
      <c r="H844" s="41"/>
    </row>
    <row r="845" spans="1:8" s="2" customFormat="1" ht="16.899999999999999" customHeight="1">
      <c r="A845" s="36"/>
      <c r="B845" s="41"/>
      <c r="C845" s="284" t="s">
        <v>809</v>
      </c>
      <c r="D845" s="284" t="s">
        <v>3913</v>
      </c>
      <c r="E845" s="19" t="s">
        <v>166</v>
      </c>
      <c r="F845" s="285">
        <v>377.291</v>
      </c>
      <c r="G845" s="36"/>
      <c r="H845" s="41"/>
    </row>
    <row r="846" spans="1:8" s="2" customFormat="1" ht="16.899999999999999" customHeight="1">
      <c r="A846" s="36"/>
      <c r="B846" s="41"/>
      <c r="C846" s="280" t="s">
        <v>3914</v>
      </c>
      <c r="D846" s="281" t="s">
        <v>578</v>
      </c>
      <c r="E846" s="282" t="s">
        <v>253</v>
      </c>
      <c r="F846" s="283">
        <v>116.10899999999999</v>
      </c>
      <c r="G846" s="36"/>
      <c r="H846" s="41"/>
    </row>
    <row r="847" spans="1:8" s="2" customFormat="1" ht="26.45" customHeight="1">
      <c r="A847" s="36"/>
      <c r="B847" s="41"/>
      <c r="C847" s="279" t="s">
        <v>3932</v>
      </c>
      <c r="D847" s="279" t="s">
        <v>105</v>
      </c>
      <c r="E847" s="36"/>
      <c r="F847" s="36"/>
      <c r="G847" s="36"/>
      <c r="H847" s="41"/>
    </row>
    <row r="848" spans="1:8" s="2" customFormat="1" ht="16.899999999999999" customHeight="1">
      <c r="A848" s="36"/>
      <c r="B848" s="41"/>
      <c r="C848" s="280" t="s">
        <v>505</v>
      </c>
      <c r="D848" s="281" t="s">
        <v>506</v>
      </c>
      <c r="E848" s="282" t="s">
        <v>253</v>
      </c>
      <c r="F848" s="283">
        <v>68.823999999999998</v>
      </c>
      <c r="G848" s="36"/>
      <c r="H848" s="41"/>
    </row>
    <row r="849" spans="1:8" s="2" customFormat="1" ht="16.899999999999999" customHeight="1">
      <c r="A849" s="36"/>
      <c r="B849" s="41"/>
      <c r="C849" s="284" t="s">
        <v>19</v>
      </c>
      <c r="D849" s="284" t="s">
        <v>1663</v>
      </c>
      <c r="E849" s="19" t="s">
        <v>19</v>
      </c>
      <c r="F849" s="285">
        <v>13.456</v>
      </c>
      <c r="G849" s="36"/>
      <c r="H849" s="41"/>
    </row>
    <row r="850" spans="1:8" s="2" customFormat="1" ht="16.899999999999999" customHeight="1">
      <c r="A850" s="36"/>
      <c r="B850" s="41"/>
      <c r="C850" s="284" t="s">
        <v>19</v>
      </c>
      <c r="D850" s="284" t="s">
        <v>1664</v>
      </c>
      <c r="E850" s="19" t="s">
        <v>19</v>
      </c>
      <c r="F850" s="285">
        <v>3.78</v>
      </c>
      <c r="G850" s="36"/>
      <c r="H850" s="41"/>
    </row>
    <row r="851" spans="1:8" s="2" customFormat="1" ht="16.899999999999999" customHeight="1">
      <c r="A851" s="36"/>
      <c r="B851" s="41"/>
      <c r="C851" s="284" t="s">
        <v>19</v>
      </c>
      <c r="D851" s="284" t="s">
        <v>1665</v>
      </c>
      <c r="E851" s="19" t="s">
        <v>19</v>
      </c>
      <c r="F851" s="285">
        <v>12.555</v>
      </c>
      <c r="G851" s="36"/>
      <c r="H851" s="41"/>
    </row>
    <row r="852" spans="1:8" s="2" customFormat="1" ht="16.899999999999999" customHeight="1">
      <c r="A852" s="36"/>
      <c r="B852" s="41"/>
      <c r="C852" s="284" t="s">
        <v>19</v>
      </c>
      <c r="D852" s="284" t="s">
        <v>1666</v>
      </c>
      <c r="E852" s="19" t="s">
        <v>19</v>
      </c>
      <c r="F852" s="285">
        <v>39.06</v>
      </c>
      <c r="G852" s="36"/>
      <c r="H852" s="41"/>
    </row>
    <row r="853" spans="1:8" s="2" customFormat="1" ht="16.899999999999999" customHeight="1">
      <c r="A853" s="36"/>
      <c r="B853" s="41"/>
      <c r="C853" s="284" t="s">
        <v>19</v>
      </c>
      <c r="D853" s="284" t="s">
        <v>1667</v>
      </c>
      <c r="E853" s="19" t="s">
        <v>19</v>
      </c>
      <c r="F853" s="285">
        <v>-2.7E-2</v>
      </c>
      <c r="G853" s="36"/>
      <c r="H853" s="41"/>
    </row>
    <row r="854" spans="1:8" s="2" customFormat="1" ht="16.899999999999999" customHeight="1">
      <c r="A854" s="36"/>
      <c r="B854" s="41"/>
      <c r="C854" s="284" t="s">
        <v>505</v>
      </c>
      <c r="D854" s="284" t="s">
        <v>234</v>
      </c>
      <c r="E854" s="19" t="s">
        <v>19</v>
      </c>
      <c r="F854" s="285">
        <v>68.823999999999998</v>
      </c>
      <c r="G854" s="36"/>
      <c r="H854" s="41"/>
    </row>
    <row r="855" spans="1:8" s="2" customFormat="1" ht="16.899999999999999" customHeight="1">
      <c r="A855" s="36"/>
      <c r="B855" s="41"/>
      <c r="C855" s="286" t="s">
        <v>3836</v>
      </c>
      <c r="D855" s="36"/>
      <c r="E855" s="36"/>
      <c r="F855" s="36"/>
      <c r="G855" s="36"/>
      <c r="H855" s="41"/>
    </row>
    <row r="856" spans="1:8" s="2" customFormat="1" ht="16.899999999999999" customHeight="1">
      <c r="A856" s="36"/>
      <c r="B856" s="41"/>
      <c r="C856" s="284" t="s">
        <v>1034</v>
      </c>
      <c r="D856" s="284" t="s">
        <v>3916</v>
      </c>
      <c r="E856" s="19" t="s">
        <v>253</v>
      </c>
      <c r="F856" s="285">
        <v>8.2590000000000003</v>
      </c>
      <c r="G856" s="36"/>
      <c r="H856" s="41"/>
    </row>
    <row r="857" spans="1:8" s="2" customFormat="1" ht="16.899999999999999" customHeight="1">
      <c r="A857" s="36"/>
      <c r="B857" s="41"/>
      <c r="C857" s="284" t="s">
        <v>608</v>
      </c>
      <c r="D857" s="284" t="s">
        <v>3873</v>
      </c>
      <c r="E857" s="19" t="s">
        <v>253</v>
      </c>
      <c r="F857" s="285">
        <v>34.411999999999999</v>
      </c>
      <c r="G857" s="36"/>
      <c r="H857" s="41"/>
    </row>
    <row r="858" spans="1:8" s="2" customFormat="1" ht="16.899999999999999" customHeight="1">
      <c r="A858" s="36"/>
      <c r="B858" s="41"/>
      <c r="C858" s="284" t="s">
        <v>324</v>
      </c>
      <c r="D858" s="284" t="s">
        <v>3859</v>
      </c>
      <c r="E858" s="19" t="s">
        <v>253</v>
      </c>
      <c r="F858" s="285">
        <v>47.719000000000001</v>
      </c>
      <c r="G858" s="36"/>
      <c r="H858" s="41"/>
    </row>
    <row r="859" spans="1:8" s="2" customFormat="1" ht="16.899999999999999" customHeight="1">
      <c r="A859" s="36"/>
      <c r="B859" s="41"/>
      <c r="C859" s="280" t="s">
        <v>508</v>
      </c>
      <c r="D859" s="281" t="s">
        <v>509</v>
      </c>
      <c r="E859" s="282" t="s">
        <v>253</v>
      </c>
      <c r="F859" s="283">
        <v>20.646999999999998</v>
      </c>
      <c r="G859" s="36"/>
      <c r="H859" s="41"/>
    </row>
    <row r="860" spans="1:8" s="2" customFormat="1" ht="16.899999999999999" customHeight="1">
      <c r="A860" s="36"/>
      <c r="B860" s="41"/>
      <c r="C860" s="284" t="s">
        <v>508</v>
      </c>
      <c r="D860" s="284" t="s">
        <v>1044</v>
      </c>
      <c r="E860" s="19" t="s">
        <v>19</v>
      </c>
      <c r="F860" s="285">
        <v>20.646999999999998</v>
      </c>
      <c r="G860" s="36"/>
      <c r="H860" s="41"/>
    </row>
    <row r="861" spans="1:8" s="2" customFormat="1" ht="16.899999999999999" customHeight="1">
      <c r="A861" s="36"/>
      <c r="B861" s="41"/>
      <c r="C861" s="286" t="s">
        <v>3836</v>
      </c>
      <c r="D861" s="36"/>
      <c r="E861" s="36"/>
      <c r="F861" s="36"/>
      <c r="G861" s="36"/>
      <c r="H861" s="41"/>
    </row>
    <row r="862" spans="1:8" s="2" customFormat="1" ht="16.899999999999999" customHeight="1">
      <c r="A862" s="36"/>
      <c r="B862" s="41"/>
      <c r="C862" s="284" t="s">
        <v>1034</v>
      </c>
      <c r="D862" s="284" t="s">
        <v>3916</v>
      </c>
      <c r="E862" s="19" t="s">
        <v>253</v>
      </c>
      <c r="F862" s="285">
        <v>8.2590000000000003</v>
      </c>
      <c r="G862" s="36"/>
      <c r="H862" s="41"/>
    </row>
    <row r="863" spans="1:8" s="2" customFormat="1" ht="16.899999999999999" customHeight="1">
      <c r="A863" s="36"/>
      <c r="B863" s="41"/>
      <c r="C863" s="284" t="s">
        <v>632</v>
      </c>
      <c r="D863" s="284" t="s">
        <v>3874</v>
      </c>
      <c r="E863" s="19" t="s">
        <v>253</v>
      </c>
      <c r="F863" s="285">
        <v>3.097</v>
      </c>
      <c r="G863" s="36"/>
      <c r="H863" s="41"/>
    </row>
    <row r="864" spans="1:8" s="2" customFormat="1" ht="16.899999999999999" customHeight="1">
      <c r="A864" s="36"/>
      <c r="B864" s="41"/>
      <c r="C864" s="284" t="s">
        <v>636</v>
      </c>
      <c r="D864" s="284" t="s">
        <v>3875</v>
      </c>
      <c r="E864" s="19" t="s">
        <v>253</v>
      </c>
      <c r="F864" s="285">
        <v>12.388</v>
      </c>
      <c r="G864" s="36"/>
      <c r="H864" s="41"/>
    </row>
    <row r="865" spans="1:8" s="2" customFormat="1" ht="16.899999999999999" customHeight="1">
      <c r="A865" s="36"/>
      <c r="B865" s="41"/>
      <c r="C865" s="284" t="s">
        <v>641</v>
      </c>
      <c r="D865" s="284" t="s">
        <v>3876</v>
      </c>
      <c r="E865" s="19" t="s">
        <v>253</v>
      </c>
      <c r="F865" s="285">
        <v>7.226</v>
      </c>
      <c r="G865" s="36"/>
      <c r="H865" s="41"/>
    </row>
    <row r="866" spans="1:8" s="2" customFormat="1" ht="16.899999999999999" customHeight="1">
      <c r="A866" s="36"/>
      <c r="B866" s="41"/>
      <c r="C866" s="284" t="s">
        <v>263</v>
      </c>
      <c r="D866" s="284" t="s">
        <v>3853</v>
      </c>
      <c r="E866" s="19" t="s">
        <v>253</v>
      </c>
      <c r="F866" s="285">
        <v>20.646999999999998</v>
      </c>
      <c r="G866" s="36"/>
      <c r="H866" s="41"/>
    </row>
    <row r="867" spans="1:8" s="2" customFormat="1" ht="16.899999999999999" customHeight="1">
      <c r="A867" s="36"/>
      <c r="B867" s="41"/>
      <c r="C867" s="284" t="s">
        <v>298</v>
      </c>
      <c r="D867" s="284" t="s">
        <v>3855</v>
      </c>
      <c r="E867" s="19" t="s">
        <v>253</v>
      </c>
      <c r="F867" s="285">
        <v>51.618000000000002</v>
      </c>
      <c r="G867" s="36"/>
      <c r="H867" s="41"/>
    </row>
    <row r="868" spans="1:8" s="2" customFormat="1" ht="16.899999999999999" customHeight="1">
      <c r="A868" s="36"/>
      <c r="B868" s="41"/>
      <c r="C868" s="284" t="s">
        <v>303</v>
      </c>
      <c r="D868" s="284" t="s">
        <v>3856</v>
      </c>
      <c r="E868" s="19" t="s">
        <v>253</v>
      </c>
      <c r="F868" s="285">
        <v>516.17999999999995</v>
      </c>
      <c r="G868" s="36"/>
      <c r="H868" s="41"/>
    </row>
    <row r="869" spans="1:8" s="2" customFormat="1" ht="16.899999999999999" customHeight="1">
      <c r="A869" s="36"/>
      <c r="B869" s="41"/>
      <c r="C869" s="280" t="s">
        <v>511</v>
      </c>
      <c r="D869" s="281" t="s">
        <v>512</v>
      </c>
      <c r="E869" s="282" t="s">
        <v>253</v>
      </c>
      <c r="F869" s="283">
        <v>30.971</v>
      </c>
      <c r="G869" s="36"/>
      <c r="H869" s="41"/>
    </row>
    <row r="870" spans="1:8" s="2" customFormat="1" ht="16.899999999999999" customHeight="1">
      <c r="A870" s="36"/>
      <c r="B870" s="41"/>
      <c r="C870" s="284" t="s">
        <v>511</v>
      </c>
      <c r="D870" s="284" t="s">
        <v>1045</v>
      </c>
      <c r="E870" s="19" t="s">
        <v>19</v>
      </c>
      <c r="F870" s="285">
        <v>30.971</v>
      </c>
      <c r="G870" s="36"/>
      <c r="H870" s="41"/>
    </row>
    <row r="871" spans="1:8" s="2" customFormat="1" ht="16.899999999999999" customHeight="1">
      <c r="A871" s="36"/>
      <c r="B871" s="41"/>
      <c r="C871" s="286" t="s">
        <v>3836</v>
      </c>
      <c r="D871" s="36"/>
      <c r="E871" s="36"/>
      <c r="F871" s="36"/>
      <c r="G871" s="36"/>
      <c r="H871" s="41"/>
    </row>
    <row r="872" spans="1:8" s="2" customFormat="1" ht="16.899999999999999" customHeight="1">
      <c r="A872" s="36"/>
      <c r="B872" s="41"/>
      <c r="C872" s="284" t="s">
        <v>1034</v>
      </c>
      <c r="D872" s="284" t="s">
        <v>3916</v>
      </c>
      <c r="E872" s="19" t="s">
        <v>253</v>
      </c>
      <c r="F872" s="285">
        <v>8.2590000000000003</v>
      </c>
      <c r="G872" s="36"/>
      <c r="H872" s="41"/>
    </row>
    <row r="873" spans="1:8" s="2" customFormat="1" ht="16.899999999999999" customHeight="1">
      <c r="A873" s="36"/>
      <c r="B873" s="41"/>
      <c r="C873" s="284" t="s">
        <v>1050</v>
      </c>
      <c r="D873" s="284" t="s">
        <v>3917</v>
      </c>
      <c r="E873" s="19" t="s">
        <v>253</v>
      </c>
      <c r="F873" s="285">
        <v>12.388</v>
      </c>
      <c r="G873" s="36"/>
      <c r="H873" s="41"/>
    </row>
    <row r="874" spans="1:8" s="2" customFormat="1" ht="16.899999999999999" customHeight="1">
      <c r="A874" s="36"/>
      <c r="B874" s="41"/>
      <c r="C874" s="284" t="s">
        <v>649</v>
      </c>
      <c r="D874" s="284" t="s">
        <v>3879</v>
      </c>
      <c r="E874" s="19" t="s">
        <v>253</v>
      </c>
      <c r="F874" s="285">
        <v>4.6459999999999999</v>
      </c>
      <c r="G874" s="36"/>
      <c r="H874" s="41"/>
    </row>
    <row r="875" spans="1:8" s="2" customFormat="1" ht="16.899999999999999" customHeight="1">
      <c r="A875" s="36"/>
      <c r="B875" s="41"/>
      <c r="C875" s="284" t="s">
        <v>653</v>
      </c>
      <c r="D875" s="284" t="s">
        <v>3880</v>
      </c>
      <c r="E875" s="19" t="s">
        <v>253</v>
      </c>
      <c r="F875" s="285">
        <v>18.582999999999998</v>
      </c>
      <c r="G875" s="36"/>
      <c r="H875" s="41"/>
    </row>
    <row r="876" spans="1:8" s="2" customFormat="1" ht="16.899999999999999" customHeight="1">
      <c r="A876" s="36"/>
      <c r="B876" s="41"/>
      <c r="C876" s="284" t="s">
        <v>657</v>
      </c>
      <c r="D876" s="284" t="s">
        <v>3881</v>
      </c>
      <c r="E876" s="19" t="s">
        <v>253</v>
      </c>
      <c r="F876" s="285">
        <v>10.84</v>
      </c>
      <c r="G876" s="36"/>
      <c r="H876" s="41"/>
    </row>
    <row r="877" spans="1:8" s="2" customFormat="1" ht="16.899999999999999" customHeight="1">
      <c r="A877" s="36"/>
      <c r="B877" s="41"/>
      <c r="C877" s="284" t="s">
        <v>263</v>
      </c>
      <c r="D877" s="284" t="s">
        <v>3853</v>
      </c>
      <c r="E877" s="19" t="s">
        <v>253</v>
      </c>
      <c r="F877" s="285">
        <v>20.646999999999998</v>
      </c>
      <c r="G877" s="36"/>
      <c r="H877" s="41"/>
    </row>
    <row r="878" spans="1:8" s="2" customFormat="1" ht="16.899999999999999" customHeight="1">
      <c r="A878" s="36"/>
      <c r="B878" s="41"/>
      <c r="C878" s="284" t="s">
        <v>298</v>
      </c>
      <c r="D878" s="284" t="s">
        <v>3855</v>
      </c>
      <c r="E878" s="19" t="s">
        <v>253</v>
      </c>
      <c r="F878" s="285">
        <v>51.618000000000002</v>
      </c>
      <c r="G878" s="36"/>
      <c r="H878" s="41"/>
    </row>
    <row r="879" spans="1:8" s="2" customFormat="1" ht="16.899999999999999" customHeight="1">
      <c r="A879" s="36"/>
      <c r="B879" s="41"/>
      <c r="C879" s="284" t="s">
        <v>303</v>
      </c>
      <c r="D879" s="284" t="s">
        <v>3856</v>
      </c>
      <c r="E879" s="19" t="s">
        <v>253</v>
      </c>
      <c r="F879" s="285">
        <v>516.17999999999995</v>
      </c>
      <c r="G879" s="36"/>
      <c r="H879" s="41"/>
    </row>
    <row r="880" spans="1:8" s="2" customFormat="1" ht="16.899999999999999" customHeight="1">
      <c r="A880" s="36"/>
      <c r="B880" s="41"/>
      <c r="C880" s="280" t="s">
        <v>514</v>
      </c>
      <c r="D880" s="281" t="s">
        <v>515</v>
      </c>
      <c r="E880" s="282" t="s">
        <v>253</v>
      </c>
      <c r="F880" s="283">
        <v>17.206</v>
      </c>
      <c r="G880" s="36"/>
      <c r="H880" s="41"/>
    </row>
    <row r="881" spans="1:8" s="2" customFormat="1" ht="16.899999999999999" customHeight="1">
      <c r="A881" s="36"/>
      <c r="B881" s="41"/>
      <c r="C881" s="284" t="s">
        <v>514</v>
      </c>
      <c r="D881" s="284" t="s">
        <v>1046</v>
      </c>
      <c r="E881" s="19" t="s">
        <v>19</v>
      </c>
      <c r="F881" s="285">
        <v>17.206</v>
      </c>
      <c r="G881" s="36"/>
      <c r="H881" s="41"/>
    </row>
    <row r="882" spans="1:8" s="2" customFormat="1" ht="16.899999999999999" customHeight="1">
      <c r="A882" s="36"/>
      <c r="B882" s="41"/>
      <c r="C882" s="286" t="s">
        <v>3836</v>
      </c>
      <c r="D882" s="36"/>
      <c r="E882" s="36"/>
      <c r="F882" s="36"/>
      <c r="G882" s="36"/>
      <c r="H882" s="41"/>
    </row>
    <row r="883" spans="1:8" s="2" customFormat="1" ht="16.899999999999999" customHeight="1">
      <c r="A883" s="36"/>
      <c r="B883" s="41"/>
      <c r="C883" s="284" t="s">
        <v>1034</v>
      </c>
      <c r="D883" s="284" t="s">
        <v>3916</v>
      </c>
      <c r="E883" s="19" t="s">
        <v>253</v>
      </c>
      <c r="F883" s="285">
        <v>8.2590000000000003</v>
      </c>
      <c r="G883" s="36"/>
      <c r="H883" s="41"/>
    </row>
    <row r="884" spans="1:8" s="2" customFormat="1" ht="16.899999999999999" customHeight="1">
      <c r="A884" s="36"/>
      <c r="B884" s="41"/>
      <c r="C884" s="284" t="s">
        <v>681</v>
      </c>
      <c r="D884" s="284" t="s">
        <v>3882</v>
      </c>
      <c r="E884" s="19" t="s">
        <v>253</v>
      </c>
      <c r="F884" s="285">
        <v>17.206</v>
      </c>
      <c r="G884" s="36"/>
      <c r="H884" s="41"/>
    </row>
    <row r="885" spans="1:8" s="2" customFormat="1" ht="16.899999999999999" customHeight="1">
      <c r="A885" s="36"/>
      <c r="B885" s="41"/>
      <c r="C885" s="284" t="s">
        <v>1081</v>
      </c>
      <c r="D885" s="284" t="s">
        <v>3918</v>
      </c>
      <c r="E885" s="19" t="s">
        <v>253</v>
      </c>
      <c r="F885" s="285">
        <v>17.206</v>
      </c>
      <c r="G885" s="36"/>
      <c r="H885" s="41"/>
    </row>
    <row r="886" spans="1:8" s="2" customFormat="1" ht="16.899999999999999" customHeight="1">
      <c r="A886" s="36"/>
      <c r="B886" s="41"/>
      <c r="C886" s="284" t="s">
        <v>784</v>
      </c>
      <c r="D886" s="284" t="s">
        <v>3884</v>
      </c>
      <c r="E886" s="19" t="s">
        <v>253</v>
      </c>
      <c r="F886" s="285">
        <v>17.206</v>
      </c>
      <c r="G886" s="36"/>
      <c r="H886" s="41"/>
    </row>
    <row r="887" spans="1:8" s="2" customFormat="1" ht="16.899999999999999" customHeight="1">
      <c r="A887" s="36"/>
      <c r="B887" s="41"/>
      <c r="C887" s="284" t="s">
        <v>788</v>
      </c>
      <c r="D887" s="284" t="s">
        <v>3885</v>
      </c>
      <c r="E887" s="19" t="s">
        <v>253</v>
      </c>
      <c r="F887" s="285">
        <v>172.06</v>
      </c>
      <c r="G887" s="36"/>
      <c r="H887" s="41"/>
    </row>
    <row r="888" spans="1:8" s="2" customFormat="1" ht="16.899999999999999" customHeight="1">
      <c r="A888" s="36"/>
      <c r="B888" s="41"/>
      <c r="C888" s="280" t="s">
        <v>538</v>
      </c>
      <c r="D888" s="281" t="s">
        <v>1371</v>
      </c>
      <c r="E888" s="282" t="s">
        <v>253</v>
      </c>
      <c r="F888" s="283">
        <v>4.2210000000000001</v>
      </c>
      <c r="G888" s="36"/>
      <c r="H888" s="41"/>
    </row>
    <row r="889" spans="1:8" s="2" customFormat="1" ht="16.899999999999999" customHeight="1">
      <c r="A889" s="36"/>
      <c r="B889" s="41"/>
      <c r="C889" s="284" t="s">
        <v>19</v>
      </c>
      <c r="D889" s="284" t="s">
        <v>1704</v>
      </c>
      <c r="E889" s="19" t="s">
        <v>19</v>
      </c>
      <c r="F889" s="285">
        <v>3.38</v>
      </c>
      <c r="G889" s="36"/>
      <c r="H889" s="41"/>
    </row>
    <row r="890" spans="1:8" s="2" customFormat="1" ht="16.899999999999999" customHeight="1">
      <c r="A890" s="36"/>
      <c r="B890" s="41"/>
      <c r="C890" s="284" t="s">
        <v>19</v>
      </c>
      <c r="D890" s="284" t="s">
        <v>1705</v>
      </c>
      <c r="E890" s="19" t="s">
        <v>19</v>
      </c>
      <c r="F890" s="285">
        <v>0.84099999999999997</v>
      </c>
      <c r="G890" s="36"/>
      <c r="H890" s="41"/>
    </row>
    <row r="891" spans="1:8" s="2" customFormat="1" ht="16.899999999999999" customHeight="1">
      <c r="A891" s="36"/>
      <c r="B891" s="41"/>
      <c r="C891" s="284" t="s">
        <v>538</v>
      </c>
      <c r="D891" s="284" t="s">
        <v>234</v>
      </c>
      <c r="E891" s="19" t="s">
        <v>19</v>
      </c>
      <c r="F891" s="285">
        <v>4.2210000000000001</v>
      </c>
      <c r="G891" s="36"/>
      <c r="H891" s="41"/>
    </row>
    <row r="892" spans="1:8" s="2" customFormat="1" ht="16.899999999999999" customHeight="1">
      <c r="A892" s="36"/>
      <c r="B892" s="41"/>
      <c r="C892" s="286" t="s">
        <v>3836</v>
      </c>
      <c r="D892" s="36"/>
      <c r="E892" s="36"/>
      <c r="F892" s="36"/>
      <c r="G892" s="36"/>
      <c r="H892" s="41"/>
    </row>
    <row r="893" spans="1:8" s="2" customFormat="1" ht="16.899999999999999" customHeight="1">
      <c r="A893" s="36"/>
      <c r="B893" s="41"/>
      <c r="C893" s="284" t="s">
        <v>1441</v>
      </c>
      <c r="D893" s="284" t="s">
        <v>3927</v>
      </c>
      <c r="E893" s="19" t="s">
        <v>253</v>
      </c>
      <c r="F893" s="285">
        <v>4.2210000000000001</v>
      </c>
      <c r="G893" s="36"/>
      <c r="H893" s="41"/>
    </row>
    <row r="894" spans="1:8" s="2" customFormat="1" ht="16.899999999999999" customHeight="1">
      <c r="A894" s="36"/>
      <c r="B894" s="41"/>
      <c r="C894" s="284" t="s">
        <v>324</v>
      </c>
      <c r="D894" s="284" t="s">
        <v>3859</v>
      </c>
      <c r="E894" s="19" t="s">
        <v>253</v>
      </c>
      <c r="F894" s="285">
        <v>47.719000000000001</v>
      </c>
      <c r="G894" s="36"/>
      <c r="H894" s="41"/>
    </row>
    <row r="895" spans="1:8" s="2" customFormat="1" ht="16.899999999999999" customHeight="1">
      <c r="A895" s="36"/>
      <c r="B895" s="41"/>
      <c r="C895" s="280" t="s">
        <v>544</v>
      </c>
      <c r="D895" s="281" t="s">
        <v>545</v>
      </c>
      <c r="E895" s="282" t="s">
        <v>253</v>
      </c>
      <c r="F895" s="283">
        <v>16.824999999999999</v>
      </c>
      <c r="G895" s="36"/>
      <c r="H895" s="41"/>
    </row>
    <row r="896" spans="1:8" s="2" customFormat="1" ht="16.899999999999999" customHeight="1">
      <c r="A896" s="36"/>
      <c r="B896" s="41"/>
      <c r="C896" s="284" t="s">
        <v>19</v>
      </c>
      <c r="D896" s="284" t="s">
        <v>1700</v>
      </c>
      <c r="E896" s="19" t="s">
        <v>19</v>
      </c>
      <c r="F896" s="285">
        <v>13.478</v>
      </c>
      <c r="G896" s="36"/>
      <c r="H896" s="41"/>
    </row>
    <row r="897" spans="1:8" s="2" customFormat="1" ht="16.899999999999999" customHeight="1">
      <c r="A897" s="36"/>
      <c r="B897" s="41"/>
      <c r="C897" s="284" t="s">
        <v>19</v>
      </c>
      <c r="D897" s="284" t="s">
        <v>1701</v>
      </c>
      <c r="E897" s="19" t="s">
        <v>19</v>
      </c>
      <c r="F897" s="285">
        <v>3.347</v>
      </c>
      <c r="G897" s="36"/>
      <c r="H897" s="41"/>
    </row>
    <row r="898" spans="1:8" s="2" customFormat="1" ht="16.899999999999999" customHeight="1">
      <c r="A898" s="36"/>
      <c r="B898" s="41"/>
      <c r="C898" s="284" t="s">
        <v>544</v>
      </c>
      <c r="D898" s="284" t="s">
        <v>234</v>
      </c>
      <c r="E898" s="19" t="s">
        <v>19</v>
      </c>
      <c r="F898" s="285">
        <v>16.824999999999999</v>
      </c>
      <c r="G898" s="36"/>
      <c r="H898" s="41"/>
    </row>
    <row r="899" spans="1:8" s="2" customFormat="1" ht="16.899999999999999" customHeight="1">
      <c r="A899" s="36"/>
      <c r="B899" s="41"/>
      <c r="C899" s="286" t="s">
        <v>3836</v>
      </c>
      <c r="D899" s="36"/>
      <c r="E899" s="36"/>
      <c r="F899" s="36"/>
      <c r="G899" s="36"/>
      <c r="H899" s="41"/>
    </row>
    <row r="900" spans="1:8" s="2" customFormat="1" ht="16.899999999999999" customHeight="1">
      <c r="A900" s="36"/>
      <c r="B900" s="41"/>
      <c r="C900" s="284" t="s">
        <v>813</v>
      </c>
      <c r="D900" s="284" t="s">
        <v>3898</v>
      </c>
      <c r="E900" s="19" t="s">
        <v>253</v>
      </c>
      <c r="F900" s="285">
        <v>16.824999999999999</v>
      </c>
      <c r="G900" s="36"/>
      <c r="H900" s="41"/>
    </row>
    <row r="901" spans="1:8" s="2" customFormat="1" ht="16.899999999999999" customHeight="1">
      <c r="A901" s="36"/>
      <c r="B901" s="41"/>
      <c r="C901" s="284" t="s">
        <v>268</v>
      </c>
      <c r="D901" s="284" t="s">
        <v>3854</v>
      </c>
      <c r="E901" s="19" t="s">
        <v>253</v>
      </c>
      <c r="F901" s="285">
        <v>64.543999999999997</v>
      </c>
      <c r="G901" s="36"/>
      <c r="H901" s="41"/>
    </row>
    <row r="902" spans="1:8" s="2" customFormat="1" ht="16.899999999999999" customHeight="1">
      <c r="A902" s="36"/>
      <c r="B902" s="41"/>
      <c r="C902" s="284" t="s">
        <v>308</v>
      </c>
      <c r="D902" s="284" t="s">
        <v>3857</v>
      </c>
      <c r="E902" s="19" t="s">
        <v>253</v>
      </c>
      <c r="F902" s="285">
        <v>64.543999999999997</v>
      </c>
      <c r="G902" s="36"/>
      <c r="H902" s="41"/>
    </row>
    <row r="903" spans="1:8" s="2" customFormat="1" ht="16.899999999999999" customHeight="1">
      <c r="A903" s="36"/>
      <c r="B903" s="41"/>
      <c r="C903" s="284" t="s">
        <v>324</v>
      </c>
      <c r="D903" s="284" t="s">
        <v>3859</v>
      </c>
      <c r="E903" s="19" t="s">
        <v>253</v>
      </c>
      <c r="F903" s="285">
        <v>47.719000000000001</v>
      </c>
      <c r="G903" s="36"/>
      <c r="H903" s="41"/>
    </row>
    <row r="904" spans="1:8" s="2" customFormat="1" ht="16.899999999999999" customHeight="1">
      <c r="A904" s="36"/>
      <c r="B904" s="41"/>
      <c r="C904" s="284" t="s">
        <v>822</v>
      </c>
      <c r="D904" s="284" t="s">
        <v>823</v>
      </c>
      <c r="E904" s="19" t="s">
        <v>166</v>
      </c>
      <c r="F904" s="285">
        <v>33.817999999999998</v>
      </c>
      <c r="G904" s="36"/>
      <c r="H904" s="41"/>
    </row>
    <row r="905" spans="1:8" s="2" customFormat="1" ht="16.899999999999999" customHeight="1">
      <c r="A905" s="36"/>
      <c r="B905" s="41"/>
      <c r="C905" s="280" t="s">
        <v>3899</v>
      </c>
      <c r="D905" s="281" t="s">
        <v>545</v>
      </c>
      <c r="E905" s="282" t="s">
        <v>253</v>
      </c>
      <c r="F905" s="283">
        <v>63.792999999999999</v>
      </c>
      <c r="G905" s="36"/>
      <c r="H905" s="41"/>
    </row>
    <row r="906" spans="1:8" s="2" customFormat="1" ht="16.899999999999999" customHeight="1">
      <c r="A906" s="36"/>
      <c r="B906" s="41"/>
      <c r="C906" s="280" t="s">
        <v>1276</v>
      </c>
      <c r="D906" s="281" t="s">
        <v>1277</v>
      </c>
      <c r="E906" s="282" t="s">
        <v>156</v>
      </c>
      <c r="F906" s="283">
        <v>156.161</v>
      </c>
      <c r="G906" s="36"/>
      <c r="H906" s="41"/>
    </row>
    <row r="907" spans="1:8" s="2" customFormat="1" ht="16.899999999999999" customHeight="1">
      <c r="A907" s="36"/>
      <c r="B907" s="41"/>
      <c r="C907" s="284" t="s">
        <v>19</v>
      </c>
      <c r="D907" s="284" t="s">
        <v>1681</v>
      </c>
      <c r="E907" s="19" t="s">
        <v>19</v>
      </c>
      <c r="F907" s="285">
        <v>34.481000000000002</v>
      </c>
      <c r="G907" s="36"/>
      <c r="H907" s="41"/>
    </row>
    <row r="908" spans="1:8" s="2" customFormat="1" ht="16.899999999999999" customHeight="1">
      <c r="A908" s="36"/>
      <c r="B908" s="41"/>
      <c r="C908" s="284" t="s">
        <v>19</v>
      </c>
      <c r="D908" s="284" t="s">
        <v>1682</v>
      </c>
      <c r="E908" s="19" t="s">
        <v>19</v>
      </c>
      <c r="F908" s="285">
        <v>10.08</v>
      </c>
      <c r="G908" s="36"/>
      <c r="H908" s="41"/>
    </row>
    <row r="909" spans="1:8" s="2" customFormat="1" ht="16.899999999999999" customHeight="1">
      <c r="A909" s="36"/>
      <c r="B909" s="41"/>
      <c r="C909" s="284" t="s">
        <v>19</v>
      </c>
      <c r="D909" s="284" t="s">
        <v>1683</v>
      </c>
      <c r="E909" s="19" t="s">
        <v>19</v>
      </c>
      <c r="F909" s="285">
        <v>33.479999999999997</v>
      </c>
      <c r="G909" s="36"/>
      <c r="H909" s="41"/>
    </row>
    <row r="910" spans="1:8" s="2" customFormat="1" ht="16.899999999999999" customHeight="1">
      <c r="A910" s="36"/>
      <c r="B910" s="41"/>
      <c r="C910" s="284" t="s">
        <v>19</v>
      </c>
      <c r="D910" s="284" t="s">
        <v>1684</v>
      </c>
      <c r="E910" s="19" t="s">
        <v>19</v>
      </c>
      <c r="F910" s="285">
        <v>78.12</v>
      </c>
      <c r="G910" s="36"/>
      <c r="H910" s="41"/>
    </row>
    <row r="911" spans="1:8" s="2" customFormat="1" ht="16.899999999999999" customHeight="1">
      <c r="A911" s="36"/>
      <c r="B911" s="41"/>
      <c r="C911" s="284" t="s">
        <v>1276</v>
      </c>
      <c r="D911" s="284" t="s">
        <v>234</v>
      </c>
      <c r="E911" s="19" t="s">
        <v>19</v>
      </c>
      <c r="F911" s="285">
        <v>156.161</v>
      </c>
      <c r="G911" s="36"/>
      <c r="H911" s="41"/>
    </row>
    <row r="912" spans="1:8" s="2" customFormat="1" ht="16.899999999999999" customHeight="1">
      <c r="A912" s="36"/>
      <c r="B912" s="41"/>
      <c r="C912" s="286" t="s">
        <v>3836</v>
      </c>
      <c r="D912" s="36"/>
      <c r="E912" s="36"/>
      <c r="F912" s="36"/>
      <c r="G912" s="36"/>
      <c r="H912" s="41"/>
    </row>
    <row r="913" spans="1:8" s="2" customFormat="1" ht="16.899999999999999" customHeight="1">
      <c r="A913" s="36"/>
      <c r="B913" s="41"/>
      <c r="C913" s="284" t="s">
        <v>1304</v>
      </c>
      <c r="D913" s="284" t="s">
        <v>3924</v>
      </c>
      <c r="E913" s="19" t="s">
        <v>156</v>
      </c>
      <c r="F913" s="285">
        <v>156.161</v>
      </c>
      <c r="G913" s="36"/>
      <c r="H913" s="41"/>
    </row>
    <row r="914" spans="1:8" s="2" customFormat="1" ht="16.899999999999999" customHeight="1">
      <c r="A914" s="36"/>
      <c r="B914" s="41"/>
      <c r="C914" s="284" t="s">
        <v>1310</v>
      </c>
      <c r="D914" s="284" t="s">
        <v>3925</v>
      </c>
      <c r="E914" s="19" t="s">
        <v>156</v>
      </c>
      <c r="F914" s="285">
        <v>156.161</v>
      </c>
      <c r="G914" s="36"/>
      <c r="H914" s="41"/>
    </row>
    <row r="915" spans="1:8" s="2" customFormat="1" ht="16.899999999999999" customHeight="1">
      <c r="A915" s="36"/>
      <c r="B915" s="41"/>
      <c r="C915" s="280" t="s">
        <v>574</v>
      </c>
      <c r="D915" s="281" t="s">
        <v>575</v>
      </c>
      <c r="E915" s="282" t="s">
        <v>253</v>
      </c>
      <c r="F915" s="283">
        <v>51.618000000000002</v>
      </c>
      <c r="G915" s="36"/>
      <c r="H915" s="41"/>
    </row>
    <row r="916" spans="1:8" s="2" customFormat="1" ht="16.899999999999999" customHeight="1">
      <c r="A916" s="36"/>
      <c r="B916" s="41"/>
      <c r="C916" s="284" t="s">
        <v>19</v>
      </c>
      <c r="D916" s="284" t="s">
        <v>1086</v>
      </c>
      <c r="E916" s="19" t="s">
        <v>19</v>
      </c>
      <c r="F916" s="285">
        <v>51.618000000000002</v>
      </c>
      <c r="G916" s="36"/>
      <c r="H916" s="41"/>
    </row>
    <row r="917" spans="1:8" s="2" customFormat="1" ht="16.899999999999999" customHeight="1">
      <c r="A917" s="36"/>
      <c r="B917" s="41"/>
      <c r="C917" s="284" t="s">
        <v>574</v>
      </c>
      <c r="D917" s="284" t="s">
        <v>234</v>
      </c>
      <c r="E917" s="19" t="s">
        <v>19</v>
      </c>
      <c r="F917" s="285">
        <v>51.618000000000002</v>
      </c>
      <c r="G917" s="36"/>
      <c r="H917" s="41"/>
    </row>
    <row r="918" spans="1:8" s="2" customFormat="1" ht="16.899999999999999" customHeight="1">
      <c r="A918" s="36"/>
      <c r="B918" s="41"/>
      <c r="C918" s="280" t="s">
        <v>577</v>
      </c>
      <c r="D918" s="281" t="s">
        <v>578</v>
      </c>
      <c r="E918" s="282" t="s">
        <v>253</v>
      </c>
      <c r="F918" s="283">
        <v>47.719000000000001</v>
      </c>
      <c r="G918" s="36"/>
      <c r="H918" s="41"/>
    </row>
    <row r="919" spans="1:8" s="2" customFormat="1" ht="16.899999999999999" customHeight="1">
      <c r="A919" s="36"/>
      <c r="B919" s="41"/>
      <c r="C919" s="284" t="s">
        <v>19</v>
      </c>
      <c r="D919" s="284" t="s">
        <v>505</v>
      </c>
      <c r="E919" s="19" t="s">
        <v>19</v>
      </c>
      <c r="F919" s="285">
        <v>68.823999999999998</v>
      </c>
      <c r="G919" s="36"/>
      <c r="H919" s="41"/>
    </row>
    <row r="920" spans="1:8" s="2" customFormat="1" ht="16.899999999999999" customHeight="1">
      <c r="A920" s="36"/>
      <c r="B920" s="41"/>
      <c r="C920" s="284" t="s">
        <v>19</v>
      </c>
      <c r="D920" s="284" t="s">
        <v>802</v>
      </c>
      <c r="E920" s="19" t="s">
        <v>19</v>
      </c>
      <c r="F920" s="285">
        <v>-4.2210000000000001</v>
      </c>
      <c r="G920" s="36"/>
      <c r="H920" s="41"/>
    </row>
    <row r="921" spans="1:8" s="2" customFormat="1" ht="16.899999999999999" customHeight="1">
      <c r="A921" s="36"/>
      <c r="B921" s="41"/>
      <c r="C921" s="284" t="s">
        <v>19</v>
      </c>
      <c r="D921" s="284" t="s">
        <v>804</v>
      </c>
      <c r="E921" s="19" t="s">
        <v>19</v>
      </c>
      <c r="F921" s="285">
        <v>-16.824999999999999</v>
      </c>
      <c r="G921" s="36"/>
      <c r="H921" s="41"/>
    </row>
    <row r="922" spans="1:8" s="2" customFormat="1" ht="16.899999999999999" customHeight="1">
      <c r="A922" s="36"/>
      <c r="B922" s="41"/>
      <c r="C922" s="284" t="s">
        <v>19</v>
      </c>
      <c r="D922" s="284" t="s">
        <v>1696</v>
      </c>
      <c r="E922" s="19" t="s">
        <v>19</v>
      </c>
      <c r="F922" s="285">
        <v>-4.2000000000000003E-2</v>
      </c>
      <c r="G922" s="36"/>
      <c r="H922" s="41"/>
    </row>
    <row r="923" spans="1:8" s="2" customFormat="1" ht="16.899999999999999" customHeight="1">
      <c r="A923" s="36"/>
      <c r="B923" s="41"/>
      <c r="C923" s="284" t="s">
        <v>19</v>
      </c>
      <c r="D923" s="284" t="s">
        <v>1697</v>
      </c>
      <c r="E923" s="19" t="s">
        <v>19</v>
      </c>
      <c r="F923" s="285">
        <v>-1.7000000000000001E-2</v>
      </c>
      <c r="G923" s="36"/>
      <c r="H923" s="41"/>
    </row>
    <row r="924" spans="1:8" s="2" customFormat="1" ht="16.899999999999999" customHeight="1">
      <c r="A924" s="36"/>
      <c r="B924" s="41"/>
      <c r="C924" s="284" t="s">
        <v>577</v>
      </c>
      <c r="D924" s="284" t="s">
        <v>234</v>
      </c>
      <c r="E924" s="19" t="s">
        <v>19</v>
      </c>
      <c r="F924" s="285">
        <v>47.719000000000001</v>
      </c>
      <c r="G924" s="36"/>
      <c r="H924" s="41"/>
    </row>
    <row r="925" spans="1:8" s="2" customFormat="1" ht="16.899999999999999" customHeight="1">
      <c r="A925" s="36"/>
      <c r="B925" s="41"/>
      <c r="C925" s="286" t="s">
        <v>3836</v>
      </c>
      <c r="D925" s="36"/>
      <c r="E925" s="36"/>
      <c r="F925" s="36"/>
      <c r="G925" s="36"/>
      <c r="H925" s="41"/>
    </row>
    <row r="926" spans="1:8" s="2" customFormat="1" ht="16.899999999999999" customHeight="1">
      <c r="A926" s="36"/>
      <c r="B926" s="41"/>
      <c r="C926" s="284" t="s">
        <v>324</v>
      </c>
      <c r="D926" s="284" t="s">
        <v>3859</v>
      </c>
      <c r="E926" s="19" t="s">
        <v>253</v>
      </c>
      <c r="F926" s="285">
        <v>47.719000000000001</v>
      </c>
      <c r="G926" s="36"/>
      <c r="H926" s="41"/>
    </row>
    <row r="927" spans="1:8" s="2" customFormat="1" ht="16.899999999999999" customHeight="1">
      <c r="A927" s="36"/>
      <c r="B927" s="41"/>
      <c r="C927" s="284" t="s">
        <v>268</v>
      </c>
      <c r="D927" s="284" t="s">
        <v>3854</v>
      </c>
      <c r="E927" s="19" t="s">
        <v>253</v>
      </c>
      <c r="F927" s="285">
        <v>64.543999999999997</v>
      </c>
      <c r="G927" s="36"/>
      <c r="H927" s="41"/>
    </row>
    <row r="928" spans="1:8" s="2" customFormat="1" ht="16.899999999999999" customHeight="1">
      <c r="A928" s="36"/>
      <c r="B928" s="41"/>
      <c r="C928" s="284" t="s">
        <v>308</v>
      </c>
      <c r="D928" s="284" t="s">
        <v>3857</v>
      </c>
      <c r="E928" s="19" t="s">
        <v>253</v>
      </c>
      <c r="F928" s="285">
        <v>64.543999999999997</v>
      </c>
      <c r="G928" s="36"/>
      <c r="H928" s="41"/>
    </row>
    <row r="929" spans="1:8" s="2" customFormat="1" ht="16.899999999999999" customHeight="1">
      <c r="A929" s="36"/>
      <c r="B929" s="41"/>
      <c r="C929" s="284" t="s">
        <v>809</v>
      </c>
      <c r="D929" s="284" t="s">
        <v>3913</v>
      </c>
      <c r="E929" s="19" t="s">
        <v>166</v>
      </c>
      <c r="F929" s="285">
        <v>95.915000000000006</v>
      </c>
      <c r="G929" s="36"/>
      <c r="H929" s="41"/>
    </row>
    <row r="930" spans="1:8" s="2" customFormat="1" ht="16.899999999999999" customHeight="1">
      <c r="A930" s="36"/>
      <c r="B930" s="41"/>
      <c r="C930" s="280" t="s">
        <v>3914</v>
      </c>
      <c r="D930" s="281" t="s">
        <v>578</v>
      </c>
      <c r="E930" s="282" t="s">
        <v>253</v>
      </c>
      <c r="F930" s="283">
        <v>116.10899999999999</v>
      </c>
      <c r="G930" s="36"/>
      <c r="H930" s="41"/>
    </row>
    <row r="931" spans="1:8" s="2" customFormat="1" ht="26.45" customHeight="1">
      <c r="A931" s="36"/>
      <c r="B931" s="41"/>
      <c r="C931" s="279" t="s">
        <v>3933</v>
      </c>
      <c r="D931" s="279" t="s">
        <v>108</v>
      </c>
      <c r="E931" s="36"/>
      <c r="F931" s="36"/>
      <c r="G931" s="36"/>
      <c r="H931" s="41"/>
    </row>
    <row r="932" spans="1:8" s="2" customFormat="1" ht="16.899999999999999" customHeight="1">
      <c r="A932" s="36"/>
      <c r="B932" s="41"/>
      <c r="C932" s="280" t="s">
        <v>505</v>
      </c>
      <c r="D932" s="281" t="s">
        <v>506</v>
      </c>
      <c r="E932" s="282" t="s">
        <v>253</v>
      </c>
      <c r="F932" s="283">
        <v>194.24100000000001</v>
      </c>
      <c r="G932" s="36"/>
      <c r="H932" s="41"/>
    </row>
    <row r="933" spans="1:8" s="2" customFormat="1" ht="16.899999999999999" customHeight="1">
      <c r="A933" s="36"/>
      <c r="B933" s="41"/>
      <c r="C933" s="284" t="s">
        <v>19</v>
      </c>
      <c r="D933" s="284" t="s">
        <v>1767</v>
      </c>
      <c r="E933" s="19" t="s">
        <v>19</v>
      </c>
      <c r="F933" s="285">
        <v>85.5</v>
      </c>
      <c r="G933" s="36"/>
      <c r="H933" s="41"/>
    </row>
    <row r="934" spans="1:8" s="2" customFormat="1" ht="16.899999999999999" customHeight="1">
      <c r="A934" s="36"/>
      <c r="B934" s="41"/>
      <c r="C934" s="284" t="s">
        <v>19</v>
      </c>
      <c r="D934" s="284" t="s">
        <v>1768</v>
      </c>
      <c r="E934" s="19" t="s">
        <v>19</v>
      </c>
      <c r="F934" s="285">
        <v>69.221000000000004</v>
      </c>
      <c r="G934" s="36"/>
      <c r="H934" s="41"/>
    </row>
    <row r="935" spans="1:8" s="2" customFormat="1" ht="16.899999999999999" customHeight="1">
      <c r="A935" s="36"/>
      <c r="B935" s="41"/>
      <c r="C935" s="284" t="s">
        <v>19</v>
      </c>
      <c r="D935" s="284" t="s">
        <v>1769</v>
      </c>
      <c r="E935" s="19" t="s">
        <v>19</v>
      </c>
      <c r="F935" s="285">
        <v>39.520000000000003</v>
      </c>
      <c r="G935" s="36"/>
      <c r="H935" s="41"/>
    </row>
    <row r="936" spans="1:8" s="2" customFormat="1" ht="16.899999999999999" customHeight="1">
      <c r="A936" s="36"/>
      <c r="B936" s="41"/>
      <c r="C936" s="284" t="s">
        <v>505</v>
      </c>
      <c r="D936" s="284" t="s">
        <v>234</v>
      </c>
      <c r="E936" s="19" t="s">
        <v>19</v>
      </c>
      <c r="F936" s="285">
        <v>194.24100000000001</v>
      </c>
      <c r="G936" s="36"/>
      <c r="H936" s="41"/>
    </row>
    <row r="937" spans="1:8" s="2" customFormat="1" ht="16.899999999999999" customHeight="1">
      <c r="A937" s="36"/>
      <c r="B937" s="41"/>
      <c r="C937" s="286" t="s">
        <v>3836</v>
      </c>
      <c r="D937" s="36"/>
      <c r="E937" s="36"/>
      <c r="F937" s="36"/>
      <c r="G937" s="36"/>
      <c r="H937" s="41"/>
    </row>
    <row r="938" spans="1:8" s="2" customFormat="1" ht="16.899999999999999" customHeight="1">
      <c r="A938" s="36"/>
      <c r="B938" s="41"/>
      <c r="C938" s="284" t="s">
        <v>1763</v>
      </c>
      <c r="D938" s="284" t="s">
        <v>3934</v>
      </c>
      <c r="E938" s="19" t="s">
        <v>253</v>
      </c>
      <c r="F938" s="285">
        <v>17.481999999999999</v>
      </c>
      <c r="G938" s="36"/>
      <c r="H938" s="41"/>
    </row>
    <row r="939" spans="1:8" s="2" customFormat="1" ht="16.899999999999999" customHeight="1">
      <c r="A939" s="36"/>
      <c r="B939" s="41"/>
      <c r="C939" s="284" t="s">
        <v>608</v>
      </c>
      <c r="D939" s="284" t="s">
        <v>3873</v>
      </c>
      <c r="E939" s="19" t="s">
        <v>253</v>
      </c>
      <c r="F939" s="285">
        <v>97.120999999999995</v>
      </c>
      <c r="G939" s="36"/>
      <c r="H939" s="41"/>
    </row>
    <row r="940" spans="1:8" s="2" customFormat="1" ht="16.899999999999999" customHeight="1">
      <c r="A940" s="36"/>
      <c r="B940" s="41"/>
      <c r="C940" s="284" t="s">
        <v>313</v>
      </c>
      <c r="D940" s="284" t="s">
        <v>314</v>
      </c>
      <c r="E940" s="19" t="s">
        <v>253</v>
      </c>
      <c r="F940" s="285">
        <v>194.24100000000001</v>
      </c>
      <c r="G940" s="36"/>
      <c r="H940" s="41"/>
    </row>
    <row r="941" spans="1:8" s="2" customFormat="1" ht="16.899999999999999" customHeight="1">
      <c r="A941" s="36"/>
      <c r="B941" s="41"/>
      <c r="C941" s="284" t="s">
        <v>317</v>
      </c>
      <c r="D941" s="284" t="s">
        <v>3858</v>
      </c>
      <c r="E941" s="19" t="s">
        <v>166</v>
      </c>
      <c r="F941" s="285">
        <v>349.63400000000001</v>
      </c>
      <c r="G941" s="36"/>
      <c r="H941" s="41"/>
    </row>
    <row r="942" spans="1:8" s="2" customFormat="1" ht="16.899999999999999" customHeight="1">
      <c r="A942" s="36"/>
      <c r="B942" s="41"/>
      <c r="C942" s="284" t="s">
        <v>324</v>
      </c>
      <c r="D942" s="284" t="s">
        <v>3859</v>
      </c>
      <c r="E942" s="19" t="s">
        <v>253</v>
      </c>
      <c r="F942" s="285">
        <v>116.10899999999999</v>
      </c>
      <c r="G942" s="36"/>
      <c r="H942" s="41"/>
    </row>
    <row r="943" spans="1:8" s="2" customFormat="1" ht="16.899999999999999" customHeight="1">
      <c r="A943" s="36"/>
      <c r="B943" s="41"/>
      <c r="C943" s="280" t="s">
        <v>508</v>
      </c>
      <c r="D943" s="281" t="s">
        <v>509</v>
      </c>
      <c r="E943" s="282" t="s">
        <v>253</v>
      </c>
      <c r="F943" s="283">
        <v>58.271999999999998</v>
      </c>
      <c r="G943" s="36"/>
      <c r="H943" s="41"/>
    </row>
    <row r="944" spans="1:8" s="2" customFormat="1" ht="16.899999999999999" customHeight="1">
      <c r="A944" s="36"/>
      <c r="B944" s="41"/>
      <c r="C944" s="284" t="s">
        <v>508</v>
      </c>
      <c r="D944" s="284" t="s">
        <v>628</v>
      </c>
      <c r="E944" s="19" t="s">
        <v>19</v>
      </c>
      <c r="F944" s="285">
        <v>58.271999999999998</v>
      </c>
      <c r="G944" s="36"/>
      <c r="H944" s="41"/>
    </row>
    <row r="945" spans="1:8" s="2" customFormat="1" ht="16.899999999999999" customHeight="1">
      <c r="A945" s="36"/>
      <c r="B945" s="41"/>
      <c r="C945" s="286" t="s">
        <v>3836</v>
      </c>
      <c r="D945" s="36"/>
      <c r="E945" s="36"/>
      <c r="F945" s="36"/>
      <c r="G945" s="36"/>
      <c r="H945" s="41"/>
    </row>
    <row r="946" spans="1:8" s="2" customFormat="1" ht="16.899999999999999" customHeight="1">
      <c r="A946" s="36"/>
      <c r="B946" s="41"/>
      <c r="C946" s="284" t="s">
        <v>1763</v>
      </c>
      <c r="D946" s="284" t="s">
        <v>3934</v>
      </c>
      <c r="E946" s="19" t="s">
        <v>253</v>
      </c>
      <c r="F946" s="285">
        <v>17.481999999999999</v>
      </c>
      <c r="G946" s="36"/>
      <c r="H946" s="41"/>
    </row>
    <row r="947" spans="1:8" s="2" customFormat="1" ht="16.899999999999999" customHeight="1">
      <c r="A947" s="36"/>
      <c r="B947" s="41"/>
      <c r="C947" s="284" t="s">
        <v>1771</v>
      </c>
      <c r="D947" s="284" t="s">
        <v>3935</v>
      </c>
      <c r="E947" s="19" t="s">
        <v>253</v>
      </c>
      <c r="F947" s="285">
        <v>8.7409999999999997</v>
      </c>
      <c r="G947" s="36"/>
      <c r="H947" s="41"/>
    </row>
    <row r="948" spans="1:8" s="2" customFormat="1" ht="16.899999999999999" customHeight="1">
      <c r="A948" s="36"/>
      <c r="B948" s="41"/>
      <c r="C948" s="284" t="s">
        <v>1774</v>
      </c>
      <c r="D948" s="284" t="s">
        <v>3936</v>
      </c>
      <c r="E948" s="19" t="s">
        <v>253</v>
      </c>
      <c r="F948" s="285">
        <v>40.79</v>
      </c>
      <c r="G948" s="36"/>
      <c r="H948" s="41"/>
    </row>
    <row r="949" spans="1:8" s="2" customFormat="1" ht="16.899999999999999" customHeight="1">
      <c r="A949" s="36"/>
      <c r="B949" s="41"/>
      <c r="C949" s="284" t="s">
        <v>1779</v>
      </c>
      <c r="D949" s="284" t="s">
        <v>3937</v>
      </c>
      <c r="E949" s="19" t="s">
        <v>253</v>
      </c>
      <c r="F949" s="285">
        <v>20.395</v>
      </c>
      <c r="G949" s="36"/>
      <c r="H949" s="41"/>
    </row>
    <row r="950" spans="1:8" s="2" customFormat="1" ht="16.899999999999999" customHeight="1">
      <c r="A950" s="36"/>
      <c r="B950" s="41"/>
      <c r="C950" s="284" t="s">
        <v>263</v>
      </c>
      <c r="D950" s="284" t="s">
        <v>3853</v>
      </c>
      <c r="E950" s="19" t="s">
        <v>253</v>
      </c>
      <c r="F950" s="285">
        <v>43.704000000000001</v>
      </c>
      <c r="G950" s="36"/>
      <c r="H950" s="41"/>
    </row>
    <row r="951" spans="1:8" s="2" customFormat="1" ht="16.899999999999999" customHeight="1">
      <c r="A951" s="36"/>
      <c r="B951" s="41"/>
      <c r="C951" s="284" t="s">
        <v>298</v>
      </c>
      <c r="D951" s="284" t="s">
        <v>3855</v>
      </c>
      <c r="E951" s="19" t="s">
        <v>253</v>
      </c>
      <c r="F951" s="285">
        <v>145.68</v>
      </c>
      <c r="G951" s="36"/>
      <c r="H951" s="41"/>
    </row>
    <row r="952" spans="1:8" s="2" customFormat="1" ht="16.899999999999999" customHeight="1">
      <c r="A952" s="36"/>
      <c r="B952" s="41"/>
      <c r="C952" s="284" t="s">
        <v>303</v>
      </c>
      <c r="D952" s="284" t="s">
        <v>3856</v>
      </c>
      <c r="E952" s="19" t="s">
        <v>253</v>
      </c>
      <c r="F952" s="285">
        <v>1456.8</v>
      </c>
      <c r="G952" s="36"/>
      <c r="H952" s="41"/>
    </row>
    <row r="953" spans="1:8" s="2" customFormat="1" ht="16.899999999999999" customHeight="1">
      <c r="A953" s="36"/>
      <c r="B953" s="41"/>
      <c r="C953" s="280" t="s">
        <v>511</v>
      </c>
      <c r="D953" s="281" t="s">
        <v>512</v>
      </c>
      <c r="E953" s="282" t="s">
        <v>253</v>
      </c>
      <c r="F953" s="283">
        <v>87.408000000000001</v>
      </c>
      <c r="G953" s="36"/>
      <c r="H953" s="41"/>
    </row>
    <row r="954" spans="1:8" s="2" customFormat="1" ht="16.899999999999999" customHeight="1">
      <c r="A954" s="36"/>
      <c r="B954" s="41"/>
      <c r="C954" s="284" t="s">
        <v>511</v>
      </c>
      <c r="D954" s="284" t="s">
        <v>629</v>
      </c>
      <c r="E954" s="19" t="s">
        <v>19</v>
      </c>
      <c r="F954" s="285">
        <v>87.408000000000001</v>
      </c>
      <c r="G954" s="36"/>
      <c r="H954" s="41"/>
    </row>
    <row r="955" spans="1:8" s="2" customFormat="1" ht="16.899999999999999" customHeight="1">
      <c r="A955" s="36"/>
      <c r="B955" s="41"/>
      <c r="C955" s="286" t="s">
        <v>3836</v>
      </c>
      <c r="D955" s="36"/>
      <c r="E955" s="36"/>
      <c r="F955" s="36"/>
      <c r="G955" s="36"/>
      <c r="H955" s="41"/>
    </row>
    <row r="956" spans="1:8" s="2" customFormat="1" ht="16.899999999999999" customHeight="1">
      <c r="A956" s="36"/>
      <c r="B956" s="41"/>
      <c r="C956" s="284" t="s">
        <v>1763</v>
      </c>
      <c r="D956" s="284" t="s">
        <v>3934</v>
      </c>
      <c r="E956" s="19" t="s">
        <v>253</v>
      </c>
      <c r="F956" s="285">
        <v>17.481999999999999</v>
      </c>
      <c r="G956" s="36"/>
      <c r="H956" s="41"/>
    </row>
    <row r="957" spans="1:8" s="2" customFormat="1" ht="16.899999999999999" customHeight="1">
      <c r="A957" s="36"/>
      <c r="B957" s="41"/>
      <c r="C957" s="284" t="s">
        <v>1782</v>
      </c>
      <c r="D957" s="284" t="s">
        <v>3938</v>
      </c>
      <c r="E957" s="19" t="s">
        <v>253</v>
      </c>
      <c r="F957" s="285">
        <v>26.222000000000001</v>
      </c>
      <c r="G957" s="36"/>
      <c r="H957" s="41"/>
    </row>
    <row r="958" spans="1:8" s="2" customFormat="1" ht="16.899999999999999" customHeight="1">
      <c r="A958" s="36"/>
      <c r="B958" s="41"/>
      <c r="C958" s="284" t="s">
        <v>1786</v>
      </c>
      <c r="D958" s="284" t="s">
        <v>3939</v>
      </c>
      <c r="E958" s="19" t="s">
        <v>253</v>
      </c>
      <c r="F958" s="285">
        <v>13.111000000000001</v>
      </c>
      <c r="G958" s="36"/>
      <c r="H958" s="41"/>
    </row>
    <row r="959" spans="1:8" s="2" customFormat="1" ht="16.899999999999999" customHeight="1">
      <c r="A959" s="36"/>
      <c r="B959" s="41"/>
      <c r="C959" s="284" t="s">
        <v>1789</v>
      </c>
      <c r="D959" s="284" t="s">
        <v>3940</v>
      </c>
      <c r="E959" s="19" t="s">
        <v>253</v>
      </c>
      <c r="F959" s="285">
        <v>61.186</v>
      </c>
      <c r="G959" s="36"/>
      <c r="H959" s="41"/>
    </row>
    <row r="960" spans="1:8" s="2" customFormat="1" ht="16.899999999999999" customHeight="1">
      <c r="A960" s="36"/>
      <c r="B960" s="41"/>
      <c r="C960" s="284" t="s">
        <v>1793</v>
      </c>
      <c r="D960" s="284" t="s">
        <v>3941</v>
      </c>
      <c r="E960" s="19" t="s">
        <v>253</v>
      </c>
      <c r="F960" s="285">
        <v>30.593</v>
      </c>
      <c r="G960" s="36"/>
      <c r="H960" s="41"/>
    </row>
    <row r="961" spans="1:8" s="2" customFormat="1" ht="16.899999999999999" customHeight="1">
      <c r="A961" s="36"/>
      <c r="B961" s="41"/>
      <c r="C961" s="284" t="s">
        <v>263</v>
      </c>
      <c r="D961" s="284" t="s">
        <v>3853</v>
      </c>
      <c r="E961" s="19" t="s">
        <v>253</v>
      </c>
      <c r="F961" s="285">
        <v>43.704000000000001</v>
      </c>
      <c r="G961" s="36"/>
      <c r="H961" s="41"/>
    </row>
    <row r="962" spans="1:8" s="2" customFormat="1" ht="16.899999999999999" customHeight="1">
      <c r="A962" s="36"/>
      <c r="B962" s="41"/>
      <c r="C962" s="284" t="s">
        <v>298</v>
      </c>
      <c r="D962" s="284" t="s">
        <v>3855</v>
      </c>
      <c r="E962" s="19" t="s">
        <v>253</v>
      </c>
      <c r="F962" s="285">
        <v>145.68</v>
      </c>
      <c r="G962" s="36"/>
      <c r="H962" s="41"/>
    </row>
    <row r="963" spans="1:8" s="2" customFormat="1" ht="16.899999999999999" customHeight="1">
      <c r="A963" s="36"/>
      <c r="B963" s="41"/>
      <c r="C963" s="284" t="s">
        <v>303</v>
      </c>
      <c r="D963" s="284" t="s">
        <v>3856</v>
      </c>
      <c r="E963" s="19" t="s">
        <v>253</v>
      </c>
      <c r="F963" s="285">
        <v>1456.8</v>
      </c>
      <c r="G963" s="36"/>
      <c r="H963" s="41"/>
    </row>
    <row r="964" spans="1:8" s="2" customFormat="1" ht="16.899999999999999" customHeight="1">
      <c r="A964" s="36"/>
      <c r="B964" s="41"/>
      <c r="C964" s="280" t="s">
        <v>514</v>
      </c>
      <c r="D964" s="281" t="s">
        <v>515</v>
      </c>
      <c r="E964" s="282" t="s">
        <v>253</v>
      </c>
      <c r="F964" s="283">
        <v>48.56</v>
      </c>
      <c r="G964" s="36"/>
      <c r="H964" s="41"/>
    </row>
    <row r="965" spans="1:8" s="2" customFormat="1" ht="16.899999999999999" customHeight="1">
      <c r="A965" s="36"/>
      <c r="B965" s="41"/>
      <c r="C965" s="284" t="s">
        <v>514</v>
      </c>
      <c r="D965" s="284" t="s">
        <v>630</v>
      </c>
      <c r="E965" s="19" t="s">
        <v>19</v>
      </c>
      <c r="F965" s="285">
        <v>48.56</v>
      </c>
      <c r="G965" s="36"/>
      <c r="H965" s="41"/>
    </row>
    <row r="966" spans="1:8" s="2" customFormat="1" ht="16.899999999999999" customHeight="1">
      <c r="A966" s="36"/>
      <c r="B966" s="41"/>
      <c r="C966" s="286" t="s">
        <v>3836</v>
      </c>
      <c r="D966" s="36"/>
      <c r="E966" s="36"/>
      <c r="F966" s="36"/>
      <c r="G966" s="36"/>
      <c r="H966" s="41"/>
    </row>
    <row r="967" spans="1:8" s="2" customFormat="1" ht="16.899999999999999" customHeight="1">
      <c r="A967" s="36"/>
      <c r="B967" s="41"/>
      <c r="C967" s="284" t="s">
        <v>1763</v>
      </c>
      <c r="D967" s="284" t="s">
        <v>3934</v>
      </c>
      <c r="E967" s="19" t="s">
        <v>253</v>
      </c>
      <c r="F967" s="285">
        <v>17.481999999999999</v>
      </c>
      <c r="G967" s="36"/>
      <c r="H967" s="41"/>
    </row>
    <row r="968" spans="1:8" s="2" customFormat="1" ht="16.899999999999999" customHeight="1">
      <c r="A968" s="36"/>
      <c r="B968" s="41"/>
      <c r="C968" s="284" t="s">
        <v>681</v>
      </c>
      <c r="D968" s="284" t="s">
        <v>3882</v>
      </c>
      <c r="E968" s="19" t="s">
        <v>253</v>
      </c>
      <c r="F968" s="285">
        <v>48.56</v>
      </c>
      <c r="G968" s="36"/>
      <c r="H968" s="41"/>
    </row>
    <row r="969" spans="1:8" s="2" customFormat="1" ht="16.899999999999999" customHeight="1">
      <c r="A969" s="36"/>
      <c r="B969" s="41"/>
      <c r="C969" s="284" t="s">
        <v>1081</v>
      </c>
      <c r="D969" s="284" t="s">
        <v>3918</v>
      </c>
      <c r="E969" s="19" t="s">
        <v>253</v>
      </c>
      <c r="F969" s="285">
        <v>48.56</v>
      </c>
      <c r="G969" s="36"/>
      <c r="H969" s="41"/>
    </row>
    <row r="970" spans="1:8" s="2" customFormat="1" ht="16.899999999999999" customHeight="1">
      <c r="A970" s="36"/>
      <c r="B970" s="41"/>
      <c r="C970" s="284" t="s">
        <v>784</v>
      </c>
      <c r="D970" s="284" t="s">
        <v>3884</v>
      </c>
      <c r="E970" s="19" t="s">
        <v>253</v>
      </c>
      <c r="F970" s="285">
        <v>48.56</v>
      </c>
      <c r="G970" s="36"/>
      <c r="H970" s="41"/>
    </row>
    <row r="971" spans="1:8" s="2" customFormat="1" ht="16.899999999999999" customHeight="1">
      <c r="A971" s="36"/>
      <c r="B971" s="41"/>
      <c r="C971" s="284" t="s">
        <v>788</v>
      </c>
      <c r="D971" s="284" t="s">
        <v>3885</v>
      </c>
      <c r="E971" s="19" t="s">
        <v>253</v>
      </c>
      <c r="F971" s="285">
        <v>485.6</v>
      </c>
      <c r="G971" s="36"/>
      <c r="H971" s="41"/>
    </row>
    <row r="972" spans="1:8" s="2" customFormat="1" ht="16.899999999999999" customHeight="1">
      <c r="A972" s="36"/>
      <c r="B972" s="41"/>
      <c r="C972" s="280" t="s">
        <v>538</v>
      </c>
      <c r="D972" s="281" t="s">
        <v>1371</v>
      </c>
      <c r="E972" s="282" t="s">
        <v>253</v>
      </c>
      <c r="F972" s="283">
        <v>12.986000000000001</v>
      </c>
      <c r="G972" s="36"/>
      <c r="H972" s="41"/>
    </row>
    <row r="973" spans="1:8" s="2" customFormat="1" ht="16.899999999999999" customHeight="1">
      <c r="A973" s="36"/>
      <c r="B973" s="41"/>
      <c r="C973" s="284" t="s">
        <v>19</v>
      </c>
      <c r="D973" s="284" t="s">
        <v>1822</v>
      </c>
      <c r="E973" s="19" t="s">
        <v>19</v>
      </c>
      <c r="F973" s="285">
        <v>9</v>
      </c>
      <c r="G973" s="36"/>
      <c r="H973" s="41"/>
    </row>
    <row r="974" spans="1:8" s="2" customFormat="1" ht="16.899999999999999" customHeight="1">
      <c r="A974" s="36"/>
      <c r="B974" s="41"/>
      <c r="C974" s="284" t="s">
        <v>19</v>
      </c>
      <c r="D974" s="284" t="s">
        <v>1823</v>
      </c>
      <c r="E974" s="19" t="s">
        <v>19</v>
      </c>
      <c r="F974" s="285">
        <v>3.9860000000000002</v>
      </c>
      <c r="G974" s="36"/>
      <c r="H974" s="41"/>
    </row>
    <row r="975" spans="1:8" s="2" customFormat="1" ht="16.899999999999999" customHeight="1">
      <c r="A975" s="36"/>
      <c r="B975" s="41"/>
      <c r="C975" s="284" t="s">
        <v>538</v>
      </c>
      <c r="D975" s="284" t="s">
        <v>234</v>
      </c>
      <c r="E975" s="19" t="s">
        <v>19</v>
      </c>
      <c r="F975" s="285">
        <v>12.986000000000001</v>
      </c>
      <c r="G975" s="36"/>
      <c r="H975" s="41"/>
    </row>
    <row r="976" spans="1:8" s="2" customFormat="1" ht="16.899999999999999" customHeight="1">
      <c r="A976" s="36"/>
      <c r="B976" s="41"/>
      <c r="C976" s="286" t="s">
        <v>3836</v>
      </c>
      <c r="D976" s="36"/>
      <c r="E976" s="36"/>
      <c r="F976" s="36"/>
      <c r="G976" s="36"/>
      <c r="H976" s="41"/>
    </row>
    <row r="977" spans="1:8" s="2" customFormat="1" ht="16.899999999999999" customHeight="1">
      <c r="A977" s="36"/>
      <c r="B977" s="41"/>
      <c r="C977" s="284" t="s">
        <v>1441</v>
      </c>
      <c r="D977" s="284" t="s">
        <v>3927</v>
      </c>
      <c r="E977" s="19" t="s">
        <v>253</v>
      </c>
      <c r="F977" s="285">
        <v>12.986000000000001</v>
      </c>
      <c r="G977" s="36"/>
      <c r="H977" s="41"/>
    </row>
    <row r="978" spans="1:8" s="2" customFormat="1" ht="16.899999999999999" customHeight="1">
      <c r="A978" s="36"/>
      <c r="B978" s="41"/>
      <c r="C978" s="284" t="s">
        <v>324</v>
      </c>
      <c r="D978" s="284" t="s">
        <v>3859</v>
      </c>
      <c r="E978" s="19" t="s">
        <v>253</v>
      </c>
      <c r="F978" s="285">
        <v>116.10899999999999</v>
      </c>
      <c r="G978" s="36"/>
      <c r="H978" s="41"/>
    </row>
    <row r="979" spans="1:8" s="2" customFormat="1" ht="16.899999999999999" customHeight="1">
      <c r="A979" s="36"/>
      <c r="B979" s="41"/>
      <c r="C979" s="280" t="s">
        <v>544</v>
      </c>
      <c r="D979" s="281" t="s">
        <v>545</v>
      </c>
      <c r="E979" s="282" t="s">
        <v>253</v>
      </c>
      <c r="F979" s="283">
        <v>63.792999999999999</v>
      </c>
      <c r="G979" s="36"/>
      <c r="H979" s="41"/>
    </row>
    <row r="980" spans="1:8" s="2" customFormat="1" ht="16.899999999999999" customHeight="1">
      <c r="A980" s="36"/>
      <c r="B980" s="41"/>
      <c r="C980" s="284" t="s">
        <v>19</v>
      </c>
      <c r="D980" s="284" t="s">
        <v>1818</v>
      </c>
      <c r="E980" s="19" t="s">
        <v>19</v>
      </c>
      <c r="F980" s="285">
        <v>36</v>
      </c>
      <c r="G980" s="36"/>
      <c r="H980" s="41"/>
    </row>
    <row r="981" spans="1:8" s="2" customFormat="1" ht="16.899999999999999" customHeight="1">
      <c r="A981" s="36"/>
      <c r="B981" s="41"/>
      <c r="C981" s="284" t="s">
        <v>19</v>
      </c>
      <c r="D981" s="284" t="s">
        <v>1819</v>
      </c>
      <c r="E981" s="19" t="s">
        <v>19</v>
      </c>
      <c r="F981" s="285">
        <v>29.146000000000001</v>
      </c>
      <c r="G981" s="36"/>
      <c r="H981" s="41"/>
    </row>
    <row r="982" spans="1:8" s="2" customFormat="1" ht="16.899999999999999" customHeight="1">
      <c r="A982" s="36"/>
      <c r="B982" s="41"/>
      <c r="C982" s="284" t="s">
        <v>19</v>
      </c>
      <c r="D982" s="284" t="s">
        <v>1813</v>
      </c>
      <c r="E982" s="19" t="s">
        <v>19</v>
      </c>
      <c r="F982" s="285">
        <v>-0.627</v>
      </c>
      <c r="G982" s="36"/>
      <c r="H982" s="41"/>
    </row>
    <row r="983" spans="1:8" s="2" customFormat="1" ht="16.899999999999999" customHeight="1">
      <c r="A983" s="36"/>
      <c r="B983" s="41"/>
      <c r="C983" s="284" t="s">
        <v>19</v>
      </c>
      <c r="D983" s="284" t="s">
        <v>1814</v>
      </c>
      <c r="E983" s="19" t="s">
        <v>19</v>
      </c>
      <c r="F983" s="285">
        <v>-0.48799999999999999</v>
      </c>
      <c r="G983" s="36"/>
      <c r="H983" s="41"/>
    </row>
    <row r="984" spans="1:8" s="2" customFormat="1" ht="16.899999999999999" customHeight="1">
      <c r="A984" s="36"/>
      <c r="B984" s="41"/>
      <c r="C984" s="284" t="s">
        <v>19</v>
      </c>
      <c r="D984" s="284" t="s">
        <v>1815</v>
      </c>
      <c r="E984" s="19" t="s">
        <v>19</v>
      </c>
      <c r="F984" s="285">
        <v>-0.23799999999999999</v>
      </c>
      <c r="G984" s="36"/>
      <c r="H984" s="41"/>
    </row>
    <row r="985" spans="1:8" s="2" customFormat="1" ht="16.899999999999999" customHeight="1">
      <c r="A985" s="36"/>
      <c r="B985" s="41"/>
      <c r="C985" s="284" t="s">
        <v>544</v>
      </c>
      <c r="D985" s="284" t="s">
        <v>234</v>
      </c>
      <c r="E985" s="19" t="s">
        <v>19</v>
      </c>
      <c r="F985" s="285">
        <v>63.792999999999999</v>
      </c>
      <c r="G985" s="36"/>
      <c r="H985" s="41"/>
    </row>
    <row r="986" spans="1:8" s="2" customFormat="1" ht="16.899999999999999" customHeight="1">
      <c r="A986" s="36"/>
      <c r="B986" s="41"/>
      <c r="C986" s="286" t="s">
        <v>3836</v>
      </c>
      <c r="D986" s="36"/>
      <c r="E986" s="36"/>
      <c r="F986" s="36"/>
      <c r="G986" s="36"/>
      <c r="H986" s="41"/>
    </row>
    <row r="987" spans="1:8" s="2" customFormat="1" ht="16.899999999999999" customHeight="1">
      <c r="A987" s="36"/>
      <c r="B987" s="41"/>
      <c r="C987" s="284" t="s">
        <v>813</v>
      </c>
      <c r="D987" s="284" t="s">
        <v>3898</v>
      </c>
      <c r="E987" s="19" t="s">
        <v>253</v>
      </c>
      <c r="F987" s="285">
        <v>63.792999999999999</v>
      </c>
      <c r="G987" s="36"/>
      <c r="H987" s="41"/>
    </row>
    <row r="988" spans="1:8" s="2" customFormat="1" ht="16.899999999999999" customHeight="1">
      <c r="A988" s="36"/>
      <c r="B988" s="41"/>
      <c r="C988" s="284" t="s">
        <v>268</v>
      </c>
      <c r="D988" s="284" t="s">
        <v>3854</v>
      </c>
      <c r="E988" s="19" t="s">
        <v>253</v>
      </c>
      <c r="F988" s="285">
        <v>179.90199999999999</v>
      </c>
      <c r="G988" s="36"/>
      <c r="H988" s="41"/>
    </row>
    <row r="989" spans="1:8" s="2" customFormat="1" ht="16.899999999999999" customHeight="1">
      <c r="A989" s="36"/>
      <c r="B989" s="41"/>
      <c r="C989" s="284" t="s">
        <v>308</v>
      </c>
      <c r="D989" s="284" t="s">
        <v>3857</v>
      </c>
      <c r="E989" s="19" t="s">
        <v>253</v>
      </c>
      <c r="F989" s="285">
        <v>179.90199999999999</v>
      </c>
      <c r="G989" s="36"/>
      <c r="H989" s="41"/>
    </row>
    <row r="990" spans="1:8" s="2" customFormat="1" ht="16.899999999999999" customHeight="1">
      <c r="A990" s="36"/>
      <c r="B990" s="41"/>
      <c r="C990" s="284" t="s">
        <v>324</v>
      </c>
      <c r="D990" s="284" t="s">
        <v>3859</v>
      </c>
      <c r="E990" s="19" t="s">
        <v>253</v>
      </c>
      <c r="F990" s="285">
        <v>116.10899999999999</v>
      </c>
      <c r="G990" s="36"/>
      <c r="H990" s="41"/>
    </row>
    <row r="991" spans="1:8" s="2" customFormat="1" ht="16.899999999999999" customHeight="1">
      <c r="A991" s="36"/>
      <c r="B991" s="41"/>
      <c r="C991" s="284" t="s">
        <v>822</v>
      </c>
      <c r="D991" s="284" t="s">
        <v>823</v>
      </c>
      <c r="E991" s="19" t="s">
        <v>166</v>
      </c>
      <c r="F991" s="285">
        <v>128.22399999999999</v>
      </c>
      <c r="G991" s="36"/>
      <c r="H991" s="41"/>
    </row>
    <row r="992" spans="1:8" s="2" customFormat="1" ht="16.899999999999999" customHeight="1">
      <c r="A992" s="36"/>
      <c r="B992" s="41"/>
      <c r="C992" s="280" t="s">
        <v>1951</v>
      </c>
      <c r="D992" s="281" t="s">
        <v>1952</v>
      </c>
      <c r="E992" s="282" t="s">
        <v>156</v>
      </c>
      <c r="F992" s="283">
        <v>760.03200000000004</v>
      </c>
      <c r="G992" s="36"/>
      <c r="H992" s="41"/>
    </row>
    <row r="993" spans="1:8" s="2" customFormat="1" ht="16.899999999999999" customHeight="1">
      <c r="A993" s="36"/>
      <c r="B993" s="41"/>
      <c r="C993" s="280" t="s">
        <v>1184</v>
      </c>
      <c r="D993" s="281" t="s">
        <v>1185</v>
      </c>
      <c r="E993" s="282" t="s">
        <v>156</v>
      </c>
      <c r="F993" s="283">
        <v>760.03200000000004</v>
      </c>
      <c r="G993" s="36"/>
      <c r="H993" s="41"/>
    </row>
    <row r="994" spans="1:8" s="2" customFormat="1" ht="16.899999999999999" customHeight="1">
      <c r="A994" s="36"/>
      <c r="B994" s="41"/>
      <c r="C994" s="284" t="s">
        <v>19</v>
      </c>
      <c r="D994" s="284" t="s">
        <v>1798</v>
      </c>
      <c r="E994" s="19" t="s">
        <v>19</v>
      </c>
      <c r="F994" s="285">
        <v>420</v>
      </c>
      <c r="G994" s="36"/>
      <c r="H994" s="41"/>
    </row>
    <row r="995" spans="1:8" s="2" customFormat="1" ht="16.899999999999999" customHeight="1">
      <c r="A995" s="36"/>
      <c r="B995" s="41"/>
      <c r="C995" s="284" t="s">
        <v>19</v>
      </c>
      <c r="D995" s="284" t="s">
        <v>1799</v>
      </c>
      <c r="E995" s="19" t="s">
        <v>19</v>
      </c>
      <c r="F995" s="285">
        <v>340.03199999999998</v>
      </c>
      <c r="G995" s="36"/>
      <c r="H995" s="41"/>
    </row>
    <row r="996" spans="1:8" s="2" customFormat="1" ht="16.899999999999999" customHeight="1">
      <c r="A996" s="36"/>
      <c r="B996" s="41"/>
      <c r="C996" s="284" t="s">
        <v>1184</v>
      </c>
      <c r="D996" s="284" t="s">
        <v>234</v>
      </c>
      <c r="E996" s="19" t="s">
        <v>19</v>
      </c>
      <c r="F996" s="285">
        <v>760.03200000000004</v>
      </c>
      <c r="G996" s="36"/>
      <c r="H996" s="41"/>
    </row>
    <row r="997" spans="1:8" s="2" customFormat="1" ht="16.899999999999999" customHeight="1">
      <c r="A997" s="36"/>
      <c r="B997" s="41"/>
      <c r="C997" s="286" t="s">
        <v>3836</v>
      </c>
      <c r="D997" s="36"/>
      <c r="E997" s="36"/>
      <c r="F997" s="36"/>
      <c r="G997" s="36"/>
      <c r="H997" s="41"/>
    </row>
    <row r="998" spans="1:8" s="2" customFormat="1" ht="16.899999999999999" customHeight="1">
      <c r="A998" s="36"/>
      <c r="B998" s="41"/>
      <c r="C998" s="284" t="s">
        <v>1057</v>
      </c>
      <c r="D998" s="284" t="s">
        <v>3920</v>
      </c>
      <c r="E998" s="19" t="s">
        <v>156</v>
      </c>
      <c r="F998" s="285">
        <v>760.03200000000004</v>
      </c>
      <c r="G998" s="36"/>
      <c r="H998" s="41"/>
    </row>
    <row r="999" spans="1:8" s="2" customFormat="1" ht="16.899999999999999" customHeight="1">
      <c r="A999" s="36"/>
      <c r="B999" s="41"/>
      <c r="C999" s="284" t="s">
        <v>1076</v>
      </c>
      <c r="D999" s="284" t="s">
        <v>3921</v>
      </c>
      <c r="E999" s="19" t="s">
        <v>156</v>
      </c>
      <c r="F999" s="285">
        <v>15200.64</v>
      </c>
      <c r="G999" s="36"/>
      <c r="H999" s="41"/>
    </row>
    <row r="1000" spans="1:8" s="2" customFormat="1" ht="16.899999999999999" customHeight="1">
      <c r="A1000" s="36"/>
      <c r="B1000" s="41"/>
      <c r="C1000" s="280" t="s">
        <v>574</v>
      </c>
      <c r="D1000" s="281" t="s">
        <v>1954</v>
      </c>
      <c r="E1000" s="282" t="s">
        <v>253</v>
      </c>
      <c r="F1000" s="283">
        <v>145.68</v>
      </c>
      <c r="G1000" s="36"/>
      <c r="H1000" s="41"/>
    </row>
    <row r="1001" spans="1:8" s="2" customFormat="1" ht="16.899999999999999" customHeight="1">
      <c r="A1001" s="36"/>
      <c r="B1001" s="41"/>
      <c r="C1001" s="284" t="s">
        <v>19</v>
      </c>
      <c r="D1001" s="284" t="s">
        <v>1086</v>
      </c>
      <c r="E1001" s="19" t="s">
        <v>19</v>
      </c>
      <c r="F1001" s="285">
        <v>145.68</v>
      </c>
      <c r="G1001" s="36"/>
      <c r="H1001" s="41"/>
    </row>
    <row r="1002" spans="1:8" s="2" customFormat="1" ht="16.899999999999999" customHeight="1">
      <c r="A1002" s="36"/>
      <c r="B1002" s="41"/>
      <c r="C1002" s="284" t="s">
        <v>574</v>
      </c>
      <c r="D1002" s="284" t="s">
        <v>234</v>
      </c>
      <c r="E1002" s="19" t="s">
        <v>19</v>
      </c>
      <c r="F1002" s="285">
        <v>145.68</v>
      </c>
      <c r="G1002" s="36"/>
      <c r="H1002" s="41"/>
    </row>
    <row r="1003" spans="1:8" s="2" customFormat="1" ht="16.899999999999999" customHeight="1">
      <c r="A1003" s="36"/>
      <c r="B1003" s="41"/>
      <c r="C1003" s="280" t="s">
        <v>577</v>
      </c>
      <c r="D1003" s="281" t="s">
        <v>578</v>
      </c>
      <c r="E1003" s="282" t="s">
        <v>253</v>
      </c>
      <c r="F1003" s="283">
        <v>116.10899999999999</v>
      </c>
      <c r="G1003" s="36"/>
      <c r="H1003" s="41"/>
    </row>
    <row r="1004" spans="1:8" s="2" customFormat="1" ht="16.899999999999999" customHeight="1">
      <c r="A1004" s="36"/>
      <c r="B1004" s="41"/>
      <c r="C1004" s="284" t="s">
        <v>19</v>
      </c>
      <c r="D1004" s="284" t="s">
        <v>505</v>
      </c>
      <c r="E1004" s="19" t="s">
        <v>19</v>
      </c>
      <c r="F1004" s="285">
        <v>194.24100000000001</v>
      </c>
      <c r="G1004" s="36"/>
      <c r="H1004" s="41"/>
    </row>
    <row r="1005" spans="1:8" s="2" customFormat="1" ht="16.899999999999999" customHeight="1">
      <c r="A1005" s="36"/>
      <c r="B1005" s="41"/>
      <c r="C1005" s="284" t="s">
        <v>19</v>
      </c>
      <c r="D1005" s="284" t="s">
        <v>802</v>
      </c>
      <c r="E1005" s="19" t="s">
        <v>19</v>
      </c>
      <c r="F1005" s="285">
        <v>-12.986000000000001</v>
      </c>
      <c r="G1005" s="36"/>
      <c r="H1005" s="41"/>
    </row>
    <row r="1006" spans="1:8" s="2" customFormat="1" ht="16.899999999999999" customHeight="1">
      <c r="A1006" s="36"/>
      <c r="B1006" s="41"/>
      <c r="C1006" s="284" t="s">
        <v>19</v>
      </c>
      <c r="D1006" s="284" t="s">
        <v>804</v>
      </c>
      <c r="E1006" s="19" t="s">
        <v>19</v>
      </c>
      <c r="F1006" s="285">
        <v>-63.792999999999999</v>
      </c>
      <c r="G1006" s="36"/>
      <c r="H1006" s="41"/>
    </row>
    <row r="1007" spans="1:8" s="2" customFormat="1" ht="16.899999999999999" customHeight="1">
      <c r="A1007" s="36"/>
      <c r="B1007" s="41"/>
      <c r="C1007" s="284" t="s">
        <v>19</v>
      </c>
      <c r="D1007" s="284" t="s">
        <v>1813</v>
      </c>
      <c r="E1007" s="19" t="s">
        <v>19</v>
      </c>
      <c r="F1007" s="285">
        <v>-0.627</v>
      </c>
      <c r="G1007" s="36"/>
      <c r="H1007" s="41"/>
    </row>
    <row r="1008" spans="1:8" s="2" customFormat="1" ht="16.899999999999999" customHeight="1">
      <c r="A1008" s="36"/>
      <c r="B1008" s="41"/>
      <c r="C1008" s="284" t="s">
        <v>19</v>
      </c>
      <c r="D1008" s="284" t="s">
        <v>1814</v>
      </c>
      <c r="E1008" s="19" t="s">
        <v>19</v>
      </c>
      <c r="F1008" s="285">
        <v>-0.48799999999999999</v>
      </c>
      <c r="G1008" s="36"/>
      <c r="H1008" s="41"/>
    </row>
    <row r="1009" spans="1:8" s="2" customFormat="1" ht="16.899999999999999" customHeight="1">
      <c r="A1009" s="36"/>
      <c r="B1009" s="41"/>
      <c r="C1009" s="284" t="s">
        <v>19</v>
      </c>
      <c r="D1009" s="284" t="s">
        <v>1815</v>
      </c>
      <c r="E1009" s="19" t="s">
        <v>19</v>
      </c>
      <c r="F1009" s="285">
        <v>-0.23799999999999999</v>
      </c>
      <c r="G1009" s="36"/>
      <c r="H1009" s="41"/>
    </row>
    <row r="1010" spans="1:8" s="2" customFormat="1" ht="16.899999999999999" customHeight="1">
      <c r="A1010" s="36"/>
      <c r="B1010" s="41"/>
      <c r="C1010" s="284" t="s">
        <v>577</v>
      </c>
      <c r="D1010" s="284" t="s">
        <v>234</v>
      </c>
      <c r="E1010" s="19" t="s">
        <v>19</v>
      </c>
      <c r="F1010" s="285">
        <v>116.10899999999999</v>
      </c>
      <c r="G1010" s="36"/>
      <c r="H1010" s="41"/>
    </row>
    <row r="1011" spans="1:8" s="2" customFormat="1" ht="16.899999999999999" customHeight="1">
      <c r="A1011" s="36"/>
      <c r="B1011" s="41"/>
      <c r="C1011" s="286" t="s">
        <v>3836</v>
      </c>
      <c r="D1011" s="36"/>
      <c r="E1011" s="36"/>
      <c r="F1011" s="36"/>
      <c r="G1011" s="36"/>
      <c r="H1011" s="41"/>
    </row>
    <row r="1012" spans="1:8" s="2" customFormat="1" ht="16.899999999999999" customHeight="1">
      <c r="A1012" s="36"/>
      <c r="B1012" s="41"/>
      <c r="C1012" s="284" t="s">
        <v>324</v>
      </c>
      <c r="D1012" s="284" t="s">
        <v>3859</v>
      </c>
      <c r="E1012" s="19" t="s">
        <v>253</v>
      </c>
      <c r="F1012" s="285">
        <v>116.10899999999999</v>
      </c>
      <c r="G1012" s="36"/>
      <c r="H1012" s="41"/>
    </row>
    <row r="1013" spans="1:8" s="2" customFormat="1" ht="16.899999999999999" customHeight="1">
      <c r="A1013" s="36"/>
      <c r="B1013" s="41"/>
      <c r="C1013" s="284" t="s">
        <v>268</v>
      </c>
      <c r="D1013" s="284" t="s">
        <v>3854</v>
      </c>
      <c r="E1013" s="19" t="s">
        <v>253</v>
      </c>
      <c r="F1013" s="285">
        <v>179.90199999999999</v>
      </c>
      <c r="G1013" s="36"/>
      <c r="H1013" s="41"/>
    </row>
    <row r="1014" spans="1:8" s="2" customFormat="1" ht="16.899999999999999" customHeight="1">
      <c r="A1014" s="36"/>
      <c r="B1014" s="41"/>
      <c r="C1014" s="284" t="s">
        <v>308</v>
      </c>
      <c r="D1014" s="284" t="s">
        <v>3857</v>
      </c>
      <c r="E1014" s="19" t="s">
        <v>253</v>
      </c>
      <c r="F1014" s="285">
        <v>179.90199999999999</v>
      </c>
      <c r="G1014" s="36"/>
      <c r="H1014" s="41"/>
    </row>
    <row r="1015" spans="1:8" s="2" customFormat="1" ht="16.899999999999999" customHeight="1">
      <c r="A1015" s="36"/>
      <c r="B1015" s="41"/>
      <c r="C1015" s="284" t="s">
        <v>809</v>
      </c>
      <c r="D1015" s="284" t="s">
        <v>3913</v>
      </c>
      <c r="E1015" s="19" t="s">
        <v>166</v>
      </c>
      <c r="F1015" s="285">
        <v>233.37899999999999</v>
      </c>
      <c r="G1015" s="36"/>
      <c r="H1015" s="41"/>
    </row>
    <row r="1016" spans="1:8" s="2" customFormat="1" ht="26.45" customHeight="1">
      <c r="A1016" s="36"/>
      <c r="B1016" s="41"/>
      <c r="C1016" s="279" t="s">
        <v>3942</v>
      </c>
      <c r="D1016" s="279" t="s">
        <v>111</v>
      </c>
      <c r="E1016" s="36"/>
      <c r="F1016" s="36"/>
      <c r="G1016" s="36"/>
      <c r="H1016" s="41"/>
    </row>
    <row r="1017" spans="1:8" s="2" customFormat="1" ht="16.899999999999999" customHeight="1">
      <c r="A1017" s="36"/>
      <c r="B1017" s="41"/>
      <c r="C1017" s="280" t="s">
        <v>505</v>
      </c>
      <c r="D1017" s="281" t="s">
        <v>506</v>
      </c>
      <c r="E1017" s="282" t="s">
        <v>253</v>
      </c>
      <c r="F1017" s="283">
        <v>6.4189999999999996</v>
      </c>
      <c r="G1017" s="36"/>
      <c r="H1017" s="41"/>
    </row>
    <row r="1018" spans="1:8" s="2" customFormat="1" ht="16.899999999999999" customHeight="1">
      <c r="A1018" s="36"/>
      <c r="B1018" s="41"/>
      <c r="C1018" s="284" t="s">
        <v>19</v>
      </c>
      <c r="D1018" s="284" t="s">
        <v>1965</v>
      </c>
      <c r="E1018" s="19" t="s">
        <v>19</v>
      </c>
      <c r="F1018" s="285">
        <v>5.6390000000000002</v>
      </c>
      <c r="G1018" s="36"/>
      <c r="H1018" s="41"/>
    </row>
    <row r="1019" spans="1:8" s="2" customFormat="1" ht="16.899999999999999" customHeight="1">
      <c r="A1019" s="36"/>
      <c r="B1019" s="41"/>
      <c r="C1019" s="284" t="s">
        <v>19</v>
      </c>
      <c r="D1019" s="284" t="s">
        <v>1966</v>
      </c>
      <c r="E1019" s="19" t="s">
        <v>19</v>
      </c>
      <c r="F1019" s="285">
        <v>0.78</v>
      </c>
      <c r="G1019" s="36"/>
      <c r="H1019" s="41"/>
    </row>
    <row r="1020" spans="1:8" s="2" customFormat="1" ht="16.899999999999999" customHeight="1">
      <c r="A1020" s="36"/>
      <c r="B1020" s="41"/>
      <c r="C1020" s="284" t="s">
        <v>505</v>
      </c>
      <c r="D1020" s="284" t="s">
        <v>234</v>
      </c>
      <c r="E1020" s="19" t="s">
        <v>19</v>
      </c>
      <c r="F1020" s="285">
        <v>6.4189999999999996</v>
      </c>
      <c r="G1020" s="36"/>
      <c r="H1020" s="41"/>
    </row>
    <row r="1021" spans="1:8" s="2" customFormat="1" ht="16.899999999999999" customHeight="1">
      <c r="A1021" s="36"/>
      <c r="B1021" s="41"/>
      <c r="C1021" s="286" t="s">
        <v>3836</v>
      </c>
      <c r="D1021" s="36"/>
      <c r="E1021" s="36"/>
      <c r="F1021" s="36"/>
      <c r="G1021" s="36"/>
      <c r="H1021" s="41"/>
    </row>
    <row r="1022" spans="1:8" s="2" customFormat="1" ht="16.899999999999999" customHeight="1">
      <c r="A1022" s="36"/>
      <c r="B1022" s="41"/>
      <c r="C1022" s="284" t="s">
        <v>1763</v>
      </c>
      <c r="D1022" s="284" t="s">
        <v>3934</v>
      </c>
      <c r="E1022" s="19" t="s">
        <v>253</v>
      </c>
      <c r="F1022" s="285">
        <v>1.9259999999999999</v>
      </c>
      <c r="G1022" s="36"/>
      <c r="H1022" s="41"/>
    </row>
    <row r="1023" spans="1:8" s="2" customFormat="1" ht="16.899999999999999" customHeight="1">
      <c r="A1023" s="36"/>
      <c r="B1023" s="41"/>
      <c r="C1023" s="284" t="s">
        <v>608</v>
      </c>
      <c r="D1023" s="284" t="s">
        <v>3873</v>
      </c>
      <c r="E1023" s="19" t="s">
        <v>253</v>
      </c>
      <c r="F1023" s="285">
        <v>3.21</v>
      </c>
      <c r="G1023" s="36"/>
      <c r="H1023" s="41"/>
    </row>
    <row r="1024" spans="1:8" s="2" customFormat="1" ht="16.899999999999999" customHeight="1">
      <c r="A1024" s="36"/>
      <c r="B1024" s="41"/>
      <c r="C1024" s="284" t="s">
        <v>313</v>
      </c>
      <c r="D1024" s="284" t="s">
        <v>314</v>
      </c>
      <c r="E1024" s="19" t="s">
        <v>253</v>
      </c>
      <c r="F1024" s="285">
        <v>6.4189999999999996</v>
      </c>
      <c r="G1024" s="36"/>
      <c r="H1024" s="41"/>
    </row>
    <row r="1025" spans="1:8" s="2" customFormat="1" ht="16.899999999999999" customHeight="1">
      <c r="A1025" s="36"/>
      <c r="B1025" s="41"/>
      <c r="C1025" s="284" t="s">
        <v>317</v>
      </c>
      <c r="D1025" s="284" t="s">
        <v>3858</v>
      </c>
      <c r="E1025" s="19" t="s">
        <v>166</v>
      </c>
      <c r="F1025" s="285">
        <v>11.554</v>
      </c>
      <c r="G1025" s="36"/>
      <c r="H1025" s="41"/>
    </row>
    <row r="1026" spans="1:8" s="2" customFormat="1" ht="16.899999999999999" customHeight="1">
      <c r="A1026" s="36"/>
      <c r="B1026" s="41"/>
      <c r="C1026" s="284" t="s">
        <v>324</v>
      </c>
      <c r="D1026" s="284" t="s">
        <v>3859</v>
      </c>
      <c r="E1026" s="19" t="s">
        <v>253</v>
      </c>
      <c r="F1026" s="285">
        <v>1.6040000000000001</v>
      </c>
      <c r="G1026" s="36"/>
      <c r="H1026" s="41"/>
    </row>
    <row r="1027" spans="1:8" s="2" customFormat="1" ht="16.899999999999999" customHeight="1">
      <c r="A1027" s="36"/>
      <c r="B1027" s="41"/>
      <c r="C1027" s="280" t="s">
        <v>508</v>
      </c>
      <c r="D1027" s="281" t="s">
        <v>509</v>
      </c>
      <c r="E1027" s="282" t="s">
        <v>253</v>
      </c>
      <c r="F1027" s="283">
        <v>1.9259999999999999</v>
      </c>
      <c r="G1027" s="36"/>
      <c r="H1027" s="41"/>
    </row>
    <row r="1028" spans="1:8" s="2" customFormat="1" ht="16.899999999999999" customHeight="1">
      <c r="A1028" s="36"/>
      <c r="B1028" s="41"/>
      <c r="C1028" s="284" t="s">
        <v>508</v>
      </c>
      <c r="D1028" s="284" t="s">
        <v>628</v>
      </c>
      <c r="E1028" s="19" t="s">
        <v>19</v>
      </c>
      <c r="F1028" s="285">
        <v>1.9259999999999999</v>
      </c>
      <c r="G1028" s="36"/>
      <c r="H1028" s="41"/>
    </row>
    <row r="1029" spans="1:8" s="2" customFormat="1" ht="16.899999999999999" customHeight="1">
      <c r="A1029" s="36"/>
      <c r="B1029" s="41"/>
      <c r="C1029" s="286" t="s">
        <v>3836</v>
      </c>
      <c r="D1029" s="36"/>
      <c r="E1029" s="36"/>
      <c r="F1029" s="36"/>
      <c r="G1029" s="36"/>
      <c r="H1029" s="41"/>
    </row>
    <row r="1030" spans="1:8" s="2" customFormat="1" ht="16.899999999999999" customHeight="1">
      <c r="A1030" s="36"/>
      <c r="B1030" s="41"/>
      <c r="C1030" s="284" t="s">
        <v>1763</v>
      </c>
      <c r="D1030" s="284" t="s">
        <v>3934</v>
      </c>
      <c r="E1030" s="19" t="s">
        <v>253</v>
      </c>
      <c r="F1030" s="285">
        <v>1.9259999999999999</v>
      </c>
      <c r="G1030" s="36"/>
      <c r="H1030" s="41"/>
    </row>
    <row r="1031" spans="1:8" s="2" customFormat="1" ht="16.899999999999999" customHeight="1">
      <c r="A1031" s="36"/>
      <c r="B1031" s="41"/>
      <c r="C1031" s="284" t="s">
        <v>1771</v>
      </c>
      <c r="D1031" s="284" t="s">
        <v>3935</v>
      </c>
      <c r="E1031" s="19" t="s">
        <v>253</v>
      </c>
      <c r="F1031" s="285">
        <v>0.96299999999999997</v>
      </c>
      <c r="G1031" s="36"/>
      <c r="H1031" s="41"/>
    </row>
    <row r="1032" spans="1:8" s="2" customFormat="1" ht="16.899999999999999" customHeight="1">
      <c r="A1032" s="36"/>
      <c r="B1032" s="41"/>
      <c r="C1032" s="284" t="s">
        <v>263</v>
      </c>
      <c r="D1032" s="284" t="s">
        <v>3853</v>
      </c>
      <c r="E1032" s="19" t="s">
        <v>253</v>
      </c>
      <c r="F1032" s="285">
        <v>4.8150000000000004</v>
      </c>
      <c r="G1032" s="36"/>
      <c r="H1032" s="41"/>
    </row>
    <row r="1033" spans="1:8" s="2" customFormat="1" ht="16.899999999999999" customHeight="1">
      <c r="A1033" s="36"/>
      <c r="B1033" s="41"/>
      <c r="C1033" s="284" t="s">
        <v>298</v>
      </c>
      <c r="D1033" s="284" t="s">
        <v>3855</v>
      </c>
      <c r="E1033" s="19" t="s">
        <v>253</v>
      </c>
      <c r="F1033" s="285">
        <v>4.8150000000000004</v>
      </c>
      <c r="G1033" s="36"/>
      <c r="H1033" s="41"/>
    </row>
    <row r="1034" spans="1:8" s="2" customFormat="1" ht="16.899999999999999" customHeight="1">
      <c r="A1034" s="36"/>
      <c r="B1034" s="41"/>
      <c r="C1034" s="284" t="s">
        <v>303</v>
      </c>
      <c r="D1034" s="284" t="s">
        <v>3856</v>
      </c>
      <c r="E1034" s="19" t="s">
        <v>253</v>
      </c>
      <c r="F1034" s="285">
        <v>48.15</v>
      </c>
      <c r="G1034" s="36"/>
      <c r="H1034" s="41"/>
    </row>
    <row r="1035" spans="1:8" s="2" customFormat="1" ht="16.899999999999999" customHeight="1">
      <c r="A1035" s="36"/>
      <c r="B1035" s="41"/>
      <c r="C1035" s="280" t="s">
        <v>511</v>
      </c>
      <c r="D1035" s="281" t="s">
        <v>512</v>
      </c>
      <c r="E1035" s="282" t="s">
        <v>253</v>
      </c>
      <c r="F1035" s="283">
        <v>2.8889999999999998</v>
      </c>
      <c r="G1035" s="36"/>
      <c r="H1035" s="41"/>
    </row>
    <row r="1036" spans="1:8" s="2" customFormat="1" ht="16.899999999999999" customHeight="1">
      <c r="A1036" s="36"/>
      <c r="B1036" s="41"/>
      <c r="C1036" s="284" t="s">
        <v>511</v>
      </c>
      <c r="D1036" s="284" t="s">
        <v>629</v>
      </c>
      <c r="E1036" s="19" t="s">
        <v>19</v>
      </c>
      <c r="F1036" s="285">
        <v>2.8889999999999998</v>
      </c>
      <c r="G1036" s="36"/>
      <c r="H1036" s="41"/>
    </row>
    <row r="1037" spans="1:8" s="2" customFormat="1" ht="16.899999999999999" customHeight="1">
      <c r="A1037" s="36"/>
      <c r="B1037" s="41"/>
      <c r="C1037" s="286" t="s">
        <v>3836</v>
      </c>
      <c r="D1037" s="36"/>
      <c r="E1037" s="36"/>
      <c r="F1037" s="36"/>
      <c r="G1037" s="36"/>
      <c r="H1037" s="41"/>
    </row>
    <row r="1038" spans="1:8" s="2" customFormat="1" ht="16.899999999999999" customHeight="1">
      <c r="A1038" s="36"/>
      <c r="B1038" s="41"/>
      <c r="C1038" s="284" t="s">
        <v>1763</v>
      </c>
      <c r="D1038" s="284" t="s">
        <v>3934</v>
      </c>
      <c r="E1038" s="19" t="s">
        <v>253</v>
      </c>
      <c r="F1038" s="285">
        <v>1.9259999999999999</v>
      </c>
      <c r="G1038" s="36"/>
      <c r="H1038" s="41"/>
    </row>
    <row r="1039" spans="1:8" s="2" customFormat="1" ht="16.899999999999999" customHeight="1">
      <c r="A1039" s="36"/>
      <c r="B1039" s="41"/>
      <c r="C1039" s="284" t="s">
        <v>1782</v>
      </c>
      <c r="D1039" s="284" t="s">
        <v>3938</v>
      </c>
      <c r="E1039" s="19" t="s">
        <v>253</v>
      </c>
      <c r="F1039" s="285">
        <v>2.8889999999999998</v>
      </c>
      <c r="G1039" s="36"/>
      <c r="H1039" s="41"/>
    </row>
    <row r="1040" spans="1:8" s="2" customFormat="1" ht="16.899999999999999" customHeight="1">
      <c r="A1040" s="36"/>
      <c r="B1040" s="41"/>
      <c r="C1040" s="284" t="s">
        <v>1786</v>
      </c>
      <c r="D1040" s="284" t="s">
        <v>3939</v>
      </c>
      <c r="E1040" s="19" t="s">
        <v>253</v>
      </c>
      <c r="F1040" s="285">
        <v>1.4450000000000001</v>
      </c>
      <c r="G1040" s="36"/>
      <c r="H1040" s="41"/>
    </row>
    <row r="1041" spans="1:8" s="2" customFormat="1" ht="16.899999999999999" customHeight="1">
      <c r="A1041" s="36"/>
      <c r="B1041" s="41"/>
      <c r="C1041" s="284" t="s">
        <v>263</v>
      </c>
      <c r="D1041" s="284" t="s">
        <v>3853</v>
      </c>
      <c r="E1041" s="19" t="s">
        <v>253</v>
      </c>
      <c r="F1041" s="285">
        <v>4.8150000000000004</v>
      </c>
      <c r="G1041" s="36"/>
      <c r="H1041" s="41"/>
    </row>
    <row r="1042" spans="1:8" s="2" customFormat="1" ht="16.899999999999999" customHeight="1">
      <c r="A1042" s="36"/>
      <c r="B1042" s="41"/>
      <c r="C1042" s="284" t="s">
        <v>298</v>
      </c>
      <c r="D1042" s="284" t="s">
        <v>3855</v>
      </c>
      <c r="E1042" s="19" t="s">
        <v>253</v>
      </c>
      <c r="F1042" s="285">
        <v>4.8150000000000004</v>
      </c>
      <c r="G1042" s="36"/>
      <c r="H1042" s="41"/>
    </row>
    <row r="1043" spans="1:8" s="2" customFormat="1" ht="16.899999999999999" customHeight="1">
      <c r="A1043" s="36"/>
      <c r="B1043" s="41"/>
      <c r="C1043" s="284" t="s">
        <v>303</v>
      </c>
      <c r="D1043" s="284" t="s">
        <v>3856</v>
      </c>
      <c r="E1043" s="19" t="s">
        <v>253</v>
      </c>
      <c r="F1043" s="285">
        <v>48.15</v>
      </c>
      <c r="G1043" s="36"/>
      <c r="H1043" s="41"/>
    </row>
    <row r="1044" spans="1:8" s="2" customFormat="1" ht="16.899999999999999" customHeight="1">
      <c r="A1044" s="36"/>
      <c r="B1044" s="41"/>
      <c r="C1044" s="280" t="s">
        <v>514</v>
      </c>
      <c r="D1044" s="281" t="s">
        <v>515</v>
      </c>
      <c r="E1044" s="282" t="s">
        <v>253</v>
      </c>
      <c r="F1044" s="283">
        <v>1.605</v>
      </c>
      <c r="G1044" s="36"/>
      <c r="H1044" s="41"/>
    </row>
    <row r="1045" spans="1:8" s="2" customFormat="1" ht="16.899999999999999" customHeight="1">
      <c r="A1045" s="36"/>
      <c r="B1045" s="41"/>
      <c r="C1045" s="284" t="s">
        <v>514</v>
      </c>
      <c r="D1045" s="284" t="s">
        <v>630</v>
      </c>
      <c r="E1045" s="19" t="s">
        <v>19</v>
      </c>
      <c r="F1045" s="285">
        <v>1.605</v>
      </c>
      <c r="G1045" s="36"/>
      <c r="H1045" s="41"/>
    </row>
    <row r="1046" spans="1:8" s="2" customFormat="1" ht="16.899999999999999" customHeight="1">
      <c r="A1046" s="36"/>
      <c r="B1046" s="41"/>
      <c r="C1046" s="286" t="s">
        <v>3836</v>
      </c>
      <c r="D1046" s="36"/>
      <c r="E1046" s="36"/>
      <c r="F1046" s="36"/>
      <c r="G1046" s="36"/>
      <c r="H1046" s="41"/>
    </row>
    <row r="1047" spans="1:8" s="2" customFormat="1" ht="16.899999999999999" customHeight="1">
      <c r="A1047" s="36"/>
      <c r="B1047" s="41"/>
      <c r="C1047" s="284" t="s">
        <v>1763</v>
      </c>
      <c r="D1047" s="284" t="s">
        <v>3934</v>
      </c>
      <c r="E1047" s="19" t="s">
        <v>253</v>
      </c>
      <c r="F1047" s="285">
        <v>1.9259999999999999</v>
      </c>
      <c r="G1047" s="36"/>
      <c r="H1047" s="41"/>
    </row>
    <row r="1048" spans="1:8" s="2" customFormat="1" ht="16.899999999999999" customHeight="1">
      <c r="A1048" s="36"/>
      <c r="B1048" s="41"/>
      <c r="C1048" s="284" t="s">
        <v>681</v>
      </c>
      <c r="D1048" s="284" t="s">
        <v>3882</v>
      </c>
      <c r="E1048" s="19" t="s">
        <v>253</v>
      </c>
      <c r="F1048" s="285">
        <v>1.605</v>
      </c>
      <c r="G1048" s="36"/>
      <c r="H1048" s="41"/>
    </row>
    <row r="1049" spans="1:8" s="2" customFormat="1" ht="16.899999999999999" customHeight="1">
      <c r="A1049" s="36"/>
      <c r="B1049" s="41"/>
      <c r="C1049" s="284" t="s">
        <v>1081</v>
      </c>
      <c r="D1049" s="284" t="s">
        <v>3918</v>
      </c>
      <c r="E1049" s="19" t="s">
        <v>253</v>
      </c>
      <c r="F1049" s="285">
        <v>1.605</v>
      </c>
      <c r="G1049" s="36"/>
      <c r="H1049" s="41"/>
    </row>
    <row r="1050" spans="1:8" s="2" customFormat="1" ht="16.899999999999999" customHeight="1">
      <c r="A1050" s="36"/>
      <c r="B1050" s="41"/>
      <c r="C1050" s="284" t="s">
        <v>784</v>
      </c>
      <c r="D1050" s="284" t="s">
        <v>3884</v>
      </c>
      <c r="E1050" s="19" t="s">
        <v>253</v>
      </c>
      <c r="F1050" s="285">
        <v>1.605</v>
      </c>
      <c r="G1050" s="36"/>
      <c r="H1050" s="41"/>
    </row>
    <row r="1051" spans="1:8" s="2" customFormat="1" ht="16.899999999999999" customHeight="1">
      <c r="A1051" s="36"/>
      <c r="B1051" s="41"/>
      <c r="C1051" s="284" t="s">
        <v>788</v>
      </c>
      <c r="D1051" s="284" t="s">
        <v>3885</v>
      </c>
      <c r="E1051" s="19" t="s">
        <v>253</v>
      </c>
      <c r="F1051" s="285">
        <v>16.05</v>
      </c>
      <c r="G1051" s="36"/>
      <c r="H1051" s="41"/>
    </row>
    <row r="1052" spans="1:8" s="2" customFormat="1" ht="16.899999999999999" customHeight="1">
      <c r="A1052" s="36"/>
      <c r="B1052" s="41"/>
      <c r="C1052" s="280" t="s">
        <v>538</v>
      </c>
      <c r="D1052" s="281" t="s">
        <v>1371</v>
      </c>
      <c r="E1052" s="282" t="s">
        <v>253</v>
      </c>
      <c r="F1052" s="283">
        <v>1.07</v>
      </c>
      <c r="G1052" s="36"/>
      <c r="H1052" s="41"/>
    </row>
    <row r="1053" spans="1:8" s="2" customFormat="1" ht="16.899999999999999" customHeight="1">
      <c r="A1053" s="36"/>
      <c r="B1053" s="41"/>
      <c r="C1053" s="284" t="s">
        <v>19</v>
      </c>
      <c r="D1053" s="284" t="s">
        <v>1998</v>
      </c>
      <c r="E1053" s="19" t="s">
        <v>19</v>
      </c>
      <c r="F1053" s="285">
        <v>0.94</v>
      </c>
      <c r="G1053" s="36"/>
      <c r="H1053" s="41"/>
    </row>
    <row r="1054" spans="1:8" s="2" customFormat="1" ht="16.899999999999999" customHeight="1">
      <c r="A1054" s="36"/>
      <c r="B1054" s="41"/>
      <c r="C1054" s="284" t="s">
        <v>19</v>
      </c>
      <c r="D1054" s="284" t="s">
        <v>1999</v>
      </c>
      <c r="E1054" s="19" t="s">
        <v>19</v>
      </c>
      <c r="F1054" s="285">
        <v>0.13</v>
      </c>
      <c r="G1054" s="36"/>
      <c r="H1054" s="41"/>
    </row>
    <row r="1055" spans="1:8" s="2" customFormat="1" ht="16.899999999999999" customHeight="1">
      <c r="A1055" s="36"/>
      <c r="B1055" s="41"/>
      <c r="C1055" s="284" t="s">
        <v>538</v>
      </c>
      <c r="D1055" s="284" t="s">
        <v>234</v>
      </c>
      <c r="E1055" s="19" t="s">
        <v>19</v>
      </c>
      <c r="F1055" s="285">
        <v>1.07</v>
      </c>
      <c r="G1055" s="36"/>
      <c r="H1055" s="41"/>
    </row>
    <row r="1056" spans="1:8" s="2" customFormat="1" ht="16.899999999999999" customHeight="1">
      <c r="A1056" s="36"/>
      <c r="B1056" s="41"/>
      <c r="C1056" s="280" t="s">
        <v>544</v>
      </c>
      <c r="D1056" s="281" t="s">
        <v>545</v>
      </c>
      <c r="E1056" s="282" t="s">
        <v>253</v>
      </c>
      <c r="F1056" s="283">
        <v>3.206</v>
      </c>
      <c r="G1056" s="36"/>
      <c r="H1056" s="41"/>
    </row>
    <row r="1057" spans="1:8" s="2" customFormat="1" ht="16.899999999999999" customHeight="1">
      <c r="A1057" s="36"/>
      <c r="B1057" s="41"/>
      <c r="C1057" s="284" t="s">
        <v>19</v>
      </c>
      <c r="D1057" s="284" t="s">
        <v>1993</v>
      </c>
      <c r="E1057" s="19" t="s">
        <v>19</v>
      </c>
      <c r="F1057" s="285">
        <v>2.82</v>
      </c>
      <c r="G1057" s="36"/>
      <c r="H1057" s="41"/>
    </row>
    <row r="1058" spans="1:8" s="2" customFormat="1" ht="16.899999999999999" customHeight="1">
      <c r="A1058" s="36"/>
      <c r="B1058" s="41"/>
      <c r="C1058" s="284" t="s">
        <v>19</v>
      </c>
      <c r="D1058" s="284" t="s">
        <v>1994</v>
      </c>
      <c r="E1058" s="19" t="s">
        <v>19</v>
      </c>
      <c r="F1058" s="285">
        <v>0.39</v>
      </c>
      <c r="G1058" s="36"/>
      <c r="H1058" s="41"/>
    </row>
    <row r="1059" spans="1:8" s="2" customFormat="1" ht="16.899999999999999" customHeight="1">
      <c r="A1059" s="36"/>
      <c r="B1059" s="41"/>
      <c r="C1059" s="284" t="s">
        <v>19</v>
      </c>
      <c r="D1059" s="284" t="s">
        <v>1995</v>
      </c>
      <c r="E1059" s="19" t="s">
        <v>19</v>
      </c>
      <c r="F1059" s="285">
        <v>-4.0000000000000001E-3</v>
      </c>
      <c r="G1059" s="36"/>
      <c r="H1059" s="41"/>
    </row>
    <row r="1060" spans="1:8" s="2" customFormat="1" ht="16.899999999999999" customHeight="1">
      <c r="A1060" s="36"/>
      <c r="B1060" s="41"/>
      <c r="C1060" s="284" t="s">
        <v>544</v>
      </c>
      <c r="D1060" s="284" t="s">
        <v>234</v>
      </c>
      <c r="E1060" s="19" t="s">
        <v>19</v>
      </c>
      <c r="F1060" s="285">
        <v>3.206</v>
      </c>
      <c r="G1060" s="36"/>
      <c r="H1060" s="41"/>
    </row>
    <row r="1061" spans="1:8" s="2" customFormat="1" ht="16.899999999999999" customHeight="1">
      <c r="A1061" s="36"/>
      <c r="B1061" s="41"/>
      <c r="C1061" s="286" t="s">
        <v>3836</v>
      </c>
      <c r="D1061" s="36"/>
      <c r="E1061" s="36"/>
      <c r="F1061" s="36"/>
      <c r="G1061" s="36"/>
      <c r="H1061" s="41"/>
    </row>
    <row r="1062" spans="1:8" s="2" customFormat="1" ht="16.899999999999999" customHeight="1">
      <c r="A1062" s="36"/>
      <c r="B1062" s="41"/>
      <c r="C1062" s="284" t="s">
        <v>813</v>
      </c>
      <c r="D1062" s="284" t="s">
        <v>3898</v>
      </c>
      <c r="E1062" s="19" t="s">
        <v>253</v>
      </c>
      <c r="F1062" s="285">
        <v>3.206</v>
      </c>
      <c r="G1062" s="36"/>
      <c r="H1062" s="41"/>
    </row>
    <row r="1063" spans="1:8" s="2" customFormat="1" ht="16.899999999999999" customHeight="1">
      <c r="A1063" s="36"/>
      <c r="B1063" s="41"/>
      <c r="C1063" s="284" t="s">
        <v>268</v>
      </c>
      <c r="D1063" s="284" t="s">
        <v>3854</v>
      </c>
      <c r="E1063" s="19" t="s">
        <v>253</v>
      </c>
      <c r="F1063" s="285">
        <v>4.8099999999999996</v>
      </c>
      <c r="G1063" s="36"/>
      <c r="H1063" s="41"/>
    </row>
    <row r="1064" spans="1:8" s="2" customFormat="1" ht="16.899999999999999" customHeight="1">
      <c r="A1064" s="36"/>
      <c r="B1064" s="41"/>
      <c r="C1064" s="284" t="s">
        <v>308</v>
      </c>
      <c r="D1064" s="284" t="s">
        <v>3857</v>
      </c>
      <c r="E1064" s="19" t="s">
        <v>253</v>
      </c>
      <c r="F1064" s="285">
        <v>4.8099999999999996</v>
      </c>
      <c r="G1064" s="36"/>
      <c r="H1064" s="41"/>
    </row>
    <row r="1065" spans="1:8" s="2" customFormat="1" ht="16.899999999999999" customHeight="1">
      <c r="A1065" s="36"/>
      <c r="B1065" s="41"/>
      <c r="C1065" s="284" t="s">
        <v>822</v>
      </c>
      <c r="D1065" s="284" t="s">
        <v>823</v>
      </c>
      <c r="E1065" s="19" t="s">
        <v>166</v>
      </c>
      <c r="F1065" s="285">
        <v>6.444</v>
      </c>
      <c r="G1065" s="36"/>
      <c r="H1065" s="41"/>
    </row>
    <row r="1066" spans="1:8" s="2" customFormat="1" ht="16.899999999999999" customHeight="1">
      <c r="A1066" s="36"/>
      <c r="B1066" s="41"/>
      <c r="C1066" s="280" t="s">
        <v>3899</v>
      </c>
      <c r="D1066" s="281" t="s">
        <v>545</v>
      </c>
      <c r="E1066" s="282" t="s">
        <v>253</v>
      </c>
      <c r="F1066" s="283">
        <v>63.792999999999999</v>
      </c>
      <c r="G1066" s="36"/>
      <c r="H1066" s="41"/>
    </row>
    <row r="1067" spans="1:8" s="2" customFormat="1" ht="16.899999999999999" customHeight="1">
      <c r="A1067" s="36"/>
      <c r="B1067" s="41"/>
      <c r="C1067" s="280" t="s">
        <v>1951</v>
      </c>
      <c r="D1067" s="281" t="s">
        <v>1952</v>
      </c>
      <c r="E1067" s="282" t="s">
        <v>156</v>
      </c>
      <c r="F1067" s="283">
        <v>21.398</v>
      </c>
      <c r="G1067" s="36"/>
      <c r="H1067" s="41"/>
    </row>
    <row r="1068" spans="1:8" s="2" customFormat="1" ht="16.899999999999999" customHeight="1">
      <c r="A1068" s="36"/>
      <c r="B1068" s="41"/>
      <c r="C1068" s="284" t="s">
        <v>19</v>
      </c>
      <c r="D1068" s="284" t="s">
        <v>1976</v>
      </c>
      <c r="E1068" s="19" t="s">
        <v>19</v>
      </c>
      <c r="F1068" s="285">
        <v>18.797999999999998</v>
      </c>
      <c r="G1068" s="36"/>
      <c r="H1068" s="41"/>
    </row>
    <row r="1069" spans="1:8" s="2" customFormat="1" ht="16.899999999999999" customHeight="1">
      <c r="A1069" s="36"/>
      <c r="B1069" s="41"/>
      <c r="C1069" s="284" t="s">
        <v>19</v>
      </c>
      <c r="D1069" s="284" t="s">
        <v>1977</v>
      </c>
      <c r="E1069" s="19" t="s">
        <v>19</v>
      </c>
      <c r="F1069" s="285">
        <v>2.6</v>
      </c>
      <c r="G1069" s="36"/>
      <c r="H1069" s="41"/>
    </row>
    <row r="1070" spans="1:8" s="2" customFormat="1" ht="16.899999999999999" customHeight="1">
      <c r="A1070" s="36"/>
      <c r="B1070" s="41"/>
      <c r="C1070" s="284" t="s">
        <v>1951</v>
      </c>
      <c r="D1070" s="284" t="s">
        <v>234</v>
      </c>
      <c r="E1070" s="19" t="s">
        <v>19</v>
      </c>
      <c r="F1070" s="285">
        <v>21.398</v>
      </c>
      <c r="G1070" s="36"/>
      <c r="H1070" s="41"/>
    </row>
    <row r="1071" spans="1:8" s="2" customFormat="1" ht="16.899999999999999" customHeight="1">
      <c r="A1071" s="36"/>
      <c r="B1071" s="41"/>
      <c r="C1071" s="286" t="s">
        <v>3836</v>
      </c>
      <c r="D1071" s="36"/>
      <c r="E1071" s="36"/>
      <c r="F1071" s="36"/>
      <c r="G1071" s="36"/>
      <c r="H1071" s="41"/>
    </row>
    <row r="1072" spans="1:8" s="2" customFormat="1" ht="16.899999999999999" customHeight="1">
      <c r="A1072" s="36"/>
      <c r="B1072" s="41"/>
      <c r="C1072" s="284" t="s">
        <v>1304</v>
      </c>
      <c r="D1072" s="284" t="s">
        <v>3924</v>
      </c>
      <c r="E1072" s="19" t="s">
        <v>156</v>
      </c>
      <c r="F1072" s="285">
        <v>21.398</v>
      </c>
      <c r="G1072" s="36"/>
      <c r="H1072" s="41"/>
    </row>
    <row r="1073" spans="1:8" s="2" customFormat="1" ht="16.899999999999999" customHeight="1">
      <c r="A1073" s="36"/>
      <c r="B1073" s="41"/>
      <c r="C1073" s="284" t="s">
        <v>1310</v>
      </c>
      <c r="D1073" s="284" t="s">
        <v>3925</v>
      </c>
      <c r="E1073" s="19" t="s">
        <v>156</v>
      </c>
      <c r="F1073" s="285">
        <v>21.398</v>
      </c>
      <c r="G1073" s="36"/>
      <c r="H1073" s="41"/>
    </row>
    <row r="1074" spans="1:8" s="2" customFormat="1" ht="16.899999999999999" customHeight="1">
      <c r="A1074" s="36"/>
      <c r="B1074" s="41"/>
      <c r="C1074" s="280" t="s">
        <v>574</v>
      </c>
      <c r="D1074" s="281" t="s">
        <v>1954</v>
      </c>
      <c r="E1074" s="282" t="s">
        <v>253</v>
      </c>
      <c r="F1074" s="283">
        <v>4.8150000000000004</v>
      </c>
      <c r="G1074" s="36"/>
      <c r="H1074" s="41"/>
    </row>
    <row r="1075" spans="1:8" s="2" customFormat="1" ht="16.899999999999999" customHeight="1">
      <c r="A1075" s="36"/>
      <c r="B1075" s="41"/>
      <c r="C1075" s="284" t="s">
        <v>19</v>
      </c>
      <c r="D1075" s="284" t="s">
        <v>1086</v>
      </c>
      <c r="E1075" s="19" t="s">
        <v>19</v>
      </c>
      <c r="F1075" s="285">
        <v>4.8150000000000004</v>
      </c>
      <c r="G1075" s="36"/>
      <c r="H1075" s="41"/>
    </row>
    <row r="1076" spans="1:8" s="2" customFormat="1" ht="16.899999999999999" customHeight="1">
      <c r="A1076" s="36"/>
      <c r="B1076" s="41"/>
      <c r="C1076" s="284" t="s">
        <v>574</v>
      </c>
      <c r="D1076" s="284" t="s">
        <v>234</v>
      </c>
      <c r="E1076" s="19" t="s">
        <v>19</v>
      </c>
      <c r="F1076" s="285">
        <v>4.8150000000000004</v>
      </c>
      <c r="G1076" s="36"/>
      <c r="H1076" s="41"/>
    </row>
    <row r="1077" spans="1:8" s="2" customFormat="1" ht="16.899999999999999" customHeight="1">
      <c r="A1077" s="36"/>
      <c r="B1077" s="41"/>
      <c r="C1077" s="286" t="s">
        <v>3836</v>
      </c>
      <c r="D1077" s="36"/>
      <c r="E1077" s="36"/>
      <c r="F1077" s="36"/>
      <c r="G1077" s="36"/>
      <c r="H1077" s="41"/>
    </row>
    <row r="1078" spans="1:8" s="2" customFormat="1" ht="16.899999999999999" customHeight="1">
      <c r="A1078" s="36"/>
      <c r="B1078" s="41"/>
      <c r="C1078" s="284" t="s">
        <v>298</v>
      </c>
      <c r="D1078" s="284" t="s">
        <v>3855</v>
      </c>
      <c r="E1078" s="19" t="s">
        <v>253</v>
      </c>
      <c r="F1078" s="285">
        <v>4.8150000000000004</v>
      </c>
      <c r="G1078" s="36"/>
      <c r="H1078" s="41"/>
    </row>
    <row r="1079" spans="1:8" s="2" customFormat="1" ht="16.899999999999999" customHeight="1">
      <c r="A1079" s="36"/>
      <c r="B1079" s="41"/>
      <c r="C1079" s="284" t="s">
        <v>324</v>
      </c>
      <c r="D1079" s="284" t="s">
        <v>3859</v>
      </c>
      <c r="E1079" s="19" t="s">
        <v>253</v>
      </c>
      <c r="F1079" s="285">
        <v>1.6040000000000001</v>
      </c>
      <c r="G1079" s="36"/>
      <c r="H1079" s="41"/>
    </row>
    <row r="1080" spans="1:8" s="2" customFormat="1" ht="16.899999999999999" customHeight="1">
      <c r="A1080" s="36"/>
      <c r="B1080" s="41"/>
      <c r="C1080" s="280" t="s">
        <v>577</v>
      </c>
      <c r="D1080" s="281" t="s">
        <v>578</v>
      </c>
      <c r="E1080" s="282" t="s">
        <v>253</v>
      </c>
      <c r="F1080" s="283">
        <v>1.6040000000000001</v>
      </c>
      <c r="G1080" s="36"/>
      <c r="H1080" s="41"/>
    </row>
    <row r="1081" spans="1:8" s="2" customFormat="1" ht="16.899999999999999" customHeight="1">
      <c r="A1081" s="36"/>
      <c r="B1081" s="41"/>
      <c r="C1081" s="284" t="s">
        <v>19</v>
      </c>
      <c r="D1081" s="284" t="s">
        <v>505</v>
      </c>
      <c r="E1081" s="19" t="s">
        <v>19</v>
      </c>
      <c r="F1081" s="285">
        <v>6.4189999999999996</v>
      </c>
      <c r="G1081" s="36"/>
      <c r="H1081" s="41"/>
    </row>
    <row r="1082" spans="1:8" s="2" customFormat="1" ht="16.899999999999999" customHeight="1">
      <c r="A1082" s="36"/>
      <c r="B1082" s="41"/>
      <c r="C1082" s="284" t="s">
        <v>19</v>
      </c>
      <c r="D1082" s="284" t="s">
        <v>1990</v>
      </c>
      <c r="E1082" s="19" t="s">
        <v>19</v>
      </c>
      <c r="F1082" s="285">
        <v>-4.8150000000000004</v>
      </c>
      <c r="G1082" s="36"/>
      <c r="H1082" s="41"/>
    </row>
    <row r="1083" spans="1:8" s="2" customFormat="1" ht="16.899999999999999" customHeight="1">
      <c r="A1083" s="36"/>
      <c r="B1083" s="41"/>
      <c r="C1083" s="284" t="s">
        <v>577</v>
      </c>
      <c r="D1083" s="284" t="s">
        <v>234</v>
      </c>
      <c r="E1083" s="19" t="s">
        <v>19</v>
      </c>
      <c r="F1083" s="285">
        <v>1.6040000000000001</v>
      </c>
      <c r="G1083" s="36"/>
      <c r="H1083" s="41"/>
    </row>
    <row r="1084" spans="1:8" s="2" customFormat="1" ht="16.899999999999999" customHeight="1">
      <c r="A1084" s="36"/>
      <c r="B1084" s="41"/>
      <c r="C1084" s="286" t="s">
        <v>3836</v>
      </c>
      <c r="D1084" s="36"/>
      <c r="E1084" s="36"/>
      <c r="F1084" s="36"/>
      <c r="G1084" s="36"/>
      <c r="H1084" s="41"/>
    </row>
    <row r="1085" spans="1:8" s="2" customFormat="1" ht="16.899999999999999" customHeight="1">
      <c r="A1085" s="36"/>
      <c r="B1085" s="41"/>
      <c r="C1085" s="284" t="s">
        <v>324</v>
      </c>
      <c r="D1085" s="284" t="s">
        <v>3859</v>
      </c>
      <c r="E1085" s="19" t="s">
        <v>253</v>
      </c>
      <c r="F1085" s="285">
        <v>1.6040000000000001</v>
      </c>
      <c r="G1085" s="36"/>
      <c r="H1085" s="41"/>
    </row>
    <row r="1086" spans="1:8" s="2" customFormat="1" ht="16.899999999999999" customHeight="1">
      <c r="A1086" s="36"/>
      <c r="B1086" s="41"/>
      <c r="C1086" s="284" t="s">
        <v>268</v>
      </c>
      <c r="D1086" s="284" t="s">
        <v>3854</v>
      </c>
      <c r="E1086" s="19" t="s">
        <v>253</v>
      </c>
      <c r="F1086" s="285">
        <v>4.8099999999999996</v>
      </c>
      <c r="G1086" s="36"/>
      <c r="H1086" s="41"/>
    </row>
    <row r="1087" spans="1:8" s="2" customFormat="1" ht="16.899999999999999" customHeight="1">
      <c r="A1087" s="36"/>
      <c r="B1087" s="41"/>
      <c r="C1087" s="284" t="s">
        <v>308</v>
      </c>
      <c r="D1087" s="284" t="s">
        <v>3857</v>
      </c>
      <c r="E1087" s="19" t="s">
        <v>253</v>
      </c>
      <c r="F1087" s="285">
        <v>4.8099999999999996</v>
      </c>
      <c r="G1087" s="36"/>
      <c r="H1087" s="41"/>
    </row>
    <row r="1088" spans="1:8" s="2" customFormat="1" ht="16.899999999999999" customHeight="1">
      <c r="A1088" s="36"/>
      <c r="B1088" s="41"/>
      <c r="C1088" s="284" t="s">
        <v>809</v>
      </c>
      <c r="D1088" s="284" t="s">
        <v>3913</v>
      </c>
      <c r="E1088" s="19" t="s">
        <v>166</v>
      </c>
      <c r="F1088" s="285">
        <v>3.2240000000000002</v>
      </c>
      <c r="G1088" s="36"/>
      <c r="H1088" s="41"/>
    </row>
    <row r="1089" spans="1:8" s="2" customFormat="1" ht="16.899999999999999" customHeight="1">
      <c r="A1089" s="36"/>
      <c r="B1089" s="41"/>
      <c r="C1089" s="280" t="s">
        <v>3914</v>
      </c>
      <c r="D1089" s="281" t="s">
        <v>578</v>
      </c>
      <c r="E1089" s="282" t="s">
        <v>253</v>
      </c>
      <c r="F1089" s="283">
        <v>116.10899999999999</v>
      </c>
      <c r="G1089" s="36"/>
      <c r="H1089" s="41"/>
    </row>
    <row r="1090" spans="1:8" s="2" customFormat="1" ht="26.45" customHeight="1">
      <c r="A1090" s="36"/>
      <c r="B1090" s="41"/>
      <c r="C1090" s="279" t="s">
        <v>3943</v>
      </c>
      <c r="D1090" s="279" t="s">
        <v>130</v>
      </c>
      <c r="E1090" s="36"/>
      <c r="F1090" s="36"/>
      <c r="G1090" s="36"/>
      <c r="H1090" s="41"/>
    </row>
    <row r="1091" spans="1:8" s="2" customFormat="1" ht="16.899999999999999" customHeight="1">
      <c r="A1091" s="36"/>
      <c r="B1091" s="41"/>
      <c r="C1091" s="280" t="s">
        <v>2335</v>
      </c>
      <c r="D1091" s="281" t="s">
        <v>19</v>
      </c>
      <c r="E1091" s="282" t="s">
        <v>19</v>
      </c>
      <c r="F1091" s="283">
        <v>0.13700000000000001</v>
      </c>
      <c r="G1091" s="36"/>
      <c r="H1091" s="41"/>
    </row>
    <row r="1092" spans="1:8" s="2" customFormat="1" ht="16.899999999999999" customHeight="1">
      <c r="A1092" s="36"/>
      <c r="B1092" s="41"/>
      <c r="C1092" s="284" t="s">
        <v>19</v>
      </c>
      <c r="D1092" s="284" t="s">
        <v>2455</v>
      </c>
      <c r="E1092" s="19" t="s">
        <v>19</v>
      </c>
      <c r="F1092" s="285">
        <v>0.13700000000000001</v>
      </c>
      <c r="G1092" s="36"/>
      <c r="H1092" s="41"/>
    </row>
    <row r="1093" spans="1:8" s="2" customFormat="1" ht="16.899999999999999" customHeight="1">
      <c r="A1093" s="36"/>
      <c r="B1093" s="41"/>
      <c r="C1093" s="284" t="s">
        <v>2335</v>
      </c>
      <c r="D1093" s="284" t="s">
        <v>234</v>
      </c>
      <c r="E1093" s="19" t="s">
        <v>19</v>
      </c>
      <c r="F1093" s="285">
        <v>0.13700000000000001</v>
      </c>
      <c r="G1093" s="36"/>
      <c r="H1093" s="41"/>
    </row>
    <row r="1094" spans="1:8" s="2" customFormat="1" ht="16.899999999999999" customHeight="1">
      <c r="A1094" s="36"/>
      <c r="B1094" s="41"/>
      <c r="C1094" s="286" t="s">
        <v>3836</v>
      </c>
      <c r="D1094" s="36"/>
      <c r="E1094" s="36"/>
      <c r="F1094" s="36"/>
      <c r="G1094" s="36"/>
      <c r="H1094" s="41"/>
    </row>
    <row r="1095" spans="1:8" s="2" customFormat="1" ht="16.899999999999999" customHeight="1">
      <c r="A1095" s="36"/>
      <c r="B1095" s="41"/>
      <c r="C1095" s="284" t="s">
        <v>2451</v>
      </c>
      <c r="D1095" s="284" t="s">
        <v>3944</v>
      </c>
      <c r="E1095" s="19" t="s">
        <v>156</v>
      </c>
      <c r="F1095" s="285">
        <v>0.13700000000000001</v>
      </c>
      <c r="G1095" s="36"/>
      <c r="H1095" s="41"/>
    </row>
    <row r="1096" spans="1:8" s="2" customFormat="1" ht="16.899999999999999" customHeight="1">
      <c r="A1096" s="36"/>
      <c r="B1096" s="41"/>
      <c r="C1096" s="284" t="s">
        <v>2456</v>
      </c>
      <c r="D1096" s="284" t="s">
        <v>3945</v>
      </c>
      <c r="E1096" s="19" t="s">
        <v>156</v>
      </c>
      <c r="F1096" s="285">
        <v>0.13700000000000001</v>
      </c>
      <c r="G1096" s="36"/>
      <c r="H1096" s="41"/>
    </row>
    <row r="1097" spans="1:8" s="2" customFormat="1" ht="16.899999999999999" customHeight="1">
      <c r="A1097" s="36"/>
      <c r="B1097" s="41"/>
      <c r="C1097" s="280" t="s">
        <v>2613</v>
      </c>
      <c r="D1097" s="281" t="s">
        <v>19</v>
      </c>
      <c r="E1097" s="282" t="s">
        <v>19</v>
      </c>
      <c r="F1097" s="283">
        <v>12</v>
      </c>
      <c r="G1097" s="36"/>
      <c r="H1097" s="41"/>
    </row>
    <row r="1098" spans="1:8" s="2" customFormat="1" ht="16.899999999999999" customHeight="1">
      <c r="A1098" s="36"/>
      <c r="B1098" s="41"/>
      <c r="C1098" s="280" t="s">
        <v>3946</v>
      </c>
      <c r="D1098" s="281" t="s">
        <v>19</v>
      </c>
      <c r="E1098" s="282" t="s">
        <v>19</v>
      </c>
      <c r="F1098" s="283">
        <v>1.6990000000000001</v>
      </c>
      <c r="G1098" s="36"/>
      <c r="H1098" s="41"/>
    </row>
    <row r="1099" spans="1:8" s="2" customFormat="1" ht="16.899999999999999" customHeight="1">
      <c r="A1099" s="36"/>
      <c r="B1099" s="41"/>
      <c r="C1099" s="280" t="s">
        <v>2614</v>
      </c>
      <c r="D1099" s="281" t="s">
        <v>19</v>
      </c>
      <c r="E1099" s="282" t="s">
        <v>19</v>
      </c>
      <c r="F1099" s="283">
        <v>7.9</v>
      </c>
      <c r="G1099" s="36"/>
      <c r="H1099" s="41"/>
    </row>
    <row r="1100" spans="1:8" s="2" customFormat="1" ht="16.899999999999999" customHeight="1">
      <c r="A1100" s="36"/>
      <c r="B1100" s="41"/>
      <c r="C1100" s="280" t="s">
        <v>3947</v>
      </c>
      <c r="D1100" s="281" t="s">
        <v>19</v>
      </c>
      <c r="E1100" s="282" t="s">
        <v>19</v>
      </c>
      <c r="F1100" s="283">
        <v>3.7040000000000002</v>
      </c>
      <c r="G1100" s="36"/>
      <c r="H1100" s="41"/>
    </row>
    <row r="1101" spans="1:8" s="2" customFormat="1" ht="16.899999999999999" customHeight="1">
      <c r="A1101" s="36"/>
      <c r="B1101" s="41"/>
      <c r="C1101" s="280" t="s">
        <v>2337</v>
      </c>
      <c r="D1101" s="281" t="s">
        <v>19</v>
      </c>
      <c r="E1101" s="282" t="s">
        <v>19</v>
      </c>
      <c r="F1101" s="283">
        <v>9.2620000000000005</v>
      </c>
      <c r="G1101" s="36"/>
      <c r="H1101" s="41"/>
    </row>
    <row r="1102" spans="1:8" s="2" customFormat="1" ht="16.899999999999999" customHeight="1">
      <c r="A1102" s="36"/>
      <c r="B1102" s="41"/>
      <c r="C1102" s="284" t="s">
        <v>19</v>
      </c>
      <c r="D1102" s="284" t="s">
        <v>2374</v>
      </c>
      <c r="E1102" s="19" t="s">
        <v>19</v>
      </c>
      <c r="F1102" s="285">
        <v>0</v>
      </c>
      <c r="G1102" s="36"/>
      <c r="H1102" s="41"/>
    </row>
    <row r="1103" spans="1:8" s="2" customFormat="1" ht="16.899999999999999" customHeight="1">
      <c r="A1103" s="36"/>
      <c r="B1103" s="41"/>
      <c r="C1103" s="284" t="s">
        <v>19</v>
      </c>
      <c r="D1103" s="284" t="s">
        <v>2368</v>
      </c>
      <c r="E1103" s="19" t="s">
        <v>19</v>
      </c>
      <c r="F1103" s="285">
        <v>0</v>
      </c>
      <c r="G1103" s="36"/>
      <c r="H1103" s="41"/>
    </row>
    <row r="1104" spans="1:8" s="2" customFormat="1" ht="16.899999999999999" customHeight="1">
      <c r="A1104" s="36"/>
      <c r="B1104" s="41"/>
      <c r="C1104" s="284" t="s">
        <v>19</v>
      </c>
      <c r="D1104" s="284" t="s">
        <v>2375</v>
      </c>
      <c r="E1104" s="19" t="s">
        <v>19</v>
      </c>
      <c r="F1104" s="285">
        <v>9.2620000000000005</v>
      </c>
      <c r="G1104" s="36"/>
      <c r="H1104" s="41"/>
    </row>
    <row r="1105" spans="1:8" s="2" customFormat="1" ht="16.899999999999999" customHeight="1">
      <c r="A1105" s="36"/>
      <c r="B1105" s="41"/>
      <c r="C1105" s="284" t="s">
        <v>2337</v>
      </c>
      <c r="D1105" s="284" t="s">
        <v>2376</v>
      </c>
      <c r="E1105" s="19" t="s">
        <v>19</v>
      </c>
      <c r="F1105" s="285">
        <v>9.2620000000000005</v>
      </c>
      <c r="G1105" s="36"/>
      <c r="H1105" s="41"/>
    </row>
    <row r="1106" spans="1:8" s="2" customFormat="1" ht="16.899999999999999" customHeight="1">
      <c r="A1106" s="36"/>
      <c r="B1106" s="41"/>
      <c r="C1106" s="286" t="s">
        <v>3836</v>
      </c>
      <c r="D1106" s="36"/>
      <c r="E1106" s="36"/>
      <c r="F1106" s="36"/>
      <c r="G1106" s="36"/>
      <c r="H1106" s="41"/>
    </row>
    <row r="1107" spans="1:8" s="2" customFormat="1" ht="16.899999999999999" customHeight="1">
      <c r="A1107" s="36"/>
      <c r="B1107" s="41"/>
      <c r="C1107" s="284" t="s">
        <v>2370</v>
      </c>
      <c r="D1107" s="284" t="s">
        <v>3948</v>
      </c>
      <c r="E1107" s="19" t="s">
        <v>253</v>
      </c>
      <c r="F1107" s="285">
        <v>4.6310000000000002</v>
      </c>
      <c r="G1107" s="36"/>
      <c r="H1107" s="41"/>
    </row>
    <row r="1108" spans="1:8" s="2" customFormat="1" ht="16.899999999999999" customHeight="1">
      <c r="A1108" s="36"/>
      <c r="B1108" s="41"/>
      <c r="C1108" s="284" t="s">
        <v>2379</v>
      </c>
      <c r="D1108" s="284" t="s">
        <v>3949</v>
      </c>
      <c r="E1108" s="19" t="s">
        <v>253</v>
      </c>
      <c r="F1108" s="285">
        <v>4.6310000000000002</v>
      </c>
      <c r="G1108" s="36"/>
      <c r="H1108" s="41"/>
    </row>
    <row r="1109" spans="1:8" s="2" customFormat="1" ht="16.899999999999999" customHeight="1">
      <c r="A1109" s="36"/>
      <c r="B1109" s="41"/>
      <c r="C1109" s="284" t="s">
        <v>298</v>
      </c>
      <c r="D1109" s="284" t="s">
        <v>3855</v>
      </c>
      <c r="E1109" s="19" t="s">
        <v>253</v>
      </c>
      <c r="F1109" s="285">
        <v>9.2620000000000005</v>
      </c>
      <c r="G1109" s="36"/>
      <c r="H1109" s="41"/>
    </row>
    <row r="1110" spans="1:8" s="2" customFormat="1" ht="16.899999999999999" customHeight="1">
      <c r="A1110" s="36"/>
      <c r="B1110" s="41"/>
      <c r="C1110" s="280" t="s">
        <v>2339</v>
      </c>
      <c r="D1110" s="281" t="s">
        <v>19</v>
      </c>
      <c r="E1110" s="282" t="s">
        <v>19</v>
      </c>
      <c r="F1110" s="283">
        <v>18.488</v>
      </c>
      <c r="G1110" s="36"/>
      <c r="H1110" s="41"/>
    </row>
    <row r="1111" spans="1:8" s="2" customFormat="1" ht="16.899999999999999" customHeight="1">
      <c r="A1111" s="36"/>
      <c r="B1111" s="41"/>
      <c r="C1111" s="284" t="s">
        <v>19</v>
      </c>
      <c r="D1111" s="284" t="s">
        <v>2466</v>
      </c>
      <c r="E1111" s="19" t="s">
        <v>19</v>
      </c>
      <c r="F1111" s="285">
        <v>0</v>
      </c>
      <c r="G1111" s="36"/>
      <c r="H1111" s="41"/>
    </row>
    <row r="1112" spans="1:8" s="2" customFormat="1" ht="16.899999999999999" customHeight="1">
      <c r="A1112" s="36"/>
      <c r="B1112" s="41"/>
      <c r="C1112" s="284" t="s">
        <v>19</v>
      </c>
      <c r="D1112" s="284" t="s">
        <v>2467</v>
      </c>
      <c r="E1112" s="19" t="s">
        <v>19</v>
      </c>
      <c r="F1112" s="285">
        <v>0</v>
      </c>
      <c r="G1112" s="36"/>
      <c r="H1112" s="41"/>
    </row>
    <row r="1113" spans="1:8" s="2" customFormat="1" ht="16.899999999999999" customHeight="1">
      <c r="A1113" s="36"/>
      <c r="B1113" s="41"/>
      <c r="C1113" s="284" t="s">
        <v>19</v>
      </c>
      <c r="D1113" s="284" t="s">
        <v>2468</v>
      </c>
      <c r="E1113" s="19" t="s">
        <v>19</v>
      </c>
      <c r="F1113" s="285">
        <v>0</v>
      </c>
      <c r="G1113" s="36"/>
      <c r="H1113" s="41"/>
    </row>
    <row r="1114" spans="1:8" s="2" customFormat="1" ht="16.899999999999999" customHeight="1">
      <c r="A1114" s="36"/>
      <c r="B1114" s="41"/>
      <c r="C1114" s="284" t="s">
        <v>19</v>
      </c>
      <c r="D1114" s="284" t="s">
        <v>2469</v>
      </c>
      <c r="E1114" s="19" t="s">
        <v>19</v>
      </c>
      <c r="F1114" s="285">
        <v>3.26</v>
      </c>
      <c r="G1114" s="36"/>
      <c r="H1114" s="41"/>
    </row>
    <row r="1115" spans="1:8" s="2" customFormat="1" ht="16.899999999999999" customHeight="1">
      <c r="A1115" s="36"/>
      <c r="B1115" s="41"/>
      <c r="C1115" s="284" t="s">
        <v>19</v>
      </c>
      <c r="D1115" s="284" t="s">
        <v>2470</v>
      </c>
      <c r="E1115" s="19" t="s">
        <v>19</v>
      </c>
      <c r="F1115" s="285">
        <v>4.25</v>
      </c>
      <c r="G1115" s="36"/>
      <c r="H1115" s="41"/>
    </row>
    <row r="1116" spans="1:8" s="2" customFormat="1" ht="16.899999999999999" customHeight="1">
      <c r="A1116" s="36"/>
      <c r="B1116" s="41"/>
      <c r="C1116" s="284" t="s">
        <v>19</v>
      </c>
      <c r="D1116" s="284" t="s">
        <v>2471</v>
      </c>
      <c r="E1116" s="19" t="s">
        <v>19</v>
      </c>
      <c r="F1116" s="285">
        <v>3.0019999999999998</v>
      </c>
      <c r="G1116" s="36"/>
      <c r="H1116" s="41"/>
    </row>
    <row r="1117" spans="1:8" s="2" customFormat="1" ht="16.899999999999999" customHeight="1">
      <c r="A1117" s="36"/>
      <c r="B1117" s="41"/>
      <c r="C1117" s="284" t="s">
        <v>19</v>
      </c>
      <c r="D1117" s="284" t="s">
        <v>2472</v>
      </c>
      <c r="E1117" s="19" t="s">
        <v>19</v>
      </c>
      <c r="F1117" s="285">
        <v>1.8029999999999999</v>
      </c>
      <c r="G1117" s="36"/>
      <c r="H1117" s="41"/>
    </row>
    <row r="1118" spans="1:8" s="2" customFormat="1" ht="16.899999999999999" customHeight="1">
      <c r="A1118" s="36"/>
      <c r="B1118" s="41"/>
      <c r="C1118" s="284" t="s">
        <v>19</v>
      </c>
      <c r="D1118" s="284" t="s">
        <v>2473</v>
      </c>
      <c r="E1118" s="19" t="s">
        <v>19</v>
      </c>
      <c r="F1118" s="285">
        <v>0.98099999999999998</v>
      </c>
      <c r="G1118" s="36"/>
      <c r="H1118" s="41"/>
    </row>
    <row r="1119" spans="1:8" s="2" customFormat="1" ht="16.899999999999999" customHeight="1">
      <c r="A1119" s="36"/>
      <c r="B1119" s="41"/>
      <c r="C1119" s="284" t="s">
        <v>19</v>
      </c>
      <c r="D1119" s="284" t="s">
        <v>2474</v>
      </c>
      <c r="E1119" s="19" t="s">
        <v>19</v>
      </c>
      <c r="F1119" s="285">
        <v>0.51</v>
      </c>
      <c r="G1119" s="36"/>
      <c r="H1119" s="41"/>
    </row>
    <row r="1120" spans="1:8" s="2" customFormat="1" ht="16.899999999999999" customHeight="1">
      <c r="A1120" s="36"/>
      <c r="B1120" s="41"/>
      <c r="C1120" s="284" t="s">
        <v>19</v>
      </c>
      <c r="D1120" s="284" t="s">
        <v>2475</v>
      </c>
      <c r="E1120" s="19" t="s">
        <v>19</v>
      </c>
      <c r="F1120" s="285">
        <v>0.63800000000000001</v>
      </c>
      <c r="G1120" s="36"/>
      <c r="H1120" s="41"/>
    </row>
    <row r="1121" spans="1:8" s="2" customFormat="1" ht="16.899999999999999" customHeight="1">
      <c r="A1121" s="36"/>
      <c r="B1121" s="41"/>
      <c r="C1121" s="284" t="s">
        <v>19</v>
      </c>
      <c r="D1121" s="284" t="s">
        <v>2476</v>
      </c>
      <c r="E1121" s="19" t="s">
        <v>19</v>
      </c>
      <c r="F1121" s="285">
        <v>2.8620000000000001</v>
      </c>
      <c r="G1121" s="36"/>
      <c r="H1121" s="41"/>
    </row>
    <row r="1122" spans="1:8" s="2" customFormat="1" ht="16.899999999999999" customHeight="1">
      <c r="A1122" s="36"/>
      <c r="B1122" s="41"/>
      <c r="C1122" s="284" t="s">
        <v>19</v>
      </c>
      <c r="D1122" s="284" t="s">
        <v>2477</v>
      </c>
      <c r="E1122" s="19" t="s">
        <v>19</v>
      </c>
      <c r="F1122" s="285">
        <v>0.318</v>
      </c>
      <c r="G1122" s="36"/>
      <c r="H1122" s="41"/>
    </row>
    <row r="1123" spans="1:8" s="2" customFormat="1" ht="16.899999999999999" customHeight="1">
      <c r="A1123" s="36"/>
      <c r="B1123" s="41"/>
      <c r="C1123" s="284" t="s">
        <v>19</v>
      </c>
      <c r="D1123" s="284" t="s">
        <v>2478</v>
      </c>
      <c r="E1123" s="19" t="s">
        <v>19</v>
      </c>
      <c r="F1123" s="285">
        <v>0.86399999999999999</v>
      </c>
      <c r="G1123" s="36"/>
      <c r="H1123" s="41"/>
    </row>
    <row r="1124" spans="1:8" s="2" customFormat="1" ht="16.899999999999999" customHeight="1">
      <c r="A1124" s="36"/>
      <c r="B1124" s="41"/>
      <c r="C1124" s="284" t="s">
        <v>2339</v>
      </c>
      <c r="D1124" s="284" t="s">
        <v>2376</v>
      </c>
      <c r="E1124" s="19" t="s">
        <v>19</v>
      </c>
      <c r="F1124" s="285">
        <v>18.488</v>
      </c>
      <c r="G1124" s="36"/>
      <c r="H1124" s="41"/>
    </row>
    <row r="1125" spans="1:8" s="2" customFormat="1" ht="16.899999999999999" customHeight="1">
      <c r="A1125" s="36"/>
      <c r="B1125" s="41"/>
      <c r="C1125" s="286" t="s">
        <v>3836</v>
      </c>
      <c r="D1125" s="36"/>
      <c r="E1125" s="36"/>
      <c r="F1125" s="36"/>
      <c r="G1125" s="36"/>
      <c r="H1125" s="41"/>
    </row>
    <row r="1126" spans="1:8" s="2" customFormat="1" ht="16.899999999999999" customHeight="1">
      <c r="A1126" s="36"/>
      <c r="B1126" s="41"/>
      <c r="C1126" s="284" t="s">
        <v>2463</v>
      </c>
      <c r="D1126" s="284" t="s">
        <v>3950</v>
      </c>
      <c r="E1126" s="19" t="s">
        <v>156</v>
      </c>
      <c r="F1126" s="285">
        <v>18.488</v>
      </c>
      <c r="G1126" s="36"/>
      <c r="H1126" s="41"/>
    </row>
    <row r="1127" spans="1:8" s="2" customFormat="1" ht="16.899999999999999" customHeight="1">
      <c r="A1127" s="36"/>
      <c r="B1127" s="41"/>
      <c r="C1127" s="284" t="s">
        <v>2459</v>
      </c>
      <c r="D1127" s="284" t="s">
        <v>2460</v>
      </c>
      <c r="E1127" s="19" t="s">
        <v>156</v>
      </c>
      <c r="F1127" s="285">
        <v>18.488</v>
      </c>
      <c r="G1127" s="36"/>
      <c r="H1127" s="41"/>
    </row>
    <row r="1128" spans="1:8" s="2" customFormat="1" ht="16.899999999999999" customHeight="1">
      <c r="A1128" s="36"/>
      <c r="B1128" s="41"/>
      <c r="C1128" s="280" t="s">
        <v>2341</v>
      </c>
      <c r="D1128" s="281" t="s">
        <v>19</v>
      </c>
      <c r="E1128" s="282" t="s">
        <v>19</v>
      </c>
      <c r="F1128" s="283">
        <v>19.63</v>
      </c>
      <c r="G1128" s="36"/>
      <c r="H1128" s="41"/>
    </row>
    <row r="1129" spans="1:8" s="2" customFormat="1" ht="16.899999999999999" customHeight="1">
      <c r="A1129" s="36"/>
      <c r="B1129" s="41"/>
      <c r="C1129" s="284" t="s">
        <v>19</v>
      </c>
      <c r="D1129" s="284" t="s">
        <v>2466</v>
      </c>
      <c r="E1129" s="19" t="s">
        <v>19</v>
      </c>
      <c r="F1129" s="285">
        <v>0</v>
      </c>
      <c r="G1129" s="36"/>
      <c r="H1129" s="41"/>
    </row>
    <row r="1130" spans="1:8" s="2" customFormat="1" ht="16.899999999999999" customHeight="1">
      <c r="A1130" s="36"/>
      <c r="B1130" s="41"/>
      <c r="C1130" s="284" t="s">
        <v>19</v>
      </c>
      <c r="D1130" s="284" t="s">
        <v>2467</v>
      </c>
      <c r="E1130" s="19" t="s">
        <v>19</v>
      </c>
      <c r="F1130" s="285">
        <v>0</v>
      </c>
      <c r="G1130" s="36"/>
      <c r="H1130" s="41"/>
    </row>
    <row r="1131" spans="1:8" s="2" customFormat="1" ht="16.899999999999999" customHeight="1">
      <c r="A1131" s="36"/>
      <c r="B1131" s="41"/>
      <c r="C1131" s="284" t="s">
        <v>19</v>
      </c>
      <c r="D1131" s="284" t="s">
        <v>2468</v>
      </c>
      <c r="E1131" s="19" t="s">
        <v>19</v>
      </c>
      <c r="F1131" s="285">
        <v>0</v>
      </c>
      <c r="G1131" s="36"/>
      <c r="H1131" s="41"/>
    </row>
    <row r="1132" spans="1:8" s="2" customFormat="1" ht="16.899999999999999" customHeight="1">
      <c r="A1132" s="36"/>
      <c r="B1132" s="41"/>
      <c r="C1132" s="284" t="s">
        <v>19</v>
      </c>
      <c r="D1132" s="284" t="s">
        <v>2489</v>
      </c>
      <c r="E1132" s="19" t="s">
        <v>19</v>
      </c>
      <c r="F1132" s="285">
        <v>2.8919999999999999</v>
      </c>
      <c r="G1132" s="36"/>
      <c r="H1132" s="41"/>
    </row>
    <row r="1133" spans="1:8" s="2" customFormat="1" ht="16.899999999999999" customHeight="1">
      <c r="A1133" s="36"/>
      <c r="B1133" s="41"/>
      <c r="C1133" s="284" t="s">
        <v>19</v>
      </c>
      <c r="D1133" s="284" t="s">
        <v>2490</v>
      </c>
      <c r="E1133" s="19" t="s">
        <v>19</v>
      </c>
      <c r="F1133" s="285">
        <v>4.0369999999999999</v>
      </c>
      <c r="G1133" s="36"/>
      <c r="H1133" s="41"/>
    </row>
    <row r="1134" spans="1:8" s="2" customFormat="1" ht="16.899999999999999" customHeight="1">
      <c r="A1134" s="36"/>
      <c r="B1134" s="41"/>
      <c r="C1134" s="284" t="s">
        <v>19</v>
      </c>
      <c r="D1134" s="284" t="s">
        <v>2491</v>
      </c>
      <c r="E1134" s="19" t="s">
        <v>19</v>
      </c>
      <c r="F1134" s="285">
        <v>3.1520000000000001</v>
      </c>
      <c r="G1134" s="36"/>
      <c r="H1134" s="41"/>
    </row>
    <row r="1135" spans="1:8" s="2" customFormat="1" ht="16.899999999999999" customHeight="1">
      <c r="A1135" s="36"/>
      <c r="B1135" s="41"/>
      <c r="C1135" s="284" t="s">
        <v>19</v>
      </c>
      <c r="D1135" s="284" t="s">
        <v>2492</v>
      </c>
      <c r="E1135" s="19" t="s">
        <v>19</v>
      </c>
      <c r="F1135" s="285">
        <v>1.597</v>
      </c>
      <c r="G1135" s="36"/>
      <c r="H1135" s="41"/>
    </row>
    <row r="1136" spans="1:8" s="2" customFormat="1" ht="16.899999999999999" customHeight="1">
      <c r="A1136" s="36"/>
      <c r="B1136" s="41"/>
      <c r="C1136" s="284" t="s">
        <v>19</v>
      </c>
      <c r="D1136" s="284" t="s">
        <v>2493</v>
      </c>
      <c r="E1136" s="19" t="s">
        <v>19</v>
      </c>
      <c r="F1136" s="285">
        <v>1.137</v>
      </c>
      <c r="G1136" s="36"/>
      <c r="H1136" s="41"/>
    </row>
    <row r="1137" spans="1:8" s="2" customFormat="1" ht="16.899999999999999" customHeight="1">
      <c r="A1137" s="36"/>
      <c r="B1137" s="41"/>
      <c r="C1137" s="284" t="s">
        <v>19</v>
      </c>
      <c r="D1137" s="284" t="s">
        <v>2494</v>
      </c>
      <c r="E1137" s="19" t="s">
        <v>19</v>
      </c>
      <c r="F1137" s="285">
        <v>0.67200000000000004</v>
      </c>
      <c r="G1137" s="36"/>
      <c r="H1137" s="41"/>
    </row>
    <row r="1138" spans="1:8" s="2" customFormat="1" ht="16.899999999999999" customHeight="1">
      <c r="A1138" s="36"/>
      <c r="B1138" s="41"/>
      <c r="C1138" s="284" t="s">
        <v>19</v>
      </c>
      <c r="D1138" s="284" t="s">
        <v>2495</v>
      </c>
      <c r="E1138" s="19" t="s">
        <v>19</v>
      </c>
      <c r="F1138" s="285">
        <v>0.80100000000000005</v>
      </c>
      <c r="G1138" s="36"/>
      <c r="H1138" s="41"/>
    </row>
    <row r="1139" spans="1:8" s="2" customFormat="1" ht="16.899999999999999" customHeight="1">
      <c r="A1139" s="36"/>
      <c r="B1139" s="41"/>
      <c r="C1139" s="284" t="s">
        <v>19</v>
      </c>
      <c r="D1139" s="284" t="s">
        <v>2496</v>
      </c>
      <c r="E1139" s="19" t="s">
        <v>19</v>
      </c>
      <c r="F1139" s="285">
        <v>3.9980000000000002</v>
      </c>
      <c r="G1139" s="36"/>
      <c r="H1139" s="41"/>
    </row>
    <row r="1140" spans="1:8" s="2" customFormat="1" ht="16.899999999999999" customHeight="1">
      <c r="A1140" s="36"/>
      <c r="B1140" s="41"/>
      <c r="C1140" s="284" t="s">
        <v>19</v>
      </c>
      <c r="D1140" s="284" t="s">
        <v>2497</v>
      </c>
      <c r="E1140" s="19" t="s">
        <v>19</v>
      </c>
      <c r="F1140" s="285">
        <v>0.48</v>
      </c>
      <c r="G1140" s="36"/>
      <c r="H1140" s="41"/>
    </row>
    <row r="1141" spans="1:8" s="2" customFormat="1" ht="16.899999999999999" customHeight="1">
      <c r="A1141" s="36"/>
      <c r="B1141" s="41"/>
      <c r="C1141" s="284" t="s">
        <v>19</v>
      </c>
      <c r="D1141" s="284" t="s">
        <v>2478</v>
      </c>
      <c r="E1141" s="19" t="s">
        <v>19</v>
      </c>
      <c r="F1141" s="285">
        <v>0.86399999999999999</v>
      </c>
      <c r="G1141" s="36"/>
      <c r="H1141" s="41"/>
    </row>
    <row r="1142" spans="1:8" s="2" customFormat="1" ht="16.899999999999999" customHeight="1">
      <c r="A1142" s="36"/>
      <c r="B1142" s="41"/>
      <c r="C1142" s="284" t="s">
        <v>2341</v>
      </c>
      <c r="D1142" s="284" t="s">
        <v>2376</v>
      </c>
      <c r="E1142" s="19" t="s">
        <v>19</v>
      </c>
      <c r="F1142" s="285">
        <v>19.63</v>
      </c>
      <c r="G1142" s="36"/>
      <c r="H1142" s="41"/>
    </row>
    <row r="1143" spans="1:8" s="2" customFormat="1" ht="16.899999999999999" customHeight="1">
      <c r="A1143" s="36"/>
      <c r="B1143" s="41"/>
      <c r="C1143" s="286" t="s">
        <v>3836</v>
      </c>
      <c r="D1143" s="36"/>
      <c r="E1143" s="36"/>
      <c r="F1143" s="36"/>
      <c r="G1143" s="36"/>
      <c r="H1143" s="41"/>
    </row>
    <row r="1144" spans="1:8" s="2" customFormat="1" ht="16.899999999999999" customHeight="1">
      <c r="A1144" s="36"/>
      <c r="B1144" s="41"/>
      <c r="C1144" s="284" t="s">
        <v>2485</v>
      </c>
      <c r="D1144" s="284" t="s">
        <v>2486</v>
      </c>
      <c r="E1144" s="19" t="s">
        <v>156</v>
      </c>
      <c r="F1144" s="285">
        <v>19.63</v>
      </c>
      <c r="G1144" s="36"/>
      <c r="H1144" s="41"/>
    </row>
    <row r="1145" spans="1:8" s="2" customFormat="1" ht="16.899999999999999" customHeight="1">
      <c r="A1145" s="36"/>
      <c r="B1145" s="41"/>
      <c r="C1145" s="284" t="s">
        <v>2514</v>
      </c>
      <c r="D1145" s="284" t="s">
        <v>2515</v>
      </c>
      <c r="E1145" s="19" t="s">
        <v>156</v>
      </c>
      <c r="F1145" s="285">
        <v>19.63</v>
      </c>
      <c r="G1145" s="36"/>
      <c r="H1145" s="41"/>
    </row>
    <row r="1146" spans="1:8" s="2" customFormat="1" ht="16.899999999999999" customHeight="1">
      <c r="A1146" s="36"/>
      <c r="B1146" s="41"/>
      <c r="C1146" s="284" t="s">
        <v>2517</v>
      </c>
      <c r="D1146" s="284" t="s">
        <v>3951</v>
      </c>
      <c r="E1146" s="19" t="s">
        <v>253</v>
      </c>
      <c r="F1146" s="285">
        <v>1.276</v>
      </c>
      <c r="G1146" s="36"/>
      <c r="H1146" s="41"/>
    </row>
    <row r="1147" spans="1:8" s="2" customFormat="1" ht="16.899999999999999" customHeight="1">
      <c r="A1147" s="36"/>
      <c r="B1147" s="41"/>
      <c r="C1147" s="284" t="s">
        <v>2548</v>
      </c>
      <c r="D1147" s="284" t="s">
        <v>3952</v>
      </c>
      <c r="E1147" s="19" t="s">
        <v>166</v>
      </c>
      <c r="F1147" s="285">
        <v>2.782</v>
      </c>
      <c r="G1147" s="36"/>
      <c r="H1147" s="41"/>
    </row>
    <row r="1148" spans="1:8" s="2" customFormat="1" ht="16.899999999999999" customHeight="1">
      <c r="A1148" s="36"/>
      <c r="B1148" s="41"/>
      <c r="C1148" s="284" t="s">
        <v>2498</v>
      </c>
      <c r="D1148" s="284" t="s">
        <v>2499</v>
      </c>
      <c r="E1148" s="19" t="s">
        <v>218</v>
      </c>
      <c r="F1148" s="285">
        <v>217.893</v>
      </c>
      <c r="G1148" s="36"/>
      <c r="H1148" s="41"/>
    </row>
    <row r="1149" spans="1:8" s="2" customFormat="1" ht="16.899999999999999" customHeight="1">
      <c r="A1149" s="36"/>
      <c r="B1149" s="41"/>
      <c r="C1149" s="280" t="s">
        <v>2343</v>
      </c>
      <c r="D1149" s="281" t="s">
        <v>19</v>
      </c>
      <c r="E1149" s="282" t="s">
        <v>19</v>
      </c>
      <c r="F1149" s="283">
        <v>2.1429999999999998</v>
      </c>
      <c r="G1149" s="36"/>
      <c r="H1149" s="41"/>
    </row>
    <row r="1150" spans="1:8" s="2" customFormat="1" ht="16.899999999999999" customHeight="1">
      <c r="A1150" s="36"/>
      <c r="B1150" s="41"/>
      <c r="C1150" s="284" t="s">
        <v>19</v>
      </c>
      <c r="D1150" s="284" t="s">
        <v>2531</v>
      </c>
      <c r="E1150" s="19" t="s">
        <v>19</v>
      </c>
      <c r="F1150" s="285">
        <v>2.1429999999999998</v>
      </c>
      <c r="G1150" s="36"/>
      <c r="H1150" s="41"/>
    </row>
    <row r="1151" spans="1:8" s="2" customFormat="1" ht="16.899999999999999" customHeight="1">
      <c r="A1151" s="36"/>
      <c r="B1151" s="41"/>
      <c r="C1151" s="284" t="s">
        <v>2343</v>
      </c>
      <c r="D1151" s="284" t="s">
        <v>234</v>
      </c>
      <c r="E1151" s="19" t="s">
        <v>19</v>
      </c>
      <c r="F1151" s="285">
        <v>2.1429999999999998</v>
      </c>
      <c r="G1151" s="36"/>
      <c r="H1151" s="41"/>
    </row>
    <row r="1152" spans="1:8" s="2" customFormat="1" ht="16.899999999999999" customHeight="1">
      <c r="A1152" s="36"/>
      <c r="B1152" s="41"/>
      <c r="C1152" s="286" t="s">
        <v>3836</v>
      </c>
      <c r="D1152" s="36"/>
      <c r="E1152" s="36"/>
      <c r="F1152" s="36"/>
      <c r="G1152" s="36"/>
      <c r="H1152" s="41"/>
    </row>
    <row r="1153" spans="1:8" s="2" customFormat="1" ht="16.899999999999999" customHeight="1">
      <c r="A1153" s="36"/>
      <c r="B1153" s="41"/>
      <c r="C1153" s="284" t="s">
        <v>2527</v>
      </c>
      <c r="D1153" s="284" t="s">
        <v>3953</v>
      </c>
      <c r="E1153" s="19" t="s">
        <v>166</v>
      </c>
      <c r="F1153" s="285">
        <v>2.1429999999999998</v>
      </c>
      <c r="G1153" s="36"/>
      <c r="H1153" s="41"/>
    </row>
    <row r="1154" spans="1:8" s="2" customFormat="1" ht="16.899999999999999" customHeight="1">
      <c r="A1154" s="36"/>
      <c r="B1154" s="41"/>
      <c r="C1154" s="284" t="s">
        <v>2532</v>
      </c>
      <c r="D1154" s="284" t="s">
        <v>3954</v>
      </c>
      <c r="E1154" s="19" t="s">
        <v>166</v>
      </c>
      <c r="F1154" s="285">
        <v>40.716999999999999</v>
      </c>
      <c r="G1154" s="36"/>
      <c r="H1154" s="41"/>
    </row>
    <row r="1155" spans="1:8" s="2" customFormat="1" ht="16.899999999999999" customHeight="1">
      <c r="A1155" s="36"/>
      <c r="B1155" s="41"/>
      <c r="C1155" s="280" t="s">
        <v>2345</v>
      </c>
      <c r="D1155" s="281" t="s">
        <v>19</v>
      </c>
      <c r="E1155" s="282" t="s">
        <v>19</v>
      </c>
      <c r="F1155" s="283">
        <v>1.1970000000000001</v>
      </c>
      <c r="G1155" s="36"/>
      <c r="H1155" s="41"/>
    </row>
    <row r="1156" spans="1:8" s="2" customFormat="1" ht="16.899999999999999" customHeight="1">
      <c r="A1156" s="36"/>
      <c r="B1156" s="41"/>
      <c r="C1156" s="284" t="s">
        <v>19</v>
      </c>
      <c r="D1156" s="284" t="s">
        <v>2346</v>
      </c>
      <c r="E1156" s="19" t="s">
        <v>19</v>
      </c>
      <c r="F1156" s="285">
        <v>1.1970000000000001</v>
      </c>
      <c r="G1156" s="36"/>
      <c r="H1156" s="41"/>
    </row>
    <row r="1157" spans="1:8" s="2" customFormat="1" ht="16.899999999999999" customHeight="1">
      <c r="A1157" s="36"/>
      <c r="B1157" s="41"/>
      <c r="C1157" s="284" t="s">
        <v>2345</v>
      </c>
      <c r="D1157" s="284" t="s">
        <v>234</v>
      </c>
      <c r="E1157" s="19" t="s">
        <v>19</v>
      </c>
      <c r="F1157" s="285">
        <v>1.1970000000000001</v>
      </c>
      <c r="G1157" s="36"/>
      <c r="H1157" s="41"/>
    </row>
    <row r="1158" spans="1:8" s="2" customFormat="1" ht="16.899999999999999" customHeight="1">
      <c r="A1158" s="36"/>
      <c r="B1158" s="41"/>
      <c r="C1158" s="286" t="s">
        <v>3836</v>
      </c>
      <c r="D1158" s="36"/>
      <c r="E1158" s="36"/>
      <c r="F1158" s="36"/>
      <c r="G1158" s="36"/>
      <c r="H1158" s="41"/>
    </row>
    <row r="1159" spans="1:8" s="2" customFormat="1" ht="16.899999999999999" customHeight="1">
      <c r="A1159" s="36"/>
      <c r="B1159" s="41"/>
      <c r="C1159" s="284" t="s">
        <v>2536</v>
      </c>
      <c r="D1159" s="284" t="s">
        <v>3955</v>
      </c>
      <c r="E1159" s="19" t="s">
        <v>166</v>
      </c>
      <c r="F1159" s="285">
        <v>1.1970000000000001</v>
      </c>
      <c r="G1159" s="36"/>
      <c r="H1159" s="41"/>
    </row>
    <row r="1160" spans="1:8" s="2" customFormat="1" ht="16.899999999999999" customHeight="1">
      <c r="A1160" s="36"/>
      <c r="B1160" s="41"/>
      <c r="C1160" s="284" t="s">
        <v>2527</v>
      </c>
      <c r="D1160" s="284" t="s">
        <v>3953</v>
      </c>
      <c r="E1160" s="19" t="s">
        <v>166</v>
      </c>
      <c r="F1160" s="285">
        <v>2.1429999999999998</v>
      </c>
      <c r="G1160" s="36"/>
      <c r="H1160" s="41"/>
    </row>
    <row r="1161" spans="1:8" s="2" customFormat="1" ht="16.899999999999999" customHeight="1">
      <c r="A1161" s="36"/>
      <c r="B1161" s="41"/>
      <c r="C1161" s="280" t="s">
        <v>2347</v>
      </c>
      <c r="D1161" s="281" t="s">
        <v>19</v>
      </c>
      <c r="E1161" s="282" t="s">
        <v>19</v>
      </c>
      <c r="F1161" s="283">
        <v>0.63</v>
      </c>
      <c r="G1161" s="36"/>
      <c r="H1161" s="41"/>
    </row>
    <row r="1162" spans="1:8" s="2" customFormat="1" ht="16.899999999999999" customHeight="1">
      <c r="A1162" s="36"/>
      <c r="B1162" s="41"/>
      <c r="C1162" s="284" t="s">
        <v>19</v>
      </c>
      <c r="D1162" s="284" t="s">
        <v>2547</v>
      </c>
      <c r="E1162" s="19" t="s">
        <v>19</v>
      </c>
      <c r="F1162" s="285">
        <v>0.63</v>
      </c>
      <c r="G1162" s="36"/>
      <c r="H1162" s="41"/>
    </row>
    <row r="1163" spans="1:8" s="2" customFormat="1" ht="16.899999999999999" customHeight="1">
      <c r="A1163" s="36"/>
      <c r="B1163" s="41"/>
      <c r="C1163" s="284" t="s">
        <v>2347</v>
      </c>
      <c r="D1163" s="284" t="s">
        <v>234</v>
      </c>
      <c r="E1163" s="19" t="s">
        <v>19</v>
      </c>
      <c r="F1163" s="285">
        <v>0.63</v>
      </c>
      <c r="G1163" s="36"/>
      <c r="H1163" s="41"/>
    </row>
    <row r="1164" spans="1:8" s="2" customFormat="1" ht="16.899999999999999" customHeight="1">
      <c r="A1164" s="36"/>
      <c r="B1164" s="41"/>
      <c r="C1164" s="286" t="s">
        <v>3836</v>
      </c>
      <c r="D1164" s="36"/>
      <c r="E1164" s="36"/>
      <c r="F1164" s="36"/>
      <c r="G1164" s="36"/>
      <c r="H1164" s="41"/>
    </row>
    <row r="1165" spans="1:8" s="2" customFormat="1" ht="16.899999999999999" customHeight="1">
      <c r="A1165" s="36"/>
      <c r="B1165" s="41"/>
      <c r="C1165" s="284" t="s">
        <v>2544</v>
      </c>
      <c r="D1165" s="284" t="s">
        <v>3956</v>
      </c>
      <c r="E1165" s="19" t="s">
        <v>166</v>
      </c>
      <c r="F1165" s="285">
        <v>0.63</v>
      </c>
      <c r="G1165" s="36"/>
      <c r="H1165" s="41"/>
    </row>
    <row r="1166" spans="1:8" s="2" customFormat="1" ht="16.899999999999999" customHeight="1">
      <c r="A1166" s="36"/>
      <c r="B1166" s="41"/>
      <c r="C1166" s="284" t="s">
        <v>2527</v>
      </c>
      <c r="D1166" s="284" t="s">
        <v>3953</v>
      </c>
      <c r="E1166" s="19" t="s">
        <v>166</v>
      </c>
      <c r="F1166" s="285">
        <v>2.1429999999999998</v>
      </c>
      <c r="G1166" s="36"/>
      <c r="H1166" s="41"/>
    </row>
    <row r="1167" spans="1:8" s="2" customFormat="1" ht="16.899999999999999" customHeight="1">
      <c r="A1167" s="36"/>
      <c r="B1167" s="41"/>
      <c r="C1167" s="280" t="s">
        <v>2350</v>
      </c>
      <c r="D1167" s="281" t="s">
        <v>19</v>
      </c>
      <c r="E1167" s="282" t="s">
        <v>19</v>
      </c>
      <c r="F1167" s="283">
        <v>0.316</v>
      </c>
      <c r="G1167" s="36"/>
      <c r="H1167" s="41"/>
    </row>
    <row r="1168" spans="1:8" s="2" customFormat="1" ht="16.899999999999999" customHeight="1">
      <c r="A1168" s="36"/>
      <c r="B1168" s="41"/>
      <c r="C1168" s="284" t="s">
        <v>19</v>
      </c>
      <c r="D1168" s="284" t="s">
        <v>2543</v>
      </c>
      <c r="E1168" s="19" t="s">
        <v>19</v>
      </c>
      <c r="F1168" s="285">
        <v>0.316</v>
      </c>
      <c r="G1168" s="36"/>
      <c r="H1168" s="41"/>
    </row>
    <row r="1169" spans="1:8" s="2" customFormat="1" ht="16.899999999999999" customHeight="1">
      <c r="A1169" s="36"/>
      <c r="B1169" s="41"/>
      <c r="C1169" s="284" t="s">
        <v>2350</v>
      </c>
      <c r="D1169" s="284" t="s">
        <v>234</v>
      </c>
      <c r="E1169" s="19" t="s">
        <v>19</v>
      </c>
      <c r="F1169" s="285">
        <v>0.316</v>
      </c>
      <c r="G1169" s="36"/>
      <c r="H1169" s="41"/>
    </row>
    <row r="1170" spans="1:8" s="2" customFormat="1" ht="16.899999999999999" customHeight="1">
      <c r="A1170" s="36"/>
      <c r="B1170" s="41"/>
      <c r="C1170" s="286" t="s">
        <v>3836</v>
      </c>
      <c r="D1170" s="36"/>
      <c r="E1170" s="36"/>
      <c r="F1170" s="36"/>
      <c r="G1170" s="36"/>
      <c r="H1170" s="41"/>
    </row>
    <row r="1171" spans="1:8" s="2" customFormat="1" ht="16.899999999999999" customHeight="1">
      <c r="A1171" s="36"/>
      <c r="B1171" s="41"/>
      <c r="C1171" s="284" t="s">
        <v>2540</v>
      </c>
      <c r="D1171" s="284" t="s">
        <v>3957</v>
      </c>
      <c r="E1171" s="19" t="s">
        <v>166</v>
      </c>
      <c r="F1171" s="285">
        <v>0.316</v>
      </c>
      <c r="G1171" s="36"/>
      <c r="H1171" s="41"/>
    </row>
    <row r="1172" spans="1:8" s="2" customFormat="1" ht="16.899999999999999" customHeight="1">
      <c r="A1172" s="36"/>
      <c r="B1172" s="41"/>
      <c r="C1172" s="284" t="s">
        <v>2527</v>
      </c>
      <c r="D1172" s="284" t="s">
        <v>3953</v>
      </c>
      <c r="E1172" s="19" t="s">
        <v>166</v>
      </c>
      <c r="F1172" s="285">
        <v>2.1429999999999998</v>
      </c>
      <c r="G1172" s="36"/>
      <c r="H1172" s="41"/>
    </row>
    <row r="1173" spans="1:8" s="2" customFormat="1" ht="16.899999999999999" customHeight="1">
      <c r="A1173" s="36"/>
      <c r="B1173" s="41"/>
      <c r="C1173" s="280" t="s">
        <v>2555</v>
      </c>
      <c r="D1173" s="281" t="s">
        <v>19</v>
      </c>
      <c r="E1173" s="282" t="s">
        <v>19</v>
      </c>
      <c r="F1173" s="283">
        <v>2.782</v>
      </c>
      <c r="G1173" s="36"/>
      <c r="H1173" s="41"/>
    </row>
    <row r="1174" spans="1:8" s="2" customFormat="1" ht="16.899999999999999" customHeight="1">
      <c r="A1174" s="36"/>
      <c r="B1174" s="41"/>
      <c r="C1174" s="284" t="s">
        <v>19</v>
      </c>
      <c r="D1174" s="284" t="s">
        <v>2552</v>
      </c>
      <c r="E1174" s="19" t="s">
        <v>19</v>
      </c>
      <c r="F1174" s="285">
        <v>0</v>
      </c>
      <c r="G1174" s="36"/>
      <c r="H1174" s="41"/>
    </row>
    <row r="1175" spans="1:8" s="2" customFormat="1" ht="16.899999999999999" customHeight="1">
      <c r="A1175" s="36"/>
      <c r="B1175" s="41"/>
      <c r="C1175" s="284" t="s">
        <v>19</v>
      </c>
      <c r="D1175" s="284" t="s">
        <v>2553</v>
      </c>
      <c r="E1175" s="19" t="s">
        <v>19</v>
      </c>
      <c r="F1175" s="285">
        <v>0</v>
      </c>
      <c r="G1175" s="36"/>
      <c r="H1175" s="41"/>
    </row>
    <row r="1176" spans="1:8" s="2" customFormat="1" ht="16.899999999999999" customHeight="1">
      <c r="A1176" s="36"/>
      <c r="B1176" s="41"/>
      <c r="C1176" s="284" t="s">
        <v>19</v>
      </c>
      <c r="D1176" s="284" t="s">
        <v>2554</v>
      </c>
      <c r="E1176" s="19" t="s">
        <v>19</v>
      </c>
      <c r="F1176" s="285">
        <v>2.782</v>
      </c>
      <c r="G1176" s="36"/>
      <c r="H1176" s="41"/>
    </row>
    <row r="1177" spans="1:8" s="2" customFormat="1" ht="16.899999999999999" customHeight="1">
      <c r="A1177" s="36"/>
      <c r="B1177" s="41"/>
      <c r="C1177" s="284" t="s">
        <v>2555</v>
      </c>
      <c r="D1177" s="284" t="s">
        <v>234</v>
      </c>
      <c r="E1177" s="19" t="s">
        <v>19</v>
      </c>
      <c r="F1177" s="285">
        <v>2.782</v>
      </c>
      <c r="G1177" s="36"/>
      <c r="H1177" s="41"/>
    </row>
    <row r="1178" spans="1:8" s="2" customFormat="1" ht="16.899999999999999" customHeight="1">
      <c r="A1178" s="36"/>
      <c r="B1178" s="41"/>
      <c r="C1178" s="280" t="s">
        <v>2352</v>
      </c>
      <c r="D1178" s="281" t="s">
        <v>19</v>
      </c>
      <c r="E1178" s="282" t="s">
        <v>19</v>
      </c>
      <c r="F1178" s="283">
        <v>9.2620000000000005</v>
      </c>
      <c r="G1178" s="36"/>
      <c r="H1178" s="41"/>
    </row>
    <row r="1179" spans="1:8" s="2" customFormat="1" ht="16.899999999999999" customHeight="1">
      <c r="A1179" s="36"/>
      <c r="B1179" s="41"/>
      <c r="C1179" s="284" t="s">
        <v>19</v>
      </c>
      <c r="D1179" s="284" t="s">
        <v>2337</v>
      </c>
      <c r="E1179" s="19" t="s">
        <v>19</v>
      </c>
      <c r="F1179" s="285">
        <v>9.2620000000000005</v>
      </c>
      <c r="G1179" s="36"/>
      <c r="H1179" s="41"/>
    </row>
    <row r="1180" spans="1:8" s="2" customFormat="1" ht="16.899999999999999" customHeight="1">
      <c r="A1180" s="36"/>
      <c r="B1180" s="41"/>
      <c r="C1180" s="284" t="s">
        <v>2352</v>
      </c>
      <c r="D1180" s="284" t="s">
        <v>234</v>
      </c>
      <c r="E1180" s="19" t="s">
        <v>19</v>
      </c>
      <c r="F1180" s="285">
        <v>9.2620000000000005</v>
      </c>
      <c r="G1180" s="36"/>
      <c r="H1180" s="41"/>
    </row>
    <row r="1181" spans="1:8" s="2" customFormat="1" ht="16.899999999999999" customHeight="1">
      <c r="A1181" s="36"/>
      <c r="B1181" s="41"/>
      <c r="C1181" s="286" t="s">
        <v>3836</v>
      </c>
      <c r="D1181" s="36"/>
      <c r="E1181" s="36"/>
      <c r="F1181" s="36"/>
      <c r="G1181" s="36"/>
      <c r="H1181" s="41"/>
    </row>
    <row r="1182" spans="1:8" s="2" customFormat="1" ht="16.899999999999999" customHeight="1">
      <c r="A1182" s="36"/>
      <c r="B1182" s="41"/>
      <c r="C1182" s="284" t="s">
        <v>298</v>
      </c>
      <c r="D1182" s="284" t="s">
        <v>3855</v>
      </c>
      <c r="E1182" s="19" t="s">
        <v>253</v>
      </c>
      <c r="F1182" s="285">
        <v>9.2620000000000005</v>
      </c>
      <c r="G1182" s="36"/>
      <c r="H1182" s="41"/>
    </row>
    <row r="1183" spans="1:8" s="2" customFormat="1" ht="16.899999999999999" customHeight="1">
      <c r="A1183" s="36"/>
      <c r="B1183" s="41"/>
      <c r="C1183" s="284" t="s">
        <v>303</v>
      </c>
      <c r="D1183" s="284" t="s">
        <v>3856</v>
      </c>
      <c r="E1183" s="19" t="s">
        <v>253</v>
      </c>
      <c r="F1183" s="285">
        <v>92.62</v>
      </c>
      <c r="G1183" s="36"/>
      <c r="H1183" s="41"/>
    </row>
    <row r="1184" spans="1:8" s="2" customFormat="1" ht="16.899999999999999" customHeight="1">
      <c r="A1184" s="36"/>
      <c r="B1184" s="41"/>
      <c r="C1184" s="284" t="s">
        <v>2400</v>
      </c>
      <c r="D1184" s="284" t="s">
        <v>2401</v>
      </c>
      <c r="E1184" s="19" t="s">
        <v>166</v>
      </c>
      <c r="F1184" s="285">
        <v>15.468</v>
      </c>
      <c r="G1184" s="36"/>
      <c r="H1184" s="41"/>
    </row>
    <row r="1185" spans="1:8" s="2" customFormat="1" ht="16.899999999999999" customHeight="1">
      <c r="A1185" s="36"/>
      <c r="B1185" s="41"/>
      <c r="C1185" s="280" t="s">
        <v>2354</v>
      </c>
      <c r="D1185" s="281" t="s">
        <v>19</v>
      </c>
      <c r="E1185" s="282" t="s">
        <v>19</v>
      </c>
      <c r="F1185" s="283">
        <v>13.67</v>
      </c>
      <c r="G1185" s="36"/>
      <c r="H1185" s="41"/>
    </row>
    <row r="1186" spans="1:8" s="2" customFormat="1" ht="16.899999999999999" customHeight="1">
      <c r="A1186" s="36"/>
      <c r="B1186" s="41"/>
      <c r="C1186" s="284" t="s">
        <v>19</v>
      </c>
      <c r="D1186" s="284" t="s">
        <v>2390</v>
      </c>
      <c r="E1186" s="19" t="s">
        <v>19</v>
      </c>
      <c r="F1186" s="285">
        <v>0</v>
      </c>
      <c r="G1186" s="36"/>
      <c r="H1186" s="41"/>
    </row>
    <row r="1187" spans="1:8" s="2" customFormat="1" ht="16.899999999999999" customHeight="1">
      <c r="A1187" s="36"/>
      <c r="B1187" s="41"/>
      <c r="C1187" s="284" t="s">
        <v>19</v>
      </c>
      <c r="D1187" s="284" t="s">
        <v>2427</v>
      </c>
      <c r="E1187" s="19" t="s">
        <v>19</v>
      </c>
      <c r="F1187" s="285">
        <v>6.3</v>
      </c>
      <c r="G1187" s="36"/>
      <c r="H1187" s="41"/>
    </row>
    <row r="1188" spans="1:8" s="2" customFormat="1" ht="16.899999999999999" customHeight="1">
      <c r="A1188" s="36"/>
      <c r="B1188" s="41"/>
      <c r="C1188" s="284" t="s">
        <v>19</v>
      </c>
      <c r="D1188" s="284" t="s">
        <v>2394</v>
      </c>
      <c r="E1188" s="19" t="s">
        <v>19</v>
      </c>
      <c r="F1188" s="285">
        <v>0</v>
      </c>
      <c r="G1188" s="36"/>
      <c r="H1188" s="41"/>
    </row>
    <row r="1189" spans="1:8" s="2" customFormat="1" ht="16.899999999999999" customHeight="1">
      <c r="A1189" s="36"/>
      <c r="B1189" s="41"/>
      <c r="C1189" s="284" t="s">
        <v>19</v>
      </c>
      <c r="D1189" s="284" t="s">
        <v>2428</v>
      </c>
      <c r="E1189" s="19" t="s">
        <v>19</v>
      </c>
      <c r="F1189" s="285">
        <v>7.37</v>
      </c>
      <c r="G1189" s="36"/>
      <c r="H1189" s="41"/>
    </row>
    <row r="1190" spans="1:8" s="2" customFormat="1" ht="16.899999999999999" customHeight="1">
      <c r="A1190" s="36"/>
      <c r="B1190" s="41"/>
      <c r="C1190" s="284" t="s">
        <v>2354</v>
      </c>
      <c r="D1190" s="284" t="s">
        <v>2376</v>
      </c>
      <c r="E1190" s="19" t="s">
        <v>19</v>
      </c>
      <c r="F1190" s="285">
        <v>13.67</v>
      </c>
      <c r="G1190" s="36"/>
      <c r="H1190" s="41"/>
    </row>
    <row r="1191" spans="1:8" s="2" customFormat="1" ht="16.899999999999999" customHeight="1">
      <c r="A1191" s="36"/>
      <c r="B1191" s="41"/>
      <c r="C1191" s="286" t="s">
        <v>3836</v>
      </c>
      <c r="D1191" s="36"/>
      <c r="E1191" s="36"/>
      <c r="F1191" s="36"/>
      <c r="G1191" s="36"/>
      <c r="H1191" s="41"/>
    </row>
    <row r="1192" spans="1:8" s="2" customFormat="1" ht="16.899999999999999" customHeight="1">
      <c r="A1192" s="36"/>
      <c r="B1192" s="41"/>
      <c r="C1192" s="284" t="s">
        <v>2423</v>
      </c>
      <c r="D1192" s="284" t="s">
        <v>3958</v>
      </c>
      <c r="E1192" s="19" t="s">
        <v>152</v>
      </c>
      <c r="F1192" s="285">
        <v>13.67</v>
      </c>
      <c r="G1192" s="36"/>
      <c r="H1192" s="41"/>
    </row>
    <row r="1193" spans="1:8" s="2" customFormat="1" ht="16.899999999999999" customHeight="1">
      <c r="A1193" s="36"/>
      <c r="B1193" s="41"/>
      <c r="C1193" s="284" t="s">
        <v>2433</v>
      </c>
      <c r="D1193" s="284" t="s">
        <v>3959</v>
      </c>
      <c r="E1193" s="19" t="s">
        <v>152</v>
      </c>
      <c r="F1193" s="285">
        <v>41.01</v>
      </c>
      <c r="G1193" s="36"/>
      <c r="H1193" s="41"/>
    </row>
    <row r="1194" spans="1:8" s="2" customFormat="1" ht="16.899999999999999" customHeight="1">
      <c r="A1194" s="36"/>
      <c r="B1194" s="41"/>
      <c r="C1194" s="284" t="s">
        <v>2437</v>
      </c>
      <c r="D1194" s="284" t="s">
        <v>2438</v>
      </c>
      <c r="E1194" s="19" t="s">
        <v>152</v>
      </c>
      <c r="F1194" s="285">
        <v>45.110999999999997</v>
      </c>
      <c r="G1194" s="36"/>
      <c r="H1194" s="41"/>
    </row>
    <row r="1195" spans="1:8" s="2" customFormat="1" ht="16.899999999999999" customHeight="1">
      <c r="A1195" s="36"/>
      <c r="B1195" s="41"/>
      <c r="C1195" s="284" t="s">
        <v>2429</v>
      </c>
      <c r="D1195" s="284" t="s">
        <v>3960</v>
      </c>
      <c r="E1195" s="19" t="s">
        <v>152</v>
      </c>
      <c r="F1195" s="285">
        <v>15.037000000000001</v>
      </c>
      <c r="G1195" s="36"/>
      <c r="H1195" s="41"/>
    </row>
    <row r="1196" spans="1:8" s="2" customFormat="1" ht="16.899999999999999" customHeight="1">
      <c r="A1196" s="36"/>
      <c r="B1196" s="41"/>
      <c r="C1196" s="280" t="s">
        <v>3508</v>
      </c>
      <c r="D1196" s="281" t="s">
        <v>19</v>
      </c>
      <c r="E1196" s="282" t="s">
        <v>19</v>
      </c>
      <c r="F1196" s="283">
        <v>0</v>
      </c>
      <c r="G1196" s="36"/>
      <c r="H1196" s="41"/>
    </row>
    <row r="1197" spans="1:8" s="2" customFormat="1" ht="26.45" customHeight="1">
      <c r="A1197" s="36"/>
      <c r="B1197" s="41"/>
      <c r="C1197" s="279" t="s">
        <v>3961</v>
      </c>
      <c r="D1197" s="279" t="s">
        <v>133</v>
      </c>
      <c r="E1197" s="36"/>
      <c r="F1197" s="36"/>
      <c r="G1197" s="36"/>
      <c r="H1197" s="41"/>
    </row>
    <row r="1198" spans="1:8" s="2" customFormat="1" ht="16.899999999999999" customHeight="1">
      <c r="A1198" s="36"/>
      <c r="B1198" s="41"/>
      <c r="C1198" s="280" t="s">
        <v>2611</v>
      </c>
      <c r="D1198" s="281" t="s">
        <v>19</v>
      </c>
      <c r="E1198" s="282" t="s">
        <v>19</v>
      </c>
      <c r="F1198" s="283">
        <v>1.603</v>
      </c>
      <c r="G1198" s="36"/>
      <c r="H1198" s="41"/>
    </row>
    <row r="1199" spans="1:8" s="2" customFormat="1" ht="16.899999999999999" customHeight="1">
      <c r="A1199" s="36"/>
      <c r="B1199" s="41"/>
      <c r="C1199" s="284" t="s">
        <v>19</v>
      </c>
      <c r="D1199" s="284" t="s">
        <v>2738</v>
      </c>
      <c r="E1199" s="19" t="s">
        <v>19</v>
      </c>
      <c r="F1199" s="285">
        <v>1.603</v>
      </c>
      <c r="G1199" s="36"/>
      <c r="H1199" s="41"/>
    </row>
    <row r="1200" spans="1:8" s="2" customFormat="1" ht="16.899999999999999" customHeight="1">
      <c r="A1200" s="36"/>
      <c r="B1200" s="41"/>
      <c r="C1200" s="284" t="s">
        <v>2611</v>
      </c>
      <c r="D1200" s="284" t="s">
        <v>234</v>
      </c>
      <c r="E1200" s="19" t="s">
        <v>19</v>
      </c>
      <c r="F1200" s="285">
        <v>1.603</v>
      </c>
      <c r="G1200" s="36"/>
      <c r="H1200" s="41"/>
    </row>
    <row r="1201" spans="1:8" s="2" customFormat="1" ht="16.899999999999999" customHeight="1">
      <c r="A1201" s="36"/>
      <c r="B1201" s="41"/>
      <c r="C1201" s="286" t="s">
        <v>3836</v>
      </c>
      <c r="D1201" s="36"/>
      <c r="E1201" s="36"/>
      <c r="F1201" s="36"/>
      <c r="G1201" s="36"/>
      <c r="H1201" s="41"/>
    </row>
    <row r="1202" spans="1:8" s="2" customFormat="1" ht="16.899999999999999" customHeight="1">
      <c r="A1202" s="36"/>
      <c r="B1202" s="41"/>
      <c r="C1202" s="284" t="s">
        <v>2735</v>
      </c>
      <c r="D1202" s="284" t="s">
        <v>3962</v>
      </c>
      <c r="E1202" s="19" t="s">
        <v>156</v>
      </c>
      <c r="F1202" s="285">
        <v>1.603</v>
      </c>
      <c r="G1202" s="36"/>
      <c r="H1202" s="41"/>
    </row>
    <row r="1203" spans="1:8" s="2" customFormat="1" ht="16.899999999999999" customHeight="1">
      <c r="A1203" s="36"/>
      <c r="B1203" s="41"/>
      <c r="C1203" s="284" t="s">
        <v>2739</v>
      </c>
      <c r="D1203" s="284" t="s">
        <v>3963</v>
      </c>
      <c r="E1203" s="19" t="s">
        <v>156</v>
      </c>
      <c r="F1203" s="285">
        <v>1.603</v>
      </c>
      <c r="G1203" s="36"/>
      <c r="H1203" s="41"/>
    </row>
    <row r="1204" spans="1:8" s="2" customFormat="1" ht="16.899999999999999" customHeight="1">
      <c r="A1204" s="36"/>
      <c r="B1204" s="41"/>
      <c r="C1204" s="280" t="s">
        <v>2613</v>
      </c>
      <c r="D1204" s="281" t="s">
        <v>19</v>
      </c>
      <c r="E1204" s="282" t="s">
        <v>19</v>
      </c>
      <c r="F1204" s="283">
        <v>12</v>
      </c>
      <c r="G1204" s="36"/>
      <c r="H1204" s="41"/>
    </row>
    <row r="1205" spans="1:8" s="2" customFormat="1" ht="16.899999999999999" customHeight="1">
      <c r="A1205" s="36"/>
      <c r="B1205" s="41"/>
      <c r="C1205" s="284" t="s">
        <v>19</v>
      </c>
      <c r="D1205" s="284" t="s">
        <v>2876</v>
      </c>
      <c r="E1205" s="19" t="s">
        <v>19</v>
      </c>
      <c r="F1205" s="285">
        <v>0</v>
      </c>
      <c r="G1205" s="36"/>
      <c r="H1205" s="41"/>
    </row>
    <row r="1206" spans="1:8" s="2" customFormat="1" ht="16.899999999999999" customHeight="1">
      <c r="A1206" s="36"/>
      <c r="B1206" s="41"/>
      <c r="C1206" s="284" t="s">
        <v>19</v>
      </c>
      <c r="D1206" s="284" t="s">
        <v>2877</v>
      </c>
      <c r="E1206" s="19" t="s">
        <v>19</v>
      </c>
      <c r="F1206" s="285">
        <v>12</v>
      </c>
      <c r="G1206" s="36"/>
      <c r="H1206" s="41"/>
    </row>
    <row r="1207" spans="1:8" s="2" customFormat="1" ht="16.899999999999999" customHeight="1">
      <c r="A1207" s="36"/>
      <c r="B1207" s="41"/>
      <c r="C1207" s="284" t="s">
        <v>2613</v>
      </c>
      <c r="D1207" s="284" t="s">
        <v>2376</v>
      </c>
      <c r="E1207" s="19" t="s">
        <v>19</v>
      </c>
      <c r="F1207" s="285">
        <v>12</v>
      </c>
      <c r="G1207" s="36"/>
      <c r="H1207" s="41"/>
    </row>
    <row r="1208" spans="1:8" s="2" customFormat="1" ht="16.899999999999999" customHeight="1">
      <c r="A1208" s="36"/>
      <c r="B1208" s="41"/>
      <c r="C1208" s="286" t="s">
        <v>3836</v>
      </c>
      <c r="D1208" s="36"/>
      <c r="E1208" s="36"/>
      <c r="F1208" s="36"/>
      <c r="G1208" s="36"/>
      <c r="H1208" s="41"/>
    </row>
    <row r="1209" spans="1:8" s="2" customFormat="1" ht="16.899999999999999" customHeight="1">
      <c r="A1209" s="36"/>
      <c r="B1209" s="41"/>
      <c r="C1209" s="284" t="s">
        <v>2872</v>
      </c>
      <c r="D1209" s="284" t="s">
        <v>3964</v>
      </c>
      <c r="E1209" s="19" t="s">
        <v>253</v>
      </c>
      <c r="F1209" s="285">
        <v>12</v>
      </c>
      <c r="G1209" s="36"/>
      <c r="H1209" s="41"/>
    </row>
    <row r="1210" spans="1:8" s="2" customFormat="1" ht="16.899999999999999" customHeight="1">
      <c r="A1210" s="36"/>
      <c r="B1210" s="41"/>
      <c r="C1210" s="284" t="s">
        <v>2714</v>
      </c>
      <c r="D1210" s="284" t="s">
        <v>2715</v>
      </c>
      <c r="E1210" s="19" t="s">
        <v>253</v>
      </c>
      <c r="F1210" s="285">
        <v>12</v>
      </c>
      <c r="G1210" s="36"/>
      <c r="H1210" s="41"/>
    </row>
    <row r="1211" spans="1:8" s="2" customFormat="1" ht="16.899999999999999" customHeight="1">
      <c r="A1211" s="36"/>
      <c r="B1211" s="41"/>
      <c r="C1211" s="284" t="s">
        <v>2548</v>
      </c>
      <c r="D1211" s="284" t="s">
        <v>3952</v>
      </c>
      <c r="E1211" s="19" t="s">
        <v>166</v>
      </c>
      <c r="F1211" s="285">
        <v>55.51</v>
      </c>
      <c r="G1211" s="36"/>
      <c r="H1211" s="41"/>
    </row>
    <row r="1212" spans="1:8" s="2" customFormat="1" ht="16.899999999999999" customHeight="1">
      <c r="A1212" s="36"/>
      <c r="B1212" s="41"/>
      <c r="C1212" s="280" t="s">
        <v>3096</v>
      </c>
      <c r="D1212" s="281" t="s">
        <v>19</v>
      </c>
      <c r="E1212" s="282" t="s">
        <v>19</v>
      </c>
      <c r="F1212" s="283">
        <v>1.155</v>
      </c>
      <c r="G1212" s="36"/>
      <c r="H1212" s="41"/>
    </row>
    <row r="1213" spans="1:8" s="2" customFormat="1" ht="16.899999999999999" customHeight="1">
      <c r="A1213" s="36"/>
      <c r="B1213" s="41"/>
      <c r="C1213" s="280" t="s">
        <v>2614</v>
      </c>
      <c r="D1213" s="281" t="s">
        <v>19</v>
      </c>
      <c r="E1213" s="282" t="s">
        <v>19</v>
      </c>
      <c r="F1213" s="283">
        <v>7.9</v>
      </c>
      <c r="G1213" s="36"/>
      <c r="H1213" s="41"/>
    </row>
    <row r="1214" spans="1:8" s="2" customFormat="1" ht="16.899999999999999" customHeight="1">
      <c r="A1214" s="36"/>
      <c r="B1214" s="41"/>
      <c r="C1214" s="284" t="s">
        <v>19</v>
      </c>
      <c r="D1214" s="284" t="s">
        <v>2876</v>
      </c>
      <c r="E1214" s="19" t="s">
        <v>19</v>
      </c>
      <c r="F1214" s="285">
        <v>0</v>
      </c>
      <c r="G1214" s="36"/>
      <c r="H1214" s="41"/>
    </row>
    <row r="1215" spans="1:8" s="2" customFormat="1" ht="16.899999999999999" customHeight="1">
      <c r="A1215" s="36"/>
      <c r="B1215" s="41"/>
      <c r="C1215" s="284" t="s">
        <v>19</v>
      </c>
      <c r="D1215" s="284" t="s">
        <v>2881</v>
      </c>
      <c r="E1215" s="19" t="s">
        <v>19</v>
      </c>
      <c r="F1215" s="285">
        <v>7.9</v>
      </c>
      <c r="G1215" s="36"/>
      <c r="H1215" s="41"/>
    </row>
    <row r="1216" spans="1:8" s="2" customFormat="1" ht="16.899999999999999" customHeight="1">
      <c r="A1216" s="36"/>
      <c r="B1216" s="41"/>
      <c r="C1216" s="284" t="s">
        <v>2614</v>
      </c>
      <c r="D1216" s="284" t="s">
        <v>2376</v>
      </c>
      <c r="E1216" s="19" t="s">
        <v>19</v>
      </c>
      <c r="F1216" s="285">
        <v>7.9</v>
      </c>
      <c r="G1216" s="36"/>
      <c r="H1216" s="41"/>
    </row>
    <row r="1217" spans="1:8" s="2" customFormat="1" ht="16.899999999999999" customHeight="1">
      <c r="A1217" s="36"/>
      <c r="B1217" s="41"/>
      <c r="C1217" s="286" t="s">
        <v>3836</v>
      </c>
      <c r="D1217" s="36"/>
      <c r="E1217" s="36"/>
      <c r="F1217" s="36"/>
      <c r="G1217" s="36"/>
      <c r="H1217" s="41"/>
    </row>
    <row r="1218" spans="1:8" s="2" customFormat="1" ht="16.899999999999999" customHeight="1">
      <c r="A1218" s="36"/>
      <c r="B1218" s="41"/>
      <c r="C1218" s="284" t="s">
        <v>2878</v>
      </c>
      <c r="D1218" s="284" t="s">
        <v>3965</v>
      </c>
      <c r="E1218" s="19" t="s">
        <v>253</v>
      </c>
      <c r="F1218" s="285">
        <v>7.9</v>
      </c>
      <c r="G1218" s="36"/>
      <c r="H1218" s="41"/>
    </row>
    <row r="1219" spans="1:8" s="2" customFormat="1" ht="16.899999999999999" customHeight="1">
      <c r="A1219" s="36"/>
      <c r="B1219" s="41"/>
      <c r="C1219" s="284" t="s">
        <v>2548</v>
      </c>
      <c r="D1219" s="284" t="s">
        <v>3952</v>
      </c>
      <c r="E1219" s="19" t="s">
        <v>166</v>
      </c>
      <c r="F1219" s="285">
        <v>55.51</v>
      </c>
      <c r="G1219" s="36"/>
      <c r="H1219" s="41"/>
    </row>
    <row r="1220" spans="1:8" s="2" customFormat="1" ht="16.899999999999999" customHeight="1">
      <c r="A1220" s="36"/>
      <c r="B1220" s="41"/>
      <c r="C1220" s="280" t="s">
        <v>3098</v>
      </c>
      <c r="D1220" s="281" t="s">
        <v>19</v>
      </c>
      <c r="E1220" s="282" t="s">
        <v>19</v>
      </c>
      <c r="F1220" s="283">
        <v>4.5999999999999996</v>
      </c>
      <c r="G1220" s="36"/>
      <c r="H1220" s="41"/>
    </row>
    <row r="1221" spans="1:8" s="2" customFormat="1" ht="16.899999999999999" customHeight="1">
      <c r="A1221" s="36"/>
      <c r="B1221" s="41"/>
      <c r="C1221" s="280" t="s">
        <v>3100</v>
      </c>
      <c r="D1221" s="281" t="s">
        <v>19</v>
      </c>
      <c r="E1221" s="282" t="s">
        <v>19</v>
      </c>
      <c r="F1221" s="283">
        <v>7.1950000000000003</v>
      </c>
      <c r="G1221" s="36"/>
      <c r="H1221" s="41"/>
    </row>
    <row r="1222" spans="1:8" s="2" customFormat="1" ht="16.899999999999999" customHeight="1">
      <c r="A1222" s="36"/>
      <c r="B1222" s="41"/>
      <c r="C1222" s="280" t="s">
        <v>2616</v>
      </c>
      <c r="D1222" s="281" t="s">
        <v>19</v>
      </c>
      <c r="E1222" s="282" t="s">
        <v>19</v>
      </c>
      <c r="F1222" s="283">
        <v>4.3120000000000003</v>
      </c>
      <c r="G1222" s="36"/>
      <c r="H1222" s="41"/>
    </row>
    <row r="1223" spans="1:8" s="2" customFormat="1" ht="16.899999999999999" customHeight="1">
      <c r="A1223" s="36"/>
      <c r="B1223" s="41"/>
      <c r="C1223" s="284" t="s">
        <v>19</v>
      </c>
      <c r="D1223" s="284" t="s">
        <v>2757</v>
      </c>
      <c r="E1223" s="19" t="s">
        <v>19</v>
      </c>
      <c r="F1223" s="285">
        <v>0</v>
      </c>
      <c r="G1223" s="36"/>
      <c r="H1223" s="41"/>
    </row>
    <row r="1224" spans="1:8" s="2" customFormat="1" ht="16.899999999999999" customHeight="1">
      <c r="A1224" s="36"/>
      <c r="B1224" s="41"/>
      <c r="C1224" s="284" t="s">
        <v>19</v>
      </c>
      <c r="D1224" s="284" t="s">
        <v>2368</v>
      </c>
      <c r="E1224" s="19" t="s">
        <v>19</v>
      </c>
      <c r="F1224" s="285">
        <v>0</v>
      </c>
      <c r="G1224" s="36"/>
      <c r="H1224" s="41"/>
    </row>
    <row r="1225" spans="1:8" s="2" customFormat="1" ht="16.899999999999999" customHeight="1">
      <c r="A1225" s="36"/>
      <c r="B1225" s="41"/>
      <c r="C1225" s="284" t="s">
        <v>19</v>
      </c>
      <c r="D1225" s="284" t="s">
        <v>2758</v>
      </c>
      <c r="E1225" s="19" t="s">
        <v>19</v>
      </c>
      <c r="F1225" s="285">
        <v>6.5289999999999999</v>
      </c>
      <c r="G1225" s="36"/>
      <c r="H1225" s="41"/>
    </row>
    <row r="1226" spans="1:8" s="2" customFormat="1" ht="16.899999999999999" customHeight="1">
      <c r="A1226" s="36"/>
      <c r="B1226" s="41"/>
      <c r="C1226" s="284" t="s">
        <v>19</v>
      </c>
      <c r="D1226" s="284" t="s">
        <v>2759</v>
      </c>
      <c r="E1226" s="19" t="s">
        <v>19</v>
      </c>
      <c r="F1226" s="285">
        <v>0</v>
      </c>
      <c r="G1226" s="36"/>
      <c r="H1226" s="41"/>
    </row>
    <row r="1227" spans="1:8" s="2" customFormat="1" ht="16.899999999999999" customHeight="1">
      <c r="A1227" s="36"/>
      <c r="B1227" s="41"/>
      <c r="C1227" s="284" t="s">
        <v>19</v>
      </c>
      <c r="D1227" s="284" t="s">
        <v>2760</v>
      </c>
      <c r="E1227" s="19" t="s">
        <v>19</v>
      </c>
      <c r="F1227" s="285">
        <v>-2.2170000000000001</v>
      </c>
      <c r="G1227" s="36"/>
      <c r="H1227" s="41"/>
    </row>
    <row r="1228" spans="1:8" s="2" customFormat="1" ht="16.899999999999999" customHeight="1">
      <c r="A1228" s="36"/>
      <c r="B1228" s="41"/>
      <c r="C1228" s="284" t="s">
        <v>2616</v>
      </c>
      <c r="D1228" s="284" t="s">
        <v>2376</v>
      </c>
      <c r="E1228" s="19" t="s">
        <v>19</v>
      </c>
      <c r="F1228" s="285">
        <v>4.3120000000000003</v>
      </c>
      <c r="G1228" s="36"/>
      <c r="H1228" s="41"/>
    </row>
    <row r="1229" spans="1:8" s="2" customFormat="1" ht="16.899999999999999" customHeight="1">
      <c r="A1229" s="36"/>
      <c r="B1229" s="41"/>
      <c r="C1229" s="286" t="s">
        <v>3836</v>
      </c>
      <c r="D1229" s="36"/>
      <c r="E1229" s="36"/>
      <c r="F1229" s="36"/>
      <c r="G1229" s="36"/>
      <c r="H1229" s="41"/>
    </row>
    <row r="1230" spans="1:8" s="2" customFormat="1" ht="16.899999999999999" customHeight="1">
      <c r="A1230" s="36"/>
      <c r="B1230" s="41"/>
      <c r="C1230" s="284" t="s">
        <v>2753</v>
      </c>
      <c r="D1230" s="284" t="s">
        <v>3966</v>
      </c>
      <c r="E1230" s="19" t="s">
        <v>156</v>
      </c>
      <c r="F1230" s="285">
        <v>12.156000000000001</v>
      </c>
      <c r="G1230" s="36"/>
      <c r="H1230" s="41"/>
    </row>
    <row r="1231" spans="1:8" s="2" customFormat="1" ht="16.899999999999999" customHeight="1">
      <c r="A1231" s="36"/>
      <c r="B1231" s="41"/>
      <c r="C1231" s="284" t="s">
        <v>2656</v>
      </c>
      <c r="D1231" s="284" t="s">
        <v>3967</v>
      </c>
      <c r="E1231" s="19" t="s">
        <v>156</v>
      </c>
      <c r="F1231" s="285">
        <v>4.3120000000000003</v>
      </c>
      <c r="G1231" s="36"/>
      <c r="H1231" s="41"/>
    </row>
    <row r="1232" spans="1:8" s="2" customFormat="1" ht="16.899999999999999" customHeight="1">
      <c r="A1232" s="36"/>
      <c r="B1232" s="41"/>
      <c r="C1232" s="284" t="s">
        <v>2459</v>
      </c>
      <c r="D1232" s="284" t="s">
        <v>2460</v>
      </c>
      <c r="E1232" s="19" t="s">
        <v>156</v>
      </c>
      <c r="F1232" s="285">
        <v>39.402999999999999</v>
      </c>
      <c r="G1232" s="36"/>
      <c r="H1232" s="41"/>
    </row>
    <row r="1233" spans="1:8" s="2" customFormat="1" ht="16.899999999999999" customHeight="1">
      <c r="A1233" s="36"/>
      <c r="B1233" s="41"/>
      <c r="C1233" s="284" t="s">
        <v>2867</v>
      </c>
      <c r="D1233" s="284" t="s">
        <v>3968</v>
      </c>
      <c r="E1233" s="19" t="s">
        <v>156</v>
      </c>
      <c r="F1233" s="285">
        <v>19.663</v>
      </c>
      <c r="G1233" s="36"/>
      <c r="H1233" s="41"/>
    </row>
    <row r="1234" spans="1:8" s="2" customFormat="1" ht="16.899999999999999" customHeight="1">
      <c r="A1234" s="36"/>
      <c r="B1234" s="41"/>
      <c r="C1234" s="284" t="s">
        <v>2764</v>
      </c>
      <c r="D1234" s="284" t="s">
        <v>2765</v>
      </c>
      <c r="E1234" s="19" t="s">
        <v>166</v>
      </c>
      <c r="F1234" s="285">
        <v>1.3109999999999999</v>
      </c>
      <c r="G1234" s="36"/>
      <c r="H1234" s="41"/>
    </row>
    <row r="1235" spans="1:8" s="2" customFormat="1" ht="16.899999999999999" customHeight="1">
      <c r="A1235" s="36"/>
      <c r="B1235" s="41"/>
      <c r="C1235" s="280" t="s">
        <v>2618</v>
      </c>
      <c r="D1235" s="281" t="s">
        <v>19</v>
      </c>
      <c r="E1235" s="282" t="s">
        <v>19</v>
      </c>
      <c r="F1235" s="283">
        <v>5.359</v>
      </c>
      <c r="G1235" s="36"/>
      <c r="H1235" s="41"/>
    </row>
    <row r="1236" spans="1:8" s="2" customFormat="1" ht="16.899999999999999" customHeight="1">
      <c r="A1236" s="36"/>
      <c r="B1236" s="41"/>
      <c r="C1236" s="284" t="s">
        <v>19</v>
      </c>
      <c r="D1236" s="284" t="s">
        <v>2670</v>
      </c>
      <c r="E1236" s="19" t="s">
        <v>19</v>
      </c>
      <c r="F1236" s="285">
        <v>0</v>
      </c>
      <c r="G1236" s="36"/>
      <c r="H1236" s="41"/>
    </row>
    <row r="1237" spans="1:8" s="2" customFormat="1" ht="16.899999999999999" customHeight="1">
      <c r="A1237" s="36"/>
      <c r="B1237" s="41"/>
      <c r="C1237" s="284" t="s">
        <v>19</v>
      </c>
      <c r="D1237" s="284" t="s">
        <v>2671</v>
      </c>
      <c r="E1237" s="19" t="s">
        <v>19</v>
      </c>
      <c r="F1237" s="285">
        <v>5.359</v>
      </c>
      <c r="G1237" s="36"/>
      <c r="H1237" s="41"/>
    </row>
    <row r="1238" spans="1:8" s="2" customFormat="1" ht="16.899999999999999" customHeight="1">
      <c r="A1238" s="36"/>
      <c r="B1238" s="41"/>
      <c r="C1238" s="284" t="s">
        <v>2618</v>
      </c>
      <c r="D1238" s="284" t="s">
        <v>2376</v>
      </c>
      <c r="E1238" s="19" t="s">
        <v>19</v>
      </c>
      <c r="F1238" s="285">
        <v>5.359</v>
      </c>
      <c r="G1238" s="36"/>
      <c r="H1238" s="41"/>
    </row>
    <row r="1239" spans="1:8" s="2" customFormat="1" ht="16.899999999999999" customHeight="1">
      <c r="A1239" s="36"/>
      <c r="B1239" s="41"/>
      <c r="C1239" s="286" t="s">
        <v>3836</v>
      </c>
      <c r="D1239" s="36"/>
      <c r="E1239" s="36"/>
      <c r="F1239" s="36"/>
      <c r="G1239" s="36"/>
      <c r="H1239" s="41"/>
    </row>
    <row r="1240" spans="1:8" s="2" customFormat="1" ht="16.899999999999999" customHeight="1">
      <c r="A1240" s="36"/>
      <c r="B1240" s="41"/>
      <c r="C1240" s="284" t="s">
        <v>2666</v>
      </c>
      <c r="D1240" s="284" t="s">
        <v>3969</v>
      </c>
      <c r="E1240" s="19" t="s">
        <v>253</v>
      </c>
      <c r="F1240" s="285">
        <v>2.6789999999999998</v>
      </c>
      <c r="G1240" s="36"/>
      <c r="H1240" s="41"/>
    </row>
    <row r="1241" spans="1:8" s="2" customFormat="1" ht="16.899999999999999" customHeight="1">
      <c r="A1241" s="36"/>
      <c r="B1241" s="41"/>
      <c r="C1241" s="284" t="s">
        <v>2674</v>
      </c>
      <c r="D1241" s="284" t="s">
        <v>3970</v>
      </c>
      <c r="E1241" s="19" t="s">
        <v>253</v>
      </c>
      <c r="F1241" s="285">
        <v>2.68</v>
      </c>
      <c r="G1241" s="36"/>
      <c r="H1241" s="41"/>
    </row>
    <row r="1242" spans="1:8" s="2" customFormat="1" ht="16.899999999999999" customHeight="1">
      <c r="A1242" s="36"/>
      <c r="B1242" s="41"/>
      <c r="C1242" s="284" t="s">
        <v>298</v>
      </c>
      <c r="D1242" s="284" t="s">
        <v>3855</v>
      </c>
      <c r="E1242" s="19" t="s">
        <v>253</v>
      </c>
      <c r="F1242" s="285">
        <v>13.326000000000001</v>
      </c>
      <c r="G1242" s="36"/>
      <c r="H1242" s="41"/>
    </row>
    <row r="1243" spans="1:8" s="2" customFormat="1" ht="16.899999999999999" customHeight="1">
      <c r="A1243" s="36"/>
      <c r="B1243" s="41"/>
      <c r="C1243" s="280" t="s">
        <v>2620</v>
      </c>
      <c r="D1243" s="281" t="s">
        <v>19</v>
      </c>
      <c r="E1243" s="282" t="s">
        <v>19</v>
      </c>
      <c r="F1243" s="283">
        <v>1.887</v>
      </c>
      <c r="G1243" s="36"/>
      <c r="H1243" s="41"/>
    </row>
    <row r="1244" spans="1:8" s="2" customFormat="1" ht="16.899999999999999" customHeight="1">
      <c r="A1244" s="36"/>
      <c r="B1244" s="41"/>
      <c r="C1244" s="284" t="s">
        <v>19</v>
      </c>
      <c r="D1244" s="284" t="s">
        <v>2693</v>
      </c>
      <c r="E1244" s="19" t="s">
        <v>19</v>
      </c>
      <c r="F1244" s="285">
        <v>0</v>
      </c>
      <c r="G1244" s="36"/>
      <c r="H1244" s="41"/>
    </row>
    <row r="1245" spans="1:8" s="2" customFormat="1" ht="16.899999999999999" customHeight="1">
      <c r="A1245" s="36"/>
      <c r="B1245" s="41"/>
      <c r="C1245" s="284" t="s">
        <v>19</v>
      </c>
      <c r="D1245" s="284" t="s">
        <v>2707</v>
      </c>
      <c r="E1245" s="19" t="s">
        <v>19</v>
      </c>
      <c r="F1245" s="285">
        <v>0.26300000000000001</v>
      </c>
      <c r="G1245" s="36"/>
      <c r="H1245" s="41"/>
    </row>
    <row r="1246" spans="1:8" s="2" customFormat="1" ht="16.899999999999999" customHeight="1">
      <c r="A1246" s="36"/>
      <c r="B1246" s="41"/>
      <c r="C1246" s="284" t="s">
        <v>19</v>
      </c>
      <c r="D1246" s="284" t="s">
        <v>2708</v>
      </c>
      <c r="E1246" s="19" t="s">
        <v>19</v>
      </c>
      <c r="F1246" s="285">
        <v>0.29099999999999998</v>
      </c>
      <c r="G1246" s="36"/>
      <c r="H1246" s="41"/>
    </row>
    <row r="1247" spans="1:8" s="2" customFormat="1" ht="16.899999999999999" customHeight="1">
      <c r="A1247" s="36"/>
      <c r="B1247" s="41"/>
      <c r="C1247" s="284" t="s">
        <v>19</v>
      </c>
      <c r="D1247" s="284" t="s">
        <v>2709</v>
      </c>
      <c r="E1247" s="19" t="s">
        <v>19</v>
      </c>
      <c r="F1247" s="285">
        <v>9.1999999999999998E-2</v>
      </c>
      <c r="G1247" s="36"/>
      <c r="H1247" s="41"/>
    </row>
    <row r="1248" spans="1:8" s="2" customFormat="1" ht="16.899999999999999" customHeight="1">
      <c r="A1248" s="36"/>
      <c r="B1248" s="41"/>
      <c r="C1248" s="284" t="s">
        <v>19</v>
      </c>
      <c r="D1248" s="284" t="s">
        <v>2710</v>
      </c>
      <c r="E1248" s="19" t="s">
        <v>19</v>
      </c>
      <c r="F1248" s="285">
        <v>8.0000000000000002E-3</v>
      </c>
      <c r="G1248" s="36"/>
      <c r="H1248" s="41"/>
    </row>
    <row r="1249" spans="1:8" s="2" customFormat="1" ht="16.899999999999999" customHeight="1">
      <c r="A1249" s="36"/>
      <c r="B1249" s="41"/>
      <c r="C1249" s="284" t="s">
        <v>19</v>
      </c>
      <c r="D1249" s="284" t="s">
        <v>2711</v>
      </c>
      <c r="E1249" s="19" t="s">
        <v>19</v>
      </c>
      <c r="F1249" s="285">
        <v>0.42</v>
      </c>
      <c r="G1249" s="36"/>
      <c r="H1249" s="41"/>
    </row>
    <row r="1250" spans="1:8" s="2" customFormat="1" ht="16.899999999999999" customHeight="1">
      <c r="A1250" s="36"/>
      <c r="B1250" s="41"/>
      <c r="C1250" s="284" t="s">
        <v>19</v>
      </c>
      <c r="D1250" s="284" t="s">
        <v>2712</v>
      </c>
      <c r="E1250" s="19" t="s">
        <v>19</v>
      </c>
      <c r="F1250" s="285">
        <v>0.66100000000000003</v>
      </c>
      <c r="G1250" s="36"/>
      <c r="H1250" s="41"/>
    </row>
    <row r="1251" spans="1:8" s="2" customFormat="1" ht="16.899999999999999" customHeight="1">
      <c r="A1251" s="36"/>
      <c r="B1251" s="41"/>
      <c r="C1251" s="284" t="s">
        <v>19</v>
      </c>
      <c r="D1251" s="284" t="s">
        <v>2713</v>
      </c>
      <c r="E1251" s="19" t="s">
        <v>19</v>
      </c>
      <c r="F1251" s="285">
        <v>0.152</v>
      </c>
      <c r="G1251" s="36"/>
      <c r="H1251" s="41"/>
    </row>
    <row r="1252" spans="1:8" s="2" customFormat="1" ht="16.899999999999999" customHeight="1">
      <c r="A1252" s="36"/>
      <c r="B1252" s="41"/>
      <c r="C1252" s="284" t="s">
        <v>2620</v>
      </c>
      <c r="D1252" s="284" t="s">
        <v>234</v>
      </c>
      <c r="E1252" s="19" t="s">
        <v>19</v>
      </c>
      <c r="F1252" s="285">
        <v>1.887</v>
      </c>
      <c r="G1252" s="36"/>
      <c r="H1252" s="41"/>
    </row>
    <row r="1253" spans="1:8" s="2" customFormat="1" ht="16.899999999999999" customHeight="1">
      <c r="A1253" s="36"/>
      <c r="B1253" s="41"/>
      <c r="C1253" s="286" t="s">
        <v>3836</v>
      </c>
      <c r="D1253" s="36"/>
      <c r="E1253" s="36"/>
      <c r="F1253" s="36"/>
      <c r="G1253" s="36"/>
      <c r="H1253" s="41"/>
    </row>
    <row r="1254" spans="1:8" s="2" customFormat="1" ht="16.899999999999999" customHeight="1">
      <c r="A1254" s="36"/>
      <c r="B1254" s="41"/>
      <c r="C1254" s="284" t="s">
        <v>2703</v>
      </c>
      <c r="D1254" s="284" t="s">
        <v>2704</v>
      </c>
      <c r="E1254" s="19" t="s">
        <v>253</v>
      </c>
      <c r="F1254" s="285">
        <v>1.887</v>
      </c>
      <c r="G1254" s="36"/>
      <c r="H1254" s="41"/>
    </row>
    <row r="1255" spans="1:8" s="2" customFormat="1" ht="16.899999999999999" customHeight="1">
      <c r="A1255" s="36"/>
      <c r="B1255" s="41"/>
      <c r="C1255" s="284" t="s">
        <v>2498</v>
      </c>
      <c r="D1255" s="284" t="s">
        <v>2499</v>
      </c>
      <c r="E1255" s="19" t="s">
        <v>218</v>
      </c>
      <c r="F1255" s="285">
        <v>1379.7860000000001</v>
      </c>
      <c r="G1255" s="36"/>
      <c r="H1255" s="41"/>
    </row>
    <row r="1256" spans="1:8" s="2" customFormat="1" ht="16.899999999999999" customHeight="1">
      <c r="A1256" s="36"/>
      <c r="B1256" s="41"/>
      <c r="C1256" s="280" t="s">
        <v>2622</v>
      </c>
      <c r="D1256" s="281" t="s">
        <v>19</v>
      </c>
      <c r="E1256" s="282" t="s">
        <v>19</v>
      </c>
      <c r="F1256" s="283">
        <v>6.4</v>
      </c>
      <c r="G1256" s="36"/>
      <c r="H1256" s="41"/>
    </row>
    <row r="1257" spans="1:8" s="2" customFormat="1" ht="16.899999999999999" customHeight="1">
      <c r="A1257" s="36"/>
      <c r="B1257" s="41"/>
      <c r="C1257" s="284" t="s">
        <v>19</v>
      </c>
      <c r="D1257" s="284" t="s">
        <v>2723</v>
      </c>
      <c r="E1257" s="19" t="s">
        <v>19</v>
      </c>
      <c r="F1257" s="285">
        <v>0</v>
      </c>
      <c r="G1257" s="36"/>
      <c r="H1257" s="41"/>
    </row>
    <row r="1258" spans="1:8" s="2" customFormat="1" ht="16.899999999999999" customHeight="1">
      <c r="A1258" s="36"/>
      <c r="B1258" s="41"/>
      <c r="C1258" s="284" t="s">
        <v>19</v>
      </c>
      <c r="D1258" s="284" t="s">
        <v>2724</v>
      </c>
      <c r="E1258" s="19" t="s">
        <v>19</v>
      </c>
      <c r="F1258" s="285">
        <v>5.9</v>
      </c>
      <c r="G1258" s="36"/>
      <c r="H1258" s="41"/>
    </row>
    <row r="1259" spans="1:8" s="2" customFormat="1" ht="16.899999999999999" customHeight="1">
      <c r="A1259" s="36"/>
      <c r="B1259" s="41"/>
      <c r="C1259" s="284" t="s">
        <v>19</v>
      </c>
      <c r="D1259" s="284" t="s">
        <v>2725</v>
      </c>
      <c r="E1259" s="19" t="s">
        <v>19</v>
      </c>
      <c r="F1259" s="285">
        <v>0</v>
      </c>
      <c r="G1259" s="36"/>
      <c r="H1259" s="41"/>
    </row>
    <row r="1260" spans="1:8" s="2" customFormat="1" ht="16.899999999999999" customHeight="1">
      <c r="A1260" s="36"/>
      <c r="B1260" s="41"/>
      <c r="C1260" s="284" t="s">
        <v>19</v>
      </c>
      <c r="D1260" s="284" t="s">
        <v>2726</v>
      </c>
      <c r="E1260" s="19" t="s">
        <v>19</v>
      </c>
      <c r="F1260" s="285">
        <v>0.5</v>
      </c>
      <c r="G1260" s="36"/>
      <c r="H1260" s="41"/>
    </row>
    <row r="1261" spans="1:8" s="2" customFormat="1" ht="16.899999999999999" customHeight="1">
      <c r="A1261" s="36"/>
      <c r="B1261" s="41"/>
      <c r="C1261" s="284" t="s">
        <v>2622</v>
      </c>
      <c r="D1261" s="284" t="s">
        <v>2376</v>
      </c>
      <c r="E1261" s="19" t="s">
        <v>19</v>
      </c>
      <c r="F1261" s="285">
        <v>6.4</v>
      </c>
      <c r="G1261" s="36"/>
      <c r="H1261" s="41"/>
    </row>
    <row r="1262" spans="1:8" s="2" customFormat="1" ht="16.899999999999999" customHeight="1">
      <c r="A1262" s="36"/>
      <c r="B1262" s="41"/>
      <c r="C1262" s="286" t="s">
        <v>3836</v>
      </c>
      <c r="D1262" s="36"/>
      <c r="E1262" s="36"/>
      <c r="F1262" s="36"/>
      <c r="G1262" s="36"/>
      <c r="H1262" s="41"/>
    </row>
    <row r="1263" spans="1:8" s="2" customFormat="1" ht="16.899999999999999" customHeight="1">
      <c r="A1263" s="36"/>
      <c r="B1263" s="41"/>
      <c r="C1263" s="284" t="s">
        <v>2719</v>
      </c>
      <c r="D1263" s="284" t="s">
        <v>2720</v>
      </c>
      <c r="E1263" s="19" t="s">
        <v>253</v>
      </c>
      <c r="F1263" s="285">
        <v>6.4</v>
      </c>
      <c r="G1263" s="36"/>
      <c r="H1263" s="41"/>
    </row>
    <row r="1264" spans="1:8" s="2" customFormat="1" ht="16.899999999999999" customHeight="1">
      <c r="A1264" s="36"/>
      <c r="B1264" s="41"/>
      <c r="C1264" s="284" t="s">
        <v>2498</v>
      </c>
      <c r="D1264" s="284" t="s">
        <v>2499</v>
      </c>
      <c r="E1264" s="19" t="s">
        <v>218</v>
      </c>
      <c r="F1264" s="285">
        <v>1379.7860000000001</v>
      </c>
      <c r="G1264" s="36"/>
      <c r="H1264" s="41"/>
    </row>
    <row r="1265" spans="1:8" s="2" customFormat="1" ht="16.899999999999999" customHeight="1">
      <c r="A1265" s="36"/>
      <c r="B1265" s="41"/>
      <c r="C1265" s="280" t="s">
        <v>2337</v>
      </c>
      <c r="D1265" s="281" t="s">
        <v>19</v>
      </c>
      <c r="E1265" s="282" t="s">
        <v>19</v>
      </c>
      <c r="F1265" s="283">
        <v>9.2620000000000005</v>
      </c>
      <c r="G1265" s="36"/>
      <c r="H1265" s="41"/>
    </row>
    <row r="1266" spans="1:8" s="2" customFormat="1" ht="16.899999999999999" customHeight="1">
      <c r="A1266" s="36"/>
      <c r="B1266" s="41"/>
      <c r="C1266" s="280" t="s">
        <v>2624</v>
      </c>
      <c r="D1266" s="281" t="s">
        <v>19</v>
      </c>
      <c r="E1266" s="282" t="s">
        <v>19</v>
      </c>
      <c r="F1266" s="283">
        <v>7.9669999999999996</v>
      </c>
      <c r="G1266" s="36"/>
      <c r="H1266" s="41"/>
    </row>
    <row r="1267" spans="1:8" s="2" customFormat="1" ht="16.899999999999999" customHeight="1">
      <c r="A1267" s="36"/>
      <c r="B1267" s="41"/>
      <c r="C1267" s="284" t="s">
        <v>19</v>
      </c>
      <c r="D1267" s="284" t="s">
        <v>2661</v>
      </c>
      <c r="E1267" s="19" t="s">
        <v>19</v>
      </c>
      <c r="F1267" s="285">
        <v>0</v>
      </c>
      <c r="G1267" s="36"/>
      <c r="H1267" s="41"/>
    </row>
    <row r="1268" spans="1:8" s="2" customFormat="1" ht="16.899999999999999" customHeight="1">
      <c r="A1268" s="36"/>
      <c r="B1268" s="41"/>
      <c r="C1268" s="284" t="s">
        <v>19</v>
      </c>
      <c r="D1268" s="284" t="s">
        <v>2368</v>
      </c>
      <c r="E1268" s="19" t="s">
        <v>19</v>
      </c>
      <c r="F1268" s="285">
        <v>0</v>
      </c>
      <c r="G1268" s="36"/>
      <c r="H1268" s="41"/>
    </row>
    <row r="1269" spans="1:8" s="2" customFormat="1" ht="16.899999999999999" customHeight="1">
      <c r="A1269" s="36"/>
      <c r="B1269" s="41"/>
      <c r="C1269" s="284" t="s">
        <v>19</v>
      </c>
      <c r="D1269" s="284" t="s">
        <v>2662</v>
      </c>
      <c r="E1269" s="19" t="s">
        <v>19</v>
      </c>
      <c r="F1269" s="285">
        <v>7.9669999999999996</v>
      </c>
      <c r="G1269" s="36"/>
      <c r="H1269" s="41"/>
    </row>
    <row r="1270" spans="1:8" s="2" customFormat="1" ht="16.899999999999999" customHeight="1">
      <c r="A1270" s="36"/>
      <c r="B1270" s="41"/>
      <c r="C1270" s="284" t="s">
        <v>2624</v>
      </c>
      <c r="D1270" s="284" t="s">
        <v>2376</v>
      </c>
      <c r="E1270" s="19" t="s">
        <v>19</v>
      </c>
      <c r="F1270" s="285">
        <v>7.9669999999999996</v>
      </c>
      <c r="G1270" s="36"/>
      <c r="H1270" s="41"/>
    </row>
    <row r="1271" spans="1:8" s="2" customFormat="1" ht="16.899999999999999" customHeight="1">
      <c r="A1271" s="36"/>
      <c r="B1271" s="41"/>
      <c r="C1271" s="286" t="s">
        <v>3836</v>
      </c>
      <c r="D1271" s="36"/>
      <c r="E1271" s="36"/>
      <c r="F1271" s="36"/>
      <c r="G1271" s="36"/>
      <c r="H1271" s="41"/>
    </row>
    <row r="1272" spans="1:8" s="2" customFormat="1" ht="16.899999999999999" customHeight="1">
      <c r="A1272" s="36"/>
      <c r="B1272" s="41"/>
      <c r="C1272" s="284" t="s">
        <v>2370</v>
      </c>
      <c r="D1272" s="284" t="s">
        <v>3948</v>
      </c>
      <c r="E1272" s="19" t="s">
        <v>253</v>
      </c>
      <c r="F1272" s="285">
        <v>3.9830000000000001</v>
      </c>
      <c r="G1272" s="36"/>
      <c r="H1272" s="41"/>
    </row>
    <row r="1273" spans="1:8" s="2" customFormat="1" ht="16.899999999999999" customHeight="1">
      <c r="A1273" s="36"/>
      <c r="B1273" s="41"/>
      <c r="C1273" s="284" t="s">
        <v>2379</v>
      </c>
      <c r="D1273" s="284" t="s">
        <v>3949</v>
      </c>
      <c r="E1273" s="19" t="s">
        <v>253</v>
      </c>
      <c r="F1273" s="285">
        <v>3.984</v>
      </c>
      <c r="G1273" s="36"/>
      <c r="H1273" s="41"/>
    </row>
    <row r="1274" spans="1:8" s="2" customFormat="1" ht="16.899999999999999" customHeight="1">
      <c r="A1274" s="36"/>
      <c r="B1274" s="41"/>
      <c r="C1274" s="284" t="s">
        <v>298</v>
      </c>
      <c r="D1274" s="284" t="s">
        <v>3855</v>
      </c>
      <c r="E1274" s="19" t="s">
        <v>253</v>
      </c>
      <c r="F1274" s="285">
        <v>13.326000000000001</v>
      </c>
      <c r="G1274" s="36"/>
      <c r="H1274" s="41"/>
    </row>
    <row r="1275" spans="1:8" s="2" customFormat="1" ht="16.899999999999999" customHeight="1">
      <c r="A1275" s="36"/>
      <c r="B1275" s="41"/>
      <c r="C1275" s="280" t="s">
        <v>2626</v>
      </c>
      <c r="D1275" s="281" t="s">
        <v>19</v>
      </c>
      <c r="E1275" s="282" t="s">
        <v>19</v>
      </c>
      <c r="F1275" s="283">
        <v>22.172999999999998</v>
      </c>
      <c r="G1275" s="36"/>
      <c r="H1275" s="41"/>
    </row>
    <row r="1276" spans="1:8" s="2" customFormat="1" ht="16.899999999999999" customHeight="1">
      <c r="A1276" s="36"/>
      <c r="B1276" s="41"/>
      <c r="C1276" s="284" t="s">
        <v>19</v>
      </c>
      <c r="D1276" s="284" t="s">
        <v>2832</v>
      </c>
      <c r="E1276" s="19" t="s">
        <v>19</v>
      </c>
      <c r="F1276" s="285">
        <v>0</v>
      </c>
      <c r="G1276" s="36"/>
      <c r="H1276" s="41"/>
    </row>
    <row r="1277" spans="1:8" s="2" customFormat="1" ht="16.899999999999999" customHeight="1">
      <c r="A1277" s="36"/>
      <c r="B1277" s="41"/>
      <c r="C1277" s="284" t="s">
        <v>19</v>
      </c>
      <c r="D1277" s="284" t="s">
        <v>2833</v>
      </c>
      <c r="E1277" s="19" t="s">
        <v>19</v>
      </c>
      <c r="F1277" s="285">
        <v>14.759</v>
      </c>
      <c r="G1277" s="36"/>
      <c r="H1277" s="41"/>
    </row>
    <row r="1278" spans="1:8" s="2" customFormat="1" ht="16.899999999999999" customHeight="1">
      <c r="A1278" s="36"/>
      <c r="B1278" s="41"/>
      <c r="C1278" s="284" t="s">
        <v>19</v>
      </c>
      <c r="D1278" s="284" t="s">
        <v>2834</v>
      </c>
      <c r="E1278" s="19" t="s">
        <v>19</v>
      </c>
      <c r="F1278" s="285">
        <v>7.4139999999999997</v>
      </c>
      <c r="G1278" s="36"/>
      <c r="H1278" s="41"/>
    </row>
    <row r="1279" spans="1:8" s="2" customFormat="1" ht="16.899999999999999" customHeight="1">
      <c r="A1279" s="36"/>
      <c r="B1279" s="41"/>
      <c r="C1279" s="284" t="s">
        <v>2626</v>
      </c>
      <c r="D1279" s="284" t="s">
        <v>2376</v>
      </c>
      <c r="E1279" s="19" t="s">
        <v>19</v>
      </c>
      <c r="F1279" s="285">
        <v>22.172999999999998</v>
      </c>
      <c r="G1279" s="36"/>
      <c r="H1279" s="41"/>
    </row>
    <row r="1280" spans="1:8" s="2" customFormat="1" ht="16.899999999999999" customHeight="1">
      <c r="A1280" s="36"/>
      <c r="B1280" s="41"/>
      <c r="C1280" s="286" t="s">
        <v>3836</v>
      </c>
      <c r="D1280" s="36"/>
      <c r="E1280" s="36"/>
      <c r="F1280" s="36"/>
      <c r="G1280" s="36"/>
      <c r="H1280" s="41"/>
    </row>
    <row r="1281" spans="1:8" s="2" customFormat="1" ht="16.899999999999999" customHeight="1">
      <c r="A1281" s="36"/>
      <c r="B1281" s="41"/>
      <c r="C1281" s="284" t="s">
        <v>2828</v>
      </c>
      <c r="D1281" s="284" t="s">
        <v>3971</v>
      </c>
      <c r="E1281" s="19" t="s">
        <v>152</v>
      </c>
      <c r="F1281" s="285">
        <v>46.795000000000002</v>
      </c>
      <c r="G1281" s="36"/>
      <c r="H1281" s="41"/>
    </row>
    <row r="1282" spans="1:8" s="2" customFormat="1" ht="16.899999999999999" customHeight="1">
      <c r="A1282" s="36"/>
      <c r="B1282" s="41"/>
      <c r="C1282" s="284" t="s">
        <v>2459</v>
      </c>
      <c r="D1282" s="284" t="s">
        <v>2460</v>
      </c>
      <c r="E1282" s="19" t="s">
        <v>156</v>
      </c>
      <c r="F1282" s="285">
        <v>39.402999999999999</v>
      </c>
      <c r="G1282" s="36"/>
      <c r="H1282" s="41"/>
    </row>
    <row r="1283" spans="1:8" s="2" customFormat="1" ht="16.899999999999999" customHeight="1">
      <c r="A1283" s="36"/>
      <c r="B1283" s="41"/>
      <c r="C1283" s="284" t="s">
        <v>2753</v>
      </c>
      <c r="D1283" s="284" t="s">
        <v>3966</v>
      </c>
      <c r="E1283" s="19" t="s">
        <v>156</v>
      </c>
      <c r="F1283" s="285">
        <v>12.156000000000001</v>
      </c>
      <c r="G1283" s="36"/>
      <c r="H1283" s="41"/>
    </row>
    <row r="1284" spans="1:8" s="2" customFormat="1" ht="16.899999999999999" customHeight="1">
      <c r="A1284" s="36"/>
      <c r="B1284" s="41"/>
      <c r="C1284" s="284" t="s">
        <v>2849</v>
      </c>
      <c r="D1284" s="284" t="s">
        <v>2850</v>
      </c>
      <c r="E1284" s="19" t="s">
        <v>152</v>
      </c>
      <c r="F1284" s="285">
        <v>65.37</v>
      </c>
      <c r="G1284" s="36"/>
      <c r="H1284" s="41"/>
    </row>
    <row r="1285" spans="1:8" s="2" customFormat="1" ht="16.899999999999999" customHeight="1">
      <c r="A1285" s="36"/>
      <c r="B1285" s="41"/>
      <c r="C1285" s="284" t="s">
        <v>2521</v>
      </c>
      <c r="D1285" s="284" t="s">
        <v>2522</v>
      </c>
      <c r="E1285" s="19" t="s">
        <v>156</v>
      </c>
      <c r="F1285" s="285">
        <v>52.857999999999997</v>
      </c>
      <c r="G1285" s="36"/>
      <c r="H1285" s="41"/>
    </row>
    <row r="1286" spans="1:8" s="2" customFormat="1" ht="16.899999999999999" customHeight="1">
      <c r="A1286" s="36"/>
      <c r="B1286" s="41"/>
      <c r="C1286" s="280" t="s">
        <v>2629</v>
      </c>
      <c r="D1286" s="281" t="s">
        <v>19</v>
      </c>
      <c r="E1286" s="282" t="s">
        <v>19</v>
      </c>
      <c r="F1286" s="283">
        <v>65.405000000000001</v>
      </c>
      <c r="G1286" s="36"/>
      <c r="H1286" s="41"/>
    </row>
    <row r="1287" spans="1:8" s="2" customFormat="1" ht="16.899999999999999" customHeight="1">
      <c r="A1287" s="36"/>
      <c r="B1287" s="41"/>
      <c r="C1287" s="284" t="s">
        <v>19</v>
      </c>
      <c r="D1287" s="284" t="s">
        <v>2813</v>
      </c>
      <c r="E1287" s="19" t="s">
        <v>19</v>
      </c>
      <c r="F1287" s="285">
        <v>0</v>
      </c>
      <c r="G1287" s="36"/>
      <c r="H1287" s="41"/>
    </row>
    <row r="1288" spans="1:8" s="2" customFormat="1" ht="16.899999999999999" customHeight="1">
      <c r="A1288" s="36"/>
      <c r="B1288" s="41"/>
      <c r="C1288" s="284" t="s">
        <v>19</v>
      </c>
      <c r="D1288" s="284" t="s">
        <v>2814</v>
      </c>
      <c r="E1288" s="19" t="s">
        <v>19</v>
      </c>
      <c r="F1288" s="285">
        <v>23.353999999999999</v>
      </c>
      <c r="G1288" s="36"/>
      <c r="H1288" s="41"/>
    </row>
    <row r="1289" spans="1:8" s="2" customFormat="1" ht="16.899999999999999" customHeight="1">
      <c r="A1289" s="36"/>
      <c r="B1289" s="41"/>
      <c r="C1289" s="284" t="s">
        <v>19</v>
      </c>
      <c r="D1289" s="284" t="s">
        <v>2815</v>
      </c>
      <c r="E1289" s="19" t="s">
        <v>19</v>
      </c>
      <c r="F1289" s="285">
        <v>23.707999999999998</v>
      </c>
      <c r="G1289" s="36"/>
      <c r="H1289" s="41"/>
    </row>
    <row r="1290" spans="1:8" s="2" customFormat="1" ht="16.899999999999999" customHeight="1">
      <c r="A1290" s="36"/>
      <c r="B1290" s="41"/>
      <c r="C1290" s="284" t="s">
        <v>19</v>
      </c>
      <c r="D1290" s="284" t="s">
        <v>2816</v>
      </c>
      <c r="E1290" s="19" t="s">
        <v>19</v>
      </c>
      <c r="F1290" s="285">
        <v>8.6</v>
      </c>
      <c r="G1290" s="36"/>
      <c r="H1290" s="41"/>
    </row>
    <row r="1291" spans="1:8" s="2" customFormat="1" ht="16.899999999999999" customHeight="1">
      <c r="A1291" s="36"/>
      <c r="B1291" s="41"/>
      <c r="C1291" s="284" t="s">
        <v>19</v>
      </c>
      <c r="D1291" s="284" t="s">
        <v>2817</v>
      </c>
      <c r="E1291" s="19" t="s">
        <v>19</v>
      </c>
      <c r="F1291" s="285">
        <v>9.7430000000000003</v>
      </c>
      <c r="G1291" s="36"/>
      <c r="H1291" s="41"/>
    </row>
    <row r="1292" spans="1:8" s="2" customFormat="1" ht="16.899999999999999" customHeight="1">
      <c r="A1292" s="36"/>
      <c r="B1292" s="41"/>
      <c r="C1292" s="284" t="s">
        <v>2629</v>
      </c>
      <c r="D1292" s="284" t="s">
        <v>2376</v>
      </c>
      <c r="E1292" s="19" t="s">
        <v>19</v>
      </c>
      <c r="F1292" s="285">
        <v>65.405000000000001</v>
      </c>
      <c r="G1292" s="36"/>
      <c r="H1292" s="41"/>
    </row>
    <row r="1293" spans="1:8" s="2" customFormat="1" ht="16.899999999999999" customHeight="1">
      <c r="A1293" s="36"/>
      <c r="B1293" s="41"/>
      <c r="C1293" s="286" t="s">
        <v>3836</v>
      </c>
      <c r="D1293" s="36"/>
      <c r="E1293" s="36"/>
      <c r="F1293" s="36"/>
      <c r="G1293" s="36"/>
      <c r="H1293" s="41"/>
    </row>
    <row r="1294" spans="1:8" s="2" customFormat="1" ht="16.899999999999999" customHeight="1">
      <c r="A1294" s="36"/>
      <c r="B1294" s="41"/>
      <c r="C1294" s="284" t="s">
        <v>2809</v>
      </c>
      <c r="D1294" s="284" t="s">
        <v>2810</v>
      </c>
      <c r="E1294" s="19" t="s">
        <v>156</v>
      </c>
      <c r="F1294" s="285">
        <v>65.405000000000001</v>
      </c>
      <c r="G1294" s="36"/>
      <c r="H1294" s="41"/>
    </row>
    <row r="1295" spans="1:8" s="2" customFormat="1" ht="16.899999999999999" customHeight="1">
      <c r="A1295" s="36"/>
      <c r="B1295" s="41"/>
      <c r="C1295" s="284" t="s">
        <v>2806</v>
      </c>
      <c r="D1295" s="284" t="s">
        <v>3972</v>
      </c>
      <c r="E1295" s="19" t="s">
        <v>156</v>
      </c>
      <c r="F1295" s="285">
        <v>65.405000000000001</v>
      </c>
      <c r="G1295" s="36"/>
      <c r="H1295" s="41"/>
    </row>
    <row r="1296" spans="1:8" s="2" customFormat="1" ht="16.899999999999999" customHeight="1">
      <c r="A1296" s="36"/>
      <c r="B1296" s="41"/>
      <c r="C1296" s="284" t="s">
        <v>2818</v>
      </c>
      <c r="D1296" s="284" t="s">
        <v>2819</v>
      </c>
      <c r="E1296" s="19" t="s">
        <v>156</v>
      </c>
      <c r="F1296" s="285">
        <v>65.405000000000001</v>
      </c>
      <c r="G1296" s="36"/>
      <c r="H1296" s="41"/>
    </row>
    <row r="1297" spans="1:8" s="2" customFormat="1" ht="16.899999999999999" customHeight="1">
      <c r="A1297" s="36"/>
      <c r="B1297" s="41"/>
      <c r="C1297" s="280" t="s">
        <v>2927</v>
      </c>
      <c r="D1297" s="281" t="s">
        <v>19</v>
      </c>
      <c r="E1297" s="282" t="s">
        <v>19</v>
      </c>
      <c r="F1297" s="283">
        <v>40.607999999999997</v>
      </c>
      <c r="G1297" s="36"/>
      <c r="H1297" s="41"/>
    </row>
    <row r="1298" spans="1:8" s="2" customFormat="1" ht="16.899999999999999" customHeight="1">
      <c r="A1298" s="36"/>
      <c r="B1298" s="41"/>
      <c r="C1298" s="280" t="s">
        <v>2339</v>
      </c>
      <c r="D1298" s="281" t="s">
        <v>19</v>
      </c>
      <c r="E1298" s="282" t="s">
        <v>19</v>
      </c>
      <c r="F1298" s="283">
        <v>0</v>
      </c>
      <c r="G1298" s="36"/>
      <c r="H1298" s="41"/>
    </row>
    <row r="1299" spans="1:8" s="2" customFormat="1" ht="16.899999999999999" customHeight="1">
      <c r="A1299" s="36"/>
      <c r="B1299" s="41"/>
      <c r="C1299" s="280" t="s">
        <v>2341</v>
      </c>
      <c r="D1299" s="281" t="s">
        <v>19</v>
      </c>
      <c r="E1299" s="282" t="s">
        <v>19</v>
      </c>
      <c r="F1299" s="283">
        <v>0</v>
      </c>
      <c r="G1299" s="36"/>
      <c r="H1299" s="41"/>
    </row>
    <row r="1300" spans="1:8" s="2" customFormat="1" ht="16.899999999999999" customHeight="1">
      <c r="A1300" s="36"/>
      <c r="B1300" s="41"/>
      <c r="C1300" s="280" t="s">
        <v>2631</v>
      </c>
      <c r="D1300" s="281" t="s">
        <v>19</v>
      </c>
      <c r="E1300" s="282" t="s">
        <v>19</v>
      </c>
      <c r="F1300" s="283">
        <v>7.8440000000000003</v>
      </c>
      <c r="G1300" s="36"/>
      <c r="H1300" s="41"/>
    </row>
    <row r="1301" spans="1:8" s="2" customFormat="1" ht="16.899999999999999" customHeight="1">
      <c r="A1301" s="36"/>
      <c r="B1301" s="41"/>
      <c r="C1301" s="284" t="s">
        <v>19</v>
      </c>
      <c r="D1301" s="284" t="s">
        <v>2761</v>
      </c>
      <c r="E1301" s="19" t="s">
        <v>19</v>
      </c>
      <c r="F1301" s="285">
        <v>0</v>
      </c>
      <c r="G1301" s="36"/>
      <c r="H1301" s="41"/>
    </row>
    <row r="1302" spans="1:8" s="2" customFormat="1" ht="16.899999999999999" customHeight="1">
      <c r="A1302" s="36"/>
      <c r="B1302" s="41"/>
      <c r="C1302" s="284" t="s">
        <v>19</v>
      </c>
      <c r="D1302" s="284" t="s">
        <v>2762</v>
      </c>
      <c r="E1302" s="19" t="s">
        <v>19</v>
      </c>
      <c r="F1302" s="285">
        <v>1.722</v>
      </c>
      <c r="G1302" s="36"/>
      <c r="H1302" s="41"/>
    </row>
    <row r="1303" spans="1:8" s="2" customFormat="1" ht="16.899999999999999" customHeight="1">
      <c r="A1303" s="36"/>
      <c r="B1303" s="41"/>
      <c r="C1303" s="284" t="s">
        <v>19</v>
      </c>
      <c r="D1303" s="284" t="s">
        <v>2763</v>
      </c>
      <c r="E1303" s="19" t="s">
        <v>19</v>
      </c>
      <c r="F1303" s="285">
        <v>6.1219999999999999</v>
      </c>
      <c r="G1303" s="36"/>
      <c r="H1303" s="41"/>
    </row>
    <row r="1304" spans="1:8" s="2" customFormat="1" ht="16.899999999999999" customHeight="1">
      <c r="A1304" s="36"/>
      <c r="B1304" s="41"/>
      <c r="C1304" s="284" t="s">
        <v>2631</v>
      </c>
      <c r="D1304" s="284" t="s">
        <v>2376</v>
      </c>
      <c r="E1304" s="19" t="s">
        <v>19</v>
      </c>
      <c r="F1304" s="285">
        <v>7.8440000000000003</v>
      </c>
      <c r="G1304" s="36"/>
      <c r="H1304" s="41"/>
    </row>
    <row r="1305" spans="1:8" s="2" customFormat="1" ht="16.899999999999999" customHeight="1">
      <c r="A1305" s="36"/>
      <c r="B1305" s="41"/>
      <c r="C1305" s="286" t="s">
        <v>3836</v>
      </c>
      <c r="D1305" s="36"/>
      <c r="E1305" s="36"/>
      <c r="F1305" s="36"/>
      <c r="G1305" s="36"/>
      <c r="H1305" s="41"/>
    </row>
    <row r="1306" spans="1:8" s="2" customFormat="1" ht="16.899999999999999" customHeight="1">
      <c r="A1306" s="36"/>
      <c r="B1306" s="41"/>
      <c r="C1306" s="284" t="s">
        <v>2753</v>
      </c>
      <c r="D1306" s="284" t="s">
        <v>3966</v>
      </c>
      <c r="E1306" s="19" t="s">
        <v>156</v>
      </c>
      <c r="F1306" s="285">
        <v>12.156000000000001</v>
      </c>
      <c r="G1306" s="36"/>
      <c r="H1306" s="41"/>
    </row>
    <row r="1307" spans="1:8" s="2" customFormat="1" ht="16.899999999999999" customHeight="1">
      <c r="A1307" s="36"/>
      <c r="B1307" s="41"/>
      <c r="C1307" s="284" t="s">
        <v>2459</v>
      </c>
      <c r="D1307" s="284" t="s">
        <v>2460</v>
      </c>
      <c r="E1307" s="19" t="s">
        <v>156</v>
      </c>
      <c r="F1307" s="285">
        <v>39.402999999999999</v>
      </c>
      <c r="G1307" s="36"/>
      <c r="H1307" s="41"/>
    </row>
    <row r="1308" spans="1:8" s="2" customFormat="1" ht="16.899999999999999" customHeight="1">
      <c r="A1308" s="36"/>
      <c r="B1308" s="41"/>
      <c r="C1308" s="284" t="s">
        <v>2463</v>
      </c>
      <c r="D1308" s="284" t="s">
        <v>3950</v>
      </c>
      <c r="E1308" s="19" t="s">
        <v>156</v>
      </c>
      <c r="F1308" s="285">
        <v>22.613</v>
      </c>
      <c r="G1308" s="36"/>
      <c r="H1308" s="41"/>
    </row>
    <row r="1309" spans="1:8" s="2" customFormat="1" ht="16.899999999999999" customHeight="1">
      <c r="A1309" s="36"/>
      <c r="B1309" s="41"/>
      <c r="C1309" s="284" t="s">
        <v>2764</v>
      </c>
      <c r="D1309" s="284" t="s">
        <v>2765</v>
      </c>
      <c r="E1309" s="19" t="s">
        <v>166</v>
      </c>
      <c r="F1309" s="285">
        <v>1.3109999999999999</v>
      </c>
      <c r="G1309" s="36"/>
      <c r="H1309" s="41"/>
    </row>
    <row r="1310" spans="1:8" s="2" customFormat="1" ht="16.899999999999999" customHeight="1">
      <c r="A1310" s="36"/>
      <c r="B1310" s="41"/>
      <c r="C1310" s="284" t="s">
        <v>2772</v>
      </c>
      <c r="D1310" s="284" t="s">
        <v>2773</v>
      </c>
      <c r="E1310" s="19" t="s">
        <v>166</v>
      </c>
      <c r="F1310" s="285">
        <v>1.659</v>
      </c>
      <c r="G1310" s="36"/>
      <c r="H1310" s="41"/>
    </row>
    <row r="1311" spans="1:8" s="2" customFormat="1" ht="16.899999999999999" customHeight="1">
      <c r="A1311" s="36"/>
      <c r="B1311" s="41"/>
      <c r="C1311" s="280" t="s">
        <v>2633</v>
      </c>
      <c r="D1311" s="281" t="s">
        <v>19</v>
      </c>
      <c r="E1311" s="282" t="s">
        <v>19</v>
      </c>
      <c r="F1311" s="283">
        <v>10.045999999999999</v>
      </c>
      <c r="G1311" s="36"/>
      <c r="H1311" s="41"/>
    </row>
    <row r="1312" spans="1:8" s="2" customFormat="1" ht="16.899999999999999" customHeight="1">
      <c r="A1312" s="36"/>
      <c r="B1312" s="41"/>
      <c r="C1312" s="284" t="s">
        <v>19</v>
      </c>
      <c r="D1312" s="284" t="s">
        <v>2786</v>
      </c>
      <c r="E1312" s="19" t="s">
        <v>19</v>
      </c>
      <c r="F1312" s="285">
        <v>0</v>
      </c>
      <c r="G1312" s="36"/>
      <c r="H1312" s="41"/>
    </row>
    <row r="1313" spans="1:8" s="2" customFormat="1" ht="16.899999999999999" customHeight="1">
      <c r="A1313" s="36"/>
      <c r="B1313" s="41"/>
      <c r="C1313" s="284" t="s">
        <v>19</v>
      </c>
      <c r="D1313" s="284" t="s">
        <v>2787</v>
      </c>
      <c r="E1313" s="19" t="s">
        <v>19</v>
      </c>
      <c r="F1313" s="285">
        <v>1.0289999999999999</v>
      </c>
      <c r="G1313" s="36"/>
      <c r="H1313" s="41"/>
    </row>
    <row r="1314" spans="1:8" s="2" customFormat="1" ht="16.899999999999999" customHeight="1">
      <c r="A1314" s="36"/>
      <c r="B1314" s="41"/>
      <c r="C1314" s="284" t="s">
        <v>19</v>
      </c>
      <c r="D1314" s="284" t="s">
        <v>2788</v>
      </c>
      <c r="E1314" s="19" t="s">
        <v>19</v>
      </c>
      <c r="F1314" s="285">
        <v>4.4160000000000004</v>
      </c>
      <c r="G1314" s="36"/>
      <c r="H1314" s="41"/>
    </row>
    <row r="1315" spans="1:8" s="2" customFormat="1" ht="16.899999999999999" customHeight="1">
      <c r="A1315" s="36"/>
      <c r="B1315" s="41"/>
      <c r="C1315" s="284" t="s">
        <v>19</v>
      </c>
      <c r="D1315" s="284" t="s">
        <v>2789</v>
      </c>
      <c r="E1315" s="19" t="s">
        <v>19</v>
      </c>
      <c r="F1315" s="285">
        <v>1.405</v>
      </c>
      <c r="G1315" s="36"/>
      <c r="H1315" s="41"/>
    </row>
    <row r="1316" spans="1:8" s="2" customFormat="1" ht="16.899999999999999" customHeight="1">
      <c r="A1316" s="36"/>
      <c r="B1316" s="41"/>
      <c r="C1316" s="284" t="s">
        <v>19</v>
      </c>
      <c r="D1316" s="284" t="s">
        <v>2790</v>
      </c>
      <c r="E1316" s="19" t="s">
        <v>19</v>
      </c>
      <c r="F1316" s="285">
        <v>1.696</v>
      </c>
      <c r="G1316" s="36"/>
      <c r="H1316" s="41"/>
    </row>
    <row r="1317" spans="1:8" s="2" customFormat="1" ht="16.899999999999999" customHeight="1">
      <c r="A1317" s="36"/>
      <c r="B1317" s="41"/>
      <c r="C1317" s="284" t="s">
        <v>19</v>
      </c>
      <c r="D1317" s="284" t="s">
        <v>2791</v>
      </c>
      <c r="E1317" s="19" t="s">
        <v>19</v>
      </c>
      <c r="F1317" s="285">
        <v>1.5</v>
      </c>
      <c r="G1317" s="36"/>
      <c r="H1317" s="41"/>
    </row>
    <row r="1318" spans="1:8" s="2" customFormat="1" ht="16.899999999999999" customHeight="1">
      <c r="A1318" s="36"/>
      <c r="B1318" s="41"/>
      <c r="C1318" s="284" t="s">
        <v>2633</v>
      </c>
      <c r="D1318" s="284" t="s">
        <v>2376</v>
      </c>
      <c r="E1318" s="19" t="s">
        <v>19</v>
      </c>
      <c r="F1318" s="285">
        <v>10.045999999999999</v>
      </c>
      <c r="G1318" s="36"/>
      <c r="H1318" s="41"/>
    </row>
    <row r="1319" spans="1:8" s="2" customFormat="1" ht="16.899999999999999" customHeight="1">
      <c r="A1319" s="36"/>
      <c r="B1319" s="41"/>
      <c r="C1319" s="286" t="s">
        <v>3836</v>
      </c>
      <c r="D1319" s="36"/>
      <c r="E1319" s="36"/>
      <c r="F1319" s="36"/>
      <c r="G1319" s="36"/>
      <c r="H1319" s="41"/>
    </row>
    <row r="1320" spans="1:8" s="2" customFormat="1" ht="16.899999999999999" customHeight="1">
      <c r="A1320" s="36"/>
      <c r="B1320" s="41"/>
      <c r="C1320" s="284" t="s">
        <v>2780</v>
      </c>
      <c r="D1320" s="284" t="s">
        <v>3973</v>
      </c>
      <c r="E1320" s="19" t="s">
        <v>156</v>
      </c>
      <c r="F1320" s="285">
        <v>13.8</v>
      </c>
      <c r="G1320" s="36"/>
      <c r="H1320" s="41"/>
    </row>
    <row r="1321" spans="1:8" s="2" customFormat="1" ht="16.899999999999999" customHeight="1">
      <c r="A1321" s="36"/>
      <c r="B1321" s="41"/>
      <c r="C1321" s="284" t="s">
        <v>2459</v>
      </c>
      <c r="D1321" s="284" t="s">
        <v>2460</v>
      </c>
      <c r="E1321" s="19" t="s">
        <v>156</v>
      </c>
      <c r="F1321" s="285">
        <v>39.402999999999999</v>
      </c>
      <c r="G1321" s="36"/>
      <c r="H1321" s="41"/>
    </row>
    <row r="1322" spans="1:8" s="2" customFormat="1" ht="16.899999999999999" customHeight="1">
      <c r="A1322" s="36"/>
      <c r="B1322" s="41"/>
      <c r="C1322" s="284" t="s">
        <v>2463</v>
      </c>
      <c r="D1322" s="284" t="s">
        <v>3950</v>
      </c>
      <c r="E1322" s="19" t="s">
        <v>156</v>
      </c>
      <c r="F1322" s="285">
        <v>22.613</v>
      </c>
      <c r="G1322" s="36"/>
      <c r="H1322" s="41"/>
    </row>
    <row r="1323" spans="1:8" s="2" customFormat="1" ht="16.899999999999999" customHeight="1">
      <c r="A1323" s="36"/>
      <c r="B1323" s="41"/>
      <c r="C1323" s="284" t="s">
        <v>2798</v>
      </c>
      <c r="D1323" s="284" t="s">
        <v>2799</v>
      </c>
      <c r="E1323" s="19" t="s">
        <v>166</v>
      </c>
      <c r="F1323" s="285">
        <v>2.3199999999999998</v>
      </c>
      <c r="G1323" s="36"/>
      <c r="H1323" s="41"/>
    </row>
    <row r="1324" spans="1:8" s="2" customFormat="1" ht="16.899999999999999" customHeight="1">
      <c r="A1324" s="36"/>
      <c r="B1324" s="41"/>
      <c r="C1324" s="280" t="s">
        <v>2635</v>
      </c>
      <c r="D1324" s="281" t="s">
        <v>19</v>
      </c>
      <c r="E1324" s="282" t="s">
        <v>19</v>
      </c>
      <c r="F1324" s="283">
        <v>1.268</v>
      </c>
      <c r="G1324" s="36"/>
      <c r="H1324" s="41"/>
    </row>
    <row r="1325" spans="1:8" s="2" customFormat="1" ht="16.899999999999999" customHeight="1">
      <c r="A1325" s="36"/>
      <c r="B1325" s="41"/>
      <c r="C1325" s="284" t="s">
        <v>19</v>
      </c>
      <c r="D1325" s="284" t="s">
        <v>2784</v>
      </c>
      <c r="E1325" s="19" t="s">
        <v>19</v>
      </c>
      <c r="F1325" s="285">
        <v>0</v>
      </c>
      <c r="G1325" s="36"/>
      <c r="H1325" s="41"/>
    </row>
    <row r="1326" spans="1:8" s="2" customFormat="1" ht="16.899999999999999" customHeight="1">
      <c r="A1326" s="36"/>
      <c r="B1326" s="41"/>
      <c r="C1326" s="284" t="s">
        <v>19</v>
      </c>
      <c r="D1326" s="284" t="s">
        <v>2785</v>
      </c>
      <c r="E1326" s="19" t="s">
        <v>19</v>
      </c>
      <c r="F1326" s="285">
        <v>1.268</v>
      </c>
      <c r="G1326" s="36"/>
      <c r="H1326" s="41"/>
    </row>
    <row r="1327" spans="1:8" s="2" customFormat="1" ht="16.899999999999999" customHeight="1">
      <c r="A1327" s="36"/>
      <c r="B1327" s="41"/>
      <c r="C1327" s="284" t="s">
        <v>2635</v>
      </c>
      <c r="D1327" s="284" t="s">
        <v>2376</v>
      </c>
      <c r="E1327" s="19" t="s">
        <v>19</v>
      </c>
      <c r="F1327" s="285">
        <v>1.268</v>
      </c>
      <c r="G1327" s="36"/>
      <c r="H1327" s="41"/>
    </row>
    <row r="1328" spans="1:8" s="2" customFormat="1" ht="16.899999999999999" customHeight="1">
      <c r="A1328" s="36"/>
      <c r="B1328" s="41"/>
      <c r="C1328" s="286" t="s">
        <v>3836</v>
      </c>
      <c r="D1328" s="36"/>
      <c r="E1328" s="36"/>
      <c r="F1328" s="36"/>
      <c r="G1328" s="36"/>
      <c r="H1328" s="41"/>
    </row>
    <row r="1329" spans="1:8" s="2" customFormat="1" ht="16.899999999999999" customHeight="1">
      <c r="A1329" s="36"/>
      <c r="B1329" s="41"/>
      <c r="C1329" s="284" t="s">
        <v>2780</v>
      </c>
      <c r="D1329" s="284" t="s">
        <v>3973</v>
      </c>
      <c r="E1329" s="19" t="s">
        <v>156</v>
      </c>
      <c r="F1329" s="285">
        <v>13.8</v>
      </c>
      <c r="G1329" s="36"/>
      <c r="H1329" s="41"/>
    </row>
    <row r="1330" spans="1:8" s="2" customFormat="1" ht="16.899999999999999" customHeight="1">
      <c r="A1330" s="36"/>
      <c r="B1330" s="41"/>
      <c r="C1330" s="284" t="s">
        <v>2459</v>
      </c>
      <c r="D1330" s="284" t="s">
        <v>2460</v>
      </c>
      <c r="E1330" s="19" t="s">
        <v>156</v>
      </c>
      <c r="F1330" s="285">
        <v>39.402999999999999</v>
      </c>
      <c r="G1330" s="36"/>
      <c r="H1330" s="41"/>
    </row>
    <row r="1331" spans="1:8" s="2" customFormat="1" ht="16.899999999999999" customHeight="1">
      <c r="A1331" s="36"/>
      <c r="B1331" s="41"/>
      <c r="C1331" s="284" t="s">
        <v>2463</v>
      </c>
      <c r="D1331" s="284" t="s">
        <v>3950</v>
      </c>
      <c r="E1331" s="19" t="s">
        <v>156</v>
      </c>
      <c r="F1331" s="285">
        <v>22.613</v>
      </c>
      <c r="G1331" s="36"/>
      <c r="H1331" s="41"/>
    </row>
    <row r="1332" spans="1:8" s="2" customFormat="1" ht="16.899999999999999" customHeight="1">
      <c r="A1332" s="36"/>
      <c r="B1332" s="41"/>
      <c r="C1332" s="284" t="s">
        <v>2798</v>
      </c>
      <c r="D1332" s="284" t="s">
        <v>2799</v>
      </c>
      <c r="E1332" s="19" t="s">
        <v>166</v>
      </c>
      <c r="F1332" s="285">
        <v>2.3199999999999998</v>
      </c>
      <c r="G1332" s="36"/>
      <c r="H1332" s="41"/>
    </row>
    <row r="1333" spans="1:8" s="2" customFormat="1" ht="16.899999999999999" customHeight="1">
      <c r="A1333" s="36"/>
      <c r="B1333" s="41"/>
      <c r="C1333" s="280" t="s">
        <v>2929</v>
      </c>
      <c r="D1333" s="281" t="s">
        <v>19</v>
      </c>
      <c r="E1333" s="282" t="s">
        <v>19</v>
      </c>
      <c r="F1333" s="283">
        <v>18.552</v>
      </c>
      <c r="G1333" s="36"/>
      <c r="H1333" s="41"/>
    </row>
    <row r="1334" spans="1:8" s="2" customFormat="1" ht="16.899999999999999" customHeight="1">
      <c r="A1334" s="36"/>
      <c r="B1334" s="41"/>
      <c r="C1334" s="280" t="s">
        <v>2637</v>
      </c>
      <c r="D1334" s="281" t="s">
        <v>19</v>
      </c>
      <c r="E1334" s="282" t="s">
        <v>19</v>
      </c>
      <c r="F1334" s="283">
        <v>3.4550000000000001</v>
      </c>
      <c r="G1334" s="36"/>
      <c r="H1334" s="41"/>
    </row>
    <row r="1335" spans="1:8" s="2" customFormat="1" ht="16.899999999999999" customHeight="1">
      <c r="A1335" s="36"/>
      <c r="B1335" s="41"/>
      <c r="C1335" s="284" t="s">
        <v>19</v>
      </c>
      <c r="D1335" s="284" t="s">
        <v>2823</v>
      </c>
      <c r="E1335" s="19" t="s">
        <v>19</v>
      </c>
      <c r="F1335" s="285">
        <v>0</v>
      </c>
      <c r="G1335" s="36"/>
      <c r="H1335" s="41"/>
    </row>
    <row r="1336" spans="1:8" s="2" customFormat="1" ht="16.899999999999999" customHeight="1">
      <c r="A1336" s="36"/>
      <c r="B1336" s="41"/>
      <c r="C1336" s="284" t="s">
        <v>19</v>
      </c>
      <c r="D1336" s="284" t="s">
        <v>2368</v>
      </c>
      <c r="E1336" s="19" t="s">
        <v>19</v>
      </c>
      <c r="F1336" s="285">
        <v>0</v>
      </c>
      <c r="G1336" s="36"/>
      <c r="H1336" s="41"/>
    </row>
    <row r="1337" spans="1:8" s="2" customFormat="1" ht="16.899999999999999" customHeight="1">
      <c r="A1337" s="36"/>
      <c r="B1337" s="41"/>
      <c r="C1337" s="284" t="s">
        <v>19</v>
      </c>
      <c r="D1337" s="284" t="s">
        <v>2638</v>
      </c>
      <c r="E1337" s="19" t="s">
        <v>19</v>
      </c>
      <c r="F1337" s="285">
        <v>3.4550000000000001</v>
      </c>
      <c r="G1337" s="36"/>
      <c r="H1337" s="41"/>
    </row>
    <row r="1338" spans="1:8" s="2" customFormat="1" ht="16.899999999999999" customHeight="1">
      <c r="A1338" s="36"/>
      <c r="B1338" s="41"/>
      <c r="C1338" s="284" t="s">
        <v>2637</v>
      </c>
      <c r="D1338" s="284" t="s">
        <v>2376</v>
      </c>
      <c r="E1338" s="19" t="s">
        <v>19</v>
      </c>
      <c r="F1338" s="285">
        <v>3.4550000000000001</v>
      </c>
      <c r="G1338" s="36"/>
      <c r="H1338" s="41"/>
    </row>
    <row r="1339" spans="1:8" s="2" customFormat="1" ht="16.899999999999999" customHeight="1">
      <c r="A1339" s="36"/>
      <c r="B1339" s="41"/>
      <c r="C1339" s="286" t="s">
        <v>3836</v>
      </c>
      <c r="D1339" s="36"/>
      <c r="E1339" s="36"/>
      <c r="F1339" s="36"/>
      <c r="G1339" s="36"/>
      <c r="H1339" s="41"/>
    </row>
    <row r="1340" spans="1:8" s="2" customFormat="1" ht="16.899999999999999" customHeight="1">
      <c r="A1340" s="36"/>
      <c r="B1340" s="41"/>
      <c r="C1340" s="284" t="s">
        <v>2485</v>
      </c>
      <c r="D1340" s="284" t="s">
        <v>2486</v>
      </c>
      <c r="E1340" s="19" t="s">
        <v>156</v>
      </c>
      <c r="F1340" s="285">
        <v>3.4550000000000001</v>
      </c>
      <c r="G1340" s="36"/>
      <c r="H1340" s="41"/>
    </row>
    <row r="1341" spans="1:8" s="2" customFormat="1" ht="16.899999999999999" customHeight="1">
      <c r="A1341" s="36"/>
      <c r="B1341" s="41"/>
      <c r="C1341" s="284" t="s">
        <v>2459</v>
      </c>
      <c r="D1341" s="284" t="s">
        <v>2460</v>
      </c>
      <c r="E1341" s="19" t="s">
        <v>156</v>
      </c>
      <c r="F1341" s="285">
        <v>39.402999999999999</v>
      </c>
      <c r="G1341" s="36"/>
      <c r="H1341" s="41"/>
    </row>
    <row r="1342" spans="1:8" s="2" customFormat="1" ht="16.899999999999999" customHeight="1">
      <c r="A1342" s="36"/>
      <c r="B1342" s="41"/>
      <c r="C1342" s="284" t="s">
        <v>2463</v>
      </c>
      <c r="D1342" s="284" t="s">
        <v>3950</v>
      </c>
      <c r="E1342" s="19" t="s">
        <v>156</v>
      </c>
      <c r="F1342" s="285">
        <v>22.613</v>
      </c>
      <c r="G1342" s="36"/>
      <c r="H1342" s="41"/>
    </row>
    <row r="1343" spans="1:8" s="2" customFormat="1" ht="16.899999999999999" customHeight="1">
      <c r="A1343" s="36"/>
      <c r="B1343" s="41"/>
      <c r="C1343" s="284" t="s">
        <v>2517</v>
      </c>
      <c r="D1343" s="284" t="s">
        <v>3951</v>
      </c>
      <c r="E1343" s="19" t="s">
        <v>253</v>
      </c>
      <c r="F1343" s="285">
        <v>0.22500000000000001</v>
      </c>
      <c r="G1343" s="36"/>
      <c r="H1343" s="41"/>
    </row>
    <row r="1344" spans="1:8" s="2" customFormat="1" ht="16.899999999999999" customHeight="1">
      <c r="A1344" s="36"/>
      <c r="B1344" s="41"/>
      <c r="C1344" s="284" t="s">
        <v>2824</v>
      </c>
      <c r="D1344" s="284" t="s">
        <v>2825</v>
      </c>
      <c r="E1344" s="19" t="s">
        <v>218</v>
      </c>
      <c r="F1344" s="285">
        <v>38.350999999999999</v>
      </c>
      <c r="G1344" s="36"/>
      <c r="H1344" s="41"/>
    </row>
    <row r="1345" spans="1:8" s="2" customFormat="1" ht="16.899999999999999" customHeight="1">
      <c r="A1345" s="36"/>
      <c r="B1345" s="41"/>
      <c r="C1345" s="280" t="s">
        <v>2931</v>
      </c>
      <c r="D1345" s="281" t="s">
        <v>19</v>
      </c>
      <c r="E1345" s="282" t="s">
        <v>19</v>
      </c>
      <c r="F1345" s="283">
        <v>10.281000000000001</v>
      </c>
      <c r="G1345" s="36"/>
      <c r="H1345" s="41"/>
    </row>
    <row r="1346" spans="1:8" s="2" customFormat="1" ht="16.899999999999999" customHeight="1">
      <c r="A1346" s="36"/>
      <c r="B1346" s="41"/>
      <c r="C1346" s="280" t="s">
        <v>2639</v>
      </c>
      <c r="D1346" s="281" t="s">
        <v>19</v>
      </c>
      <c r="E1346" s="282" t="s">
        <v>19</v>
      </c>
      <c r="F1346" s="283">
        <v>24.622</v>
      </c>
      <c r="G1346" s="36"/>
      <c r="H1346" s="41"/>
    </row>
    <row r="1347" spans="1:8" s="2" customFormat="1" ht="16.899999999999999" customHeight="1">
      <c r="A1347" s="36"/>
      <c r="B1347" s="41"/>
      <c r="C1347" s="284" t="s">
        <v>19</v>
      </c>
      <c r="D1347" s="284" t="s">
        <v>2835</v>
      </c>
      <c r="E1347" s="19" t="s">
        <v>19</v>
      </c>
      <c r="F1347" s="285">
        <v>0</v>
      </c>
      <c r="G1347" s="36"/>
      <c r="H1347" s="41"/>
    </row>
    <row r="1348" spans="1:8" s="2" customFormat="1" ht="16.899999999999999" customHeight="1">
      <c r="A1348" s="36"/>
      <c r="B1348" s="41"/>
      <c r="C1348" s="284" t="s">
        <v>19</v>
      </c>
      <c r="D1348" s="284" t="s">
        <v>2836</v>
      </c>
      <c r="E1348" s="19" t="s">
        <v>19</v>
      </c>
      <c r="F1348" s="285">
        <v>16.544</v>
      </c>
      <c r="G1348" s="36"/>
      <c r="H1348" s="41"/>
    </row>
    <row r="1349" spans="1:8" s="2" customFormat="1" ht="16.899999999999999" customHeight="1">
      <c r="A1349" s="36"/>
      <c r="B1349" s="41"/>
      <c r="C1349" s="284" t="s">
        <v>19</v>
      </c>
      <c r="D1349" s="284" t="s">
        <v>2837</v>
      </c>
      <c r="E1349" s="19" t="s">
        <v>19</v>
      </c>
      <c r="F1349" s="285">
        <v>0</v>
      </c>
      <c r="G1349" s="36"/>
      <c r="H1349" s="41"/>
    </row>
    <row r="1350" spans="1:8" s="2" customFormat="1" ht="16.899999999999999" customHeight="1">
      <c r="A1350" s="36"/>
      <c r="B1350" s="41"/>
      <c r="C1350" s="284" t="s">
        <v>19</v>
      </c>
      <c r="D1350" s="284" t="s">
        <v>2838</v>
      </c>
      <c r="E1350" s="19" t="s">
        <v>19</v>
      </c>
      <c r="F1350" s="285">
        <v>8.0779999999999994</v>
      </c>
      <c r="G1350" s="36"/>
      <c r="H1350" s="41"/>
    </row>
    <row r="1351" spans="1:8" s="2" customFormat="1" ht="16.899999999999999" customHeight="1">
      <c r="A1351" s="36"/>
      <c r="B1351" s="41"/>
      <c r="C1351" s="284" t="s">
        <v>2639</v>
      </c>
      <c r="D1351" s="284" t="s">
        <v>2376</v>
      </c>
      <c r="E1351" s="19" t="s">
        <v>19</v>
      </c>
      <c r="F1351" s="285">
        <v>24.622</v>
      </c>
      <c r="G1351" s="36"/>
      <c r="H1351" s="41"/>
    </row>
    <row r="1352" spans="1:8" s="2" customFormat="1" ht="16.899999999999999" customHeight="1">
      <c r="A1352" s="36"/>
      <c r="B1352" s="41"/>
      <c r="C1352" s="286" t="s">
        <v>3836</v>
      </c>
      <c r="D1352" s="36"/>
      <c r="E1352" s="36"/>
      <c r="F1352" s="36"/>
      <c r="G1352" s="36"/>
      <c r="H1352" s="41"/>
    </row>
    <row r="1353" spans="1:8" s="2" customFormat="1" ht="16.899999999999999" customHeight="1">
      <c r="A1353" s="36"/>
      <c r="B1353" s="41"/>
      <c r="C1353" s="284" t="s">
        <v>2828</v>
      </c>
      <c r="D1353" s="284" t="s">
        <v>3971</v>
      </c>
      <c r="E1353" s="19" t="s">
        <v>152</v>
      </c>
      <c r="F1353" s="285">
        <v>46.795000000000002</v>
      </c>
      <c r="G1353" s="36"/>
      <c r="H1353" s="41"/>
    </row>
    <row r="1354" spans="1:8" s="2" customFormat="1" ht="16.899999999999999" customHeight="1">
      <c r="A1354" s="36"/>
      <c r="B1354" s="41"/>
      <c r="C1354" s="284" t="s">
        <v>2459</v>
      </c>
      <c r="D1354" s="284" t="s">
        <v>2460</v>
      </c>
      <c r="E1354" s="19" t="s">
        <v>156</v>
      </c>
      <c r="F1354" s="285">
        <v>39.402999999999999</v>
      </c>
      <c r="G1354" s="36"/>
      <c r="H1354" s="41"/>
    </row>
    <row r="1355" spans="1:8" s="2" customFormat="1" ht="16.899999999999999" customHeight="1">
      <c r="A1355" s="36"/>
      <c r="B1355" s="41"/>
      <c r="C1355" s="284" t="s">
        <v>2849</v>
      </c>
      <c r="D1355" s="284" t="s">
        <v>2850</v>
      </c>
      <c r="E1355" s="19" t="s">
        <v>152</v>
      </c>
      <c r="F1355" s="285">
        <v>65.37</v>
      </c>
      <c r="G1355" s="36"/>
      <c r="H1355" s="41"/>
    </row>
    <row r="1356" spans="1:8" s="2" customFormat="1" ht="16.899999999999999" customHeight="1">
      <c r="A1356" s="36"/>
      <c r="B1356" s="41"/>
      <c r="C1356" s="284" t="s">
        <v>2521</v>
      </c>
      <c r="D1356" s="284" t="s">
        <v>2522</v>
      </c>
      <c r="E1356" s="19" t="s">
        <v>156</v>
      </c>
      <c r="F1356" s="285">
        <v>52.857999999999997</v>
      </c>
      <c r="G1356" s="36"/>
      <c r="H1356" s="41"/>
    </row>
    <row r="1357" spans="1:8" s="2" customFormat="1" ht="16.899999999999999" customHeight="1">
      <c r="A1357" s="36"/>
      <c r="B1357" s="41"/>
      <c r="C1357" s="280" t="s">
        <v>2641</v>
      </c>
      <c r="D1357" s="281" t="s">
        <v>19</v>
      </c>
      <c r="E1357" s="282" t="s">
        <v>19</v>
      </c>
      <c r="F1357" s="283">
        <v>18.574999999999999</v>
      </c>
      <c r="G1357" s="36"/>
      <c r="H1357" s="41"/>
    </row>
    <row r="1358" spans="1:8" s="2" customFormat="1" ht="16.899999999999999" customHeight="1">
      <c r="A1358" s="36"/>
      <c r="B1358" s="41"/>
      <c r="C1358" s="284" t="s">
        <v>19</v>
      </c>
      <c r="D1358" s="284" t="s">
        <v>2842</v>
      </c>
      <c r="E1358" s="19" t="s">
        <v>19</v>
      </c>
      <c r="F1358" s="285">
        <v>3.9449999999999998</v>
      </c>
      <c r="G1358" s="36"/>
      <c r="H1358" s="41"/>
    </row>
    <row r="1359" spans="1:8" s="2" customFormat="1" ht="16.899999999999999" customHeight="1">
      <c r="A1359" s="36"/>
      <c r="B1359" s="41"/>
      <c r="C1359" s="284" t="s">
        <v>19</v>
      </c>
      <c r="D1359" s="284" t="s">
        <v>2843</v>
      </c>
      <c r="E1359" s="19" t="s">
        <v>19</v>
      </c>
      <c r="F1359" s="285">
        <v>8.99</v>
      </c>
      <c r="G1359" s="36"/>
      <c r="H1359" s="41"/>
    </row>
    <row r="1360" spans="1:8" s="2" customFormat="1" ht="16.899999999999999" customHeight="1">
      <c r="A1360" s="36"/>
      <c r="B1360" s="41"/>
      <c r="C1360" s="284" t="s">
        <v>19</v>
      </c>
      <c r="D1360" s="284" t="s">
        <v>2844</v>
      </c>
      <c r="E1360" s="19" t="s">
        <v>19</v>
      </c>
      <c r="F1360" s="285">
        <v>2.88</v>
      </c>
      <c r="G1360" s="36"/>
      <c r="H1360" s="41"/>
    </row>
    <row r="1361" spans="1:8" s="2" customFormat="1" ht="16.899999999999999" customHeight="1">
      <c r="A1361" s="36"/>
      <c r="B1361" s="41"/>
      <c r="C1361" s="284" t="s">
        <v>19</v>
      </c>
      <c r="D1361" s="284" t="s">
        <v>2845</v>
      </c>
      <c r="E1361" s="19" t="s">
        <v>19</v>
      </c>
      <c r="F1361" s="285">
        <v>2.76</v>
      </c>
      <c r="G1361" s="36"/>
      <c r="H1361" s="41"/>
    </row>
    <row r="1362" spans="1:8" s="2" customFormat="1" ht="16.899999999999999" customHeight="1">
      <c r="A1362" s="36"/>
      <c r="B1362" s="41"/>
      <c r="C1362" s="284" t="s">
        <v>2641</v>
      </c>
      <c r="D1362" s="284" t="s">
        <v>234</v>
      </c>
      <c r="E1362" s="19" t="s">
        <v>19</v>
      </c>
      <c r="F1362" s="285">
        <v>18.574999999999999</v>
      </c>
      <c r="G1362" s="36"/>
      <c r="H1362" s="41"/>
    </row>
    <row r="1363" spans="1:8" s="2" customFormat="1" ht="16.899999999999999" customHeight="1">
      <c r="A1363" s="36"/>
      <c r="B1363" s="41"/>
      <c r="C1363" s="286" t="s">
        <v>3836</v>
      </c>
      <c r="D1363" s="36"/>
      <c r="E1363" s="36"/>
      <c r="F1363" s="36"/>
      <c r="G1363" s="36"/>
      <c r="H1363" s="41"/>
    </row>
    <row r="1364" spans="1:8" s="2" customFormat="1" ht="16.899999999999999" customHeight="1">
      <c r="A1364" s="36"/>
      <c r="B1364" s="41"/>
      <c r="C1364" s="284" t="s">
        <v>2839</v>
      </c>
      <c r="D1364" s="284" t="s">
        <v>3974</v>
      </c>
      <c r="E1364" s="19" t="s">
        <v>152</v>
      </c>
      <c r="F1364" s="285">
        <v>18.574999999999999</v>
      </c>
      <c r="G1364" s="36"/>
      <c r="H1364" s="41"/>
    </row>
    <row r="1365" spans="1:8" s="2" customFormat="1" ht="16.899999999999999" customHeight="1">
      <c r="A1365" s="36"/>
      <c r="B1365" s="41"/>
      <c r="C1365" s="284" t="s">
        <v>2459</v>
      </c>
      <c r="D1365" s="284" t="s">
        <v>2460</v>
      </c>
      <c r="E1365" s="19" t="s">
        <v>156</v>
      </c>
      <c r="F1365" s="285">
        <v>39.402999999999999</v>
      </c>
      <c r="G1365" s="36"/>
      <c r="H1365" s="41"/>
    </row>
    <row r="1366" spans="1:8" s="2" customFormat="1" ht="16.899999999999999" customHeight="1">
      <c r="A1366" s="36"/>
      <c r="B1366" s="41"/>
      <c r="C1366" s="284" t="s">
        <v>2849</v>
      </c>
      <c r="D1366" s="284" t="s">
        <v>2850</v>
      </c>
      <c r="E1366" s="19" t="s">
        <v>152</v>
      </c>
      <c r="F1366" s="285">
        <v>65.37</v>
      </c>
      <c r="G1366" s="36"/>
      <c r="H1366" s="41"/>
    </row>
    <row r="1367" spans="1:8" s="2" customFormat="1" ht="16.899999999999999" customHeight="1">
      <c r="A1367" s="36"/>
      <c r="B1367" s="41"/>
      <c r="C1367" s="280" t="s">
        <v>2643</v>
      </c>
      <c r="D1367" s="281" t="s">
        <v>19</v>
      </c>
      <c r="E1367" s="282" t="s">
        <v>19</v>
      </c>
      <c r="F1367" s="283">
        <v>2.4860000000000002</v>
      </c>
      <c r="G1367" s="36"/>
      <c r="H1367" s="41"/>
    </row>
    <row r="1368" spans="1:8" s="2" customFormat="1" ht="16.899999999999999" customHeight="1">
      <c r="A1368" s="36"/>
      <c r="B1368" s="41"/>
      <c r="C1368" s="284" t="s">
        <v>19</v>
      </c>
      <c r="D1368" s="284" t="s">
        <v>2792</v>
      </c>
      <c r="E1368" s="19" t="s">
        <v>19</v>
      </c>
      <c r="F1368" s="285">
        <v>0</v>
      </c>
      <c r="G1368" s="36"/>
      <c r="H1368" s="41"/>
    </row>
    <row r="1369" spans="1:8" s="2" customFormat="1" ht="16.899999999999999" customHeight="1">
      <c r="A1369" s="36"/>
      <c r="B1369" s="41"/>
      <c r="C1369" s="284" t="s">
        <v>19</v>
      </c>
      <c r="D1369" s="284" t="s">
        <v>2793</v>
      </c>
      <c r="E1369" s="19" t="s">
        <v>19</v>
      </c>
      <c r="F1369" s="285">
        <v>0</v>
      </c>
      <c r="G1369" s="36"/>
      <c r="H1369" s="41"/>
    </row>
    <row r="1370" spans="1:8" s="2" customFormat="1" ht="16.899999999999999" customHeight="1">
      <c r="A1370" s="36"/>
      <c r="B1370" s="41"/>
      <c r="C1370" s="284" t="s">
        <v>19</v>
      </c>
      <c r="D1370" s="284" t="s">
        <v>2794</v>
      </c>
      <c r="E1370" s="19" t="s">
        <v>19</v>
      </c>
      <c r="F1370" s="285">
        <v>1.623</v>
      </c>
      <c r="G1370" s="36"/>
      <c r="H1370" s="41"/>
    </row>
    <row r="1371" spans="1:8" s="2" customFormat="1" ht="16.899999999999999" customHeight="1">
      <c r="A1371" s="36"/>
      <c r="B1371" s="41"/>
      <c r="C1371" s="284" t="s">
        <v>19</v>
      </c>
      <c r="D1371" s="284" t="s">
        <v>2795</v>
      </c>
      <c r="E1371" s="19" t="s">
        <v>19</v>
      </c>
      <c r="F1371" s="285">
        <v>0</v>
      </c>
      <c r="G1371" s="36"/>
      <c r="H1371" s="41"/>
    </row>
    <row r="1372" spans="1:8" s="2" customFormat="1" ht="16.899999999999999" customHeight="1">
      <c r="A1372" s="36"/>
      <c r="B1372" s="41"/>
      <c r="C1372" s="284" t="s">
        <v>19</v>
      </c>
      <c r="D1372" s="284" t="s">
        <v>2796</v>
      </c>
      <c r="E1372" s="19" t="s">
        <v>19</v>
      </c>
      <c r="F1372" s="285">
        <v>0.20200000000000001</v>
      </c>
      <c r="G1372" s="36"/>
      <c r="H1372" s="41"/>
    </row>
    <row r="1373" spans="1:8" s="2" customFormat="1" ht="16.899999999999999" customHeight="1">
      <c r="A1373" s="36"/>
      <c r="B1373" s="41"/>
      <c r="C1373" s="284" t="s">
        <v>19</v>
      </c>
      <c r="D1373" s="284" t="s">
        <v>2797</v>
      </c>
      <c r="E1373" s="19" t="s">
        <v>19</v>
      </c>
      <c r="F1373" s="285">
        <v>0.66100000000000003</v>
      </c>
      <c r="G1373" s="36"/>
      <c r="H1373" s="41"/>
    </row>
    <row r="1374" spans="1:8" s="2" customFormat="1" ht="16.899999999999999" customHeight="1">
      <c r="A1374" s="36"/>
      <c r="B1374" s="41"/>
      <c r="C1374" s="284" t="s">
        <v>2643</v>
      </c>
      <c r="D1374" s="284" t="s">
        <v>2376</v>
      </c>
      <c r="E1374" s="19" t="s">
        <v>19</v>
      </c>
      <c r="F1374" s="285">
        <v>2.4860000000000002</v>
      </c>
      <c r="G1374" s="36"/>
      <c r="H1374" s="41"/>
    </row>
    <row r="1375" spans="1:8" s="2" customFormat="1" ht="16.899999999999999" customHeight="1">
      <c r="A1375" s="36"/>
      <c r="B1375" s="41"/>
      <c r="C1375" s="286" t="s">
        <v>3836</v>
      </c>
      <c r="D1375" s="36"/>
      <c r="E1375" s="36"/>
      <c r="F1375" s="36"/>
      <c r="G1375" s="36"/>
      <c r="H1375" s="41"/>
    </row>
    <row r="1376" spans="1:8" s="2" customFormat="1" ht="16.899999999999999" customHeight="1">
      <c r="A1376" s="36"/>
      <c r="B1376" s="41"/>
      <c r="C1376" s="284" t="s">
        <v>2780</v>
      </c>
      <c r="D1376" s="284" t="s">
        <v>3973</v>
      </c>
      <c r="E1376" s="19" t="s">
        <v>156</v>
      </c>
      <c r="F1376" s="285">
        <v>13.8</v>
      </c>
      <c r="G1376" s="36"/>
      <c r="H1376" s="41"/>
    </row>
    <row r="1377" spans="1:8" s="2" customFormat="1" ht="16.899999999999999" customHeight="1">
      <c r="A1377" s="36"/>
      <c r="B1377" s="41"/>
      <c r="C1377" s="284" t="s">
        <v>2459</v>
      </c>
      <c r="D1377" s="284" t="s">
        <v>2460</v>
      </c>
      <c r="E1377" s="19" t="s">
        <v>156</v>
      </c>
      <c r="F1377" s="285">
        <v>39.402999999999999</v>
      </c>
      <c r="G1377" s="36"/>
      <c r="H1377" s="41"/>
    </row>
    <row r="1378" spans="1:8" s="2" customFormat="1" ht="16.899999999999999" customHeight="1">
      <c r="A1378" s="36"/>
      <c r="B1378" s="41"/>
      <c r="C1378" s="284" t="s">
        <v>2798</v>
      </c>
      <c r="D1378" s="284" t="s">
        <v>2799</v>
      </c>
      <c r="E1378" s="19" t="s">
        <v>166</v>
      </c>
      <c r="F1378" s="285">
        <v>2.3199999999999998</v>
      </c>
      <c r="G1378" s="36"/>
      <c r="H1378" s="41"/>
    </row>
    <row r="1379" spans="1:8" s="2" customFormat="1" ht="16.899999999999999" customHeight="1">
      <c r="A1379" s="36"/>
      <c r="B1379" s="41"/>
      <c r="C1379" s="280" t="s">
        <v>3975</v>
      </c>
      <c r="D1379" s="281" t="s">
        <v>19</v>
      </c>
      <c r="E1379" s="282" t="s">
        <v>19</v>
      </c>
      <c r="F1379" s="283">
        <v>7.8440000000000003</v>
      </c>
      <c r="G1379" s="36"/>
      <c r="H1379" s="41"/>
    </row>
    <row r="1380" spans="1:8" s="2" customFormat="1" ht="16.899999999999999" customHeight="1">
      <c r="A1380" s="36"/>
      <c r="B1380" s="41"/>
      <c r="C1380" s="284" t="s">
        <v>19</v>
      </c>
      <c r="D1380" s="284" t="s">
        <v>3976</v>
      </c>
      <c r="E1380" s="19" t="s">
        <v>19</v>
      </c>
      <c r="F1380" s="285">
        <v>0</v>
      </c>
      <c r="G1380" s="36"/>
      <c r="H1380" s="41"/>
    </row>
    <row r="1381" spans="1:8" s="2" customFormat="1" ht="16.899999999999999" customHeight="1">
      <c r="A1381" s="36"/>
      <c r="B1381" s="41"/>
      <c r="C1381" s="284" t="s">
        <v>19</v>
      </c>
      <c r="D1381" s="284" t="s">
        <v>3977</v>
      </c>
      <c r="E1381" s="19" t="s">
        <v>19</v>
      </c>
      <c r="F1381" s="285">
        <v>7.8440000000000003</v>
      </c>
      <c r="G1381" s="36"/>
      <c r="H1381" s="41"/>
    </row>
    <row r="1382" spans="1:8" s="2" customFormat="1" ht="16.899999999999999" customHeight="1">
      <c r="A1382" s="36"/>
      <c r="B1382" s="41"/>
      <c r="C1382" s="284" t="s">
        <v>3975</v>
      </c>
      <c r="D1382" s="284" t="s">
        <v>2376</v>
      </c>
      <c r="E1382" s="19" t="s">
        <v>19</v>
      </c>
      <c r="F1382" s="285">
        <v>7.8440000000000003</v>
      </c>
      <c r="G1382" s="36"/>
      <c r="H1382" s="41"/>
    </row>
    <row r="1383" spans="1:8" s="2" customFormat="1" ht="16.899999999999999" customHeight="1">
      <c r="A1383" s="36"/>
      <c r="B1383" s="41"/>
      <c r="C1383" s="280" t="s">
        <v>2343</v>
      </c>
      <c r="D1383" s="281" t="s">
        <v>19</v>
      </c>
      <c r="E1383" s="282" t="s">
        <v>19</v>
      </c>
      <c r="F1383" s="283">
        <v>9.0890000000000004</v>
      </c>
      <c r="G1383" s="36"/>
      <c r="H1383" s="41"/>
    </row>
    <row r="1384" spans="1:8" s="2" customFormat="1" ht="16.899999999999999" customHeight="1">
      <c r="A1384" s="36"/>
      <c r="B1384" s="41"/>
      <c r="C1384" s="284" t="s">
        <v>19</v>
      </c>
      <c r="D1384" s="284" t="s">
        <v>2531</v>
      </c>
      <c r="E1384" s="19" t="s">
        <v>19</v>
      </c>
      <c r="F1384" s="285">
        <v>9.0890000000000004</v>
      </c>
      <c r="G1384" s="36"/>
      <c r="H1384" s="41"/>
    </row>
    <row r="1385" spans="1:8" s="2" customFormat="1" ht="16.899999999999999" customHeight="1">
      <c r="A1385" s="36"/>
      <c r="B1385" s="41"/>
      <c r="C1385" s="284" t="s">
        <v>2343</v>
      </c>
      <c r="D1385" s="284" t="s">
        <v>234</v>
      </c>
      <c r="E1385" s="19" t="s">
        <v>19</v>
      </c>
      <c r="F1385" s="285">
        <v>9.0890000000000004</v>
      </c>
      <c r="G1385" s="36"/>
      <c r="H1385" s="41"/>
    </row>
    <row r="1386" spans="1:8" s="2" customFormat="1" ht="16.899999999999999" customHeight="1">
      <c r="A1386" s="36"/>
      <c r="B1386" s="41"/>
      <c r="C1386" s="286" t="s">
        <v>3836</v>
      </c>
      <c r="D1386" s="36"/>
      <c r="E1386" s="36"/>
      <c r="F1386" s="36"/>
      <c r="G1386" s="36"/>
      <c r="H1386" s="41"/>
    </row>
    <row r="1387" spans="1:8" s="2" customFormat="1" ht="16.899999999999999" customHeight="1">
      <c r="A1387" s="36"/>
      <c r="B1387" s="41"/>
      <c r="C1387" s="284" t="s">
        <v>2527</v>
      </c>
      <c r="D1387" s="284" t="s">
        <v>3953</v>
      </c>
      <c r="E1387" s="19" t="s">
        <v>166</v>
      </c>
      <c r="F1387" s="285">
        <v>9.0890000000000004</v>
      </c>
      <c r="G1387" s="36"/>
      <c r="H1387" s="41"/>
    </row>
    <row r="1388" spans="1:8" s="2" customFormat="1" ht="16.899999999999999" customHeight="1">
      <c r="A1388" s="36"/>
      <c r="B1388" s="41"/>
      <c r="C1388" s="284" t="s">
        <v>2532</v>
      </c>
      <c r="D1388" s="284" t="s">
        <v>3954</v>
      </c>
      <c r="E1388" s="19" t="s">
        <v>166</v>
      </c>
      <c r="F1388" s="285">
        <v>172.691</v>
      </c>
      <c r="G1388" s="36"/>
      <c r="H1388" s="41"/>
    </row>
    <row r="1389" spans="1:8" s="2" customFormat="1" ht="16.899999999999999" customHeight="1">
      <c r="A1389" s="36"/>
      <c r="B1389" s="41"/>
      <c r="C1389" s="280" t="s">
        <v>2345</v>
      </c>
      <c r="D1389" s="281" t="s">
        <v>19</v>
      </c>
      <c r="E1389" s="282" t="s">
        <v>19</v>
      </c>
      <c r="F1389" s="283">
        <v>8.9459999999999997</v>
      </c>
      <c r="G1389" s="36"/>
      <c r="H1389" s="41"/>
    </row>
    <row r="1390" spans="1:8" s="2" customFormat="1" ht="16.899999999999999" customHeight="1">
      <c r="A1390" s="36"/>
      <c r="B1390" s="41"/>
      <c r="C1390" s="284" t="s">
        <v>19</v>
      </c>
      <c r="D1390" s="284" t="s">
        <v>2646</v>
      </c>
      <c r="E1390" s="19" t="s">
        <v>19</v>
      </c>
      <c r="F1390" s="285">
        <v>8.9459999999999997</v>
      </c>
      <c r="G1390" s="36"/>
      <c r="H1390" s="41"/>
    </row>
    <row r="1391" spans="1:8" s="2" customFormat="1" ht="16.899999999999999" customHeight="1">
      <c r="A1391" s="36"/>
      <c r="B1391" s="41"/>
      <c r="C1391" s="284" t="s">
        <v>2345</v>
      </c>
      <c r="D1391" s="284" t="s">
        <v>234</v>
      </c>
      <c r="E1391" s="19" t="s">
        <v>19</v>
      </c>
      <c r="F1391" s="285">
        <v>8.9459999999999997</v>
      </c>
      <c r="G1391" s="36"/>
      <c r="H1391" s="41"/>
    </row>
    <row r="1392" spans="1:8" s="2" customFormat="1" ht="16.899999999999999" customHeight="1">
      <c r="A1392" s="36"/>
      <c r="B1392" s="41"/>
      <c r="C1392" s="286" t="s">
        <v>3836</v>
      </c>
      <c r="D1392" s="36"/>
      <c r="E1392" s="36"/>
      <c r="F1392" s="36"/>
      <c r="G1392" s="36"/>
      <c r="H1392" s="41"/>
    </row>
    <row r="1393" spans="1:8" s="2" customFormat="1" ht="16.899999999999999" customHeight="1">
      <c r="A1393" s="36"/>
      <c r="B1393" s="41"/>
      <c r="C1393" s="284" t="s">
        <v>2536</v>
      </c>
      <c r="D1393" s="284" t="s">
        <v>3955</v>
      </c>
      <c r="E1393" s="19" t="s">
        <v>166</v>
      </c>
      <c r="F1393" s="285">
        <v>8.9459999999999997</v>
      </c>
      <c r="G1393" s="36"/>
      <c r="H1393" s="41"/>
    </row>
    <row r="1394" spans="1:8" s="2" customFormat="1" ht="16.899999999999999" customHeight="1">
      <c r="A1394" s="36"/>
      <c r="B1394" s="41"/>
      <c r="C1394" s="284" t="s">
        <v>2527</v>
      </c>
      <c r="D1394" s="284" t="s">
        <v>3953</v>
      </c>
      <c r="E1394" s="19" t="s">
        <v>166</v>
      </c>
      <c r="F1394" s="285">
        <v>9.0890000000000004</v>
      </c>
      <c r="G1394" s="36"/>
      <c r="H1394" s="41"/>
    </row>
    <row r="1395" spans="1:8" s="2" customFormat="1" ht="16.899999999999999" customHeight="1">
      <c r="A1395" s="36"/>
      <c r="B1395" s="41"/>
      <c r="C1395" s="280" t="s">
        <v>2347</v>
      </c>
      <c r="D1395" s="281" t="s">
        <v>19</v>
      </c>
      <c r="E1395" s="282" t="s">
        <v>19</v>
      </c>
      <c r="F1395" s="283">
        <v>3.2000000000000001E-2</v>
      </c>
      <c r="G1395" s="36"/>
      <c r="H1395" s="41"/>
    </row>
    <row r="1396" spans="1:8" s="2" customFormat="1" ht="16.899999999999999" customHeight="1">
      <c r="A1396" s="36"/>
      <c r="B1396" s="41"/>
      <c r="C1396" s="284" t="s">
        <v>19</v>
      </c>
      <c r="D1396" s="284" t="s">
        <v>2647</v>
      </c>
      <c r="E1396" s="19" t="s">
        <v>19</v>
      </c>
      <c r="F1396" s="285">
        <v>3.2000000000000001E-2</v>
      </c>
      <c r="G1396" s="36"/>
      <c r="H1396" s="41"/>
    </row>
    <row r="1397" spans="1:8" s="2" customFormat="1" ht="16.899999999999999" customHeight="1">
      <c r="A1397" s="36"/>
      <c r="B1397" s="41"/>
      <c r="C1397" s="284" t="s">
        <v>2347</v>
      </c>
      <c r="D1397" s="284" t="s">
        <v>234</v>
      </c>
      <c r="E1397" s="19" t="s">
        <v>19</v>
      </c>
      <c r="F1397" s="285">
        <v>3.2000000000000001E-2</v>
      </c>
      <c r="G1397" s="36"/>
      <c r="H1397" s="41"/>
    </row>
    <row r="1398" spans="1:8" s="2" customFormat="1" ht="16.899999999999999" customHeight="1">
      <c r="A1398" s="36"/>
      <c r="B1398" s="41"/>
      <c r="C1398" s="286" t="s">
        <v>3836</v>
      </c>
      <c r="D1398" s="36"/>
      <c r="E1398" s="36"/>
      <c r="F1398" s="36"/>
      <c r="G1398" s="36"/>
      <c r="H1398" s="41"/>
    </row>
    <row r="1399" spans="1:8" s="2" customFormat="1" ht="16.899999999999999" customHeight="1">
      <c r="A1399" s="36"/>
      <c r="B1399" s="41"/>
      <c r="C1399" s="284" t="s">
        <v>2544</v>
      </c>
      <c r="D1399" s="284" t="s">
        <v>3956</v>
      </c>
      <c r="E1399" s="19" t="s">
        <v>166</v>
      </c>
      <c r="F1399" s="285">
        <v>3.2000000000000001E-2</v>
      </c>
      <c r="G1399" s="36"/>
      <c r="H1399" s="41"/>
    </row>
    <row r="1400" spans="1:8" s="2" customFormat="1" ht="16.899999999999999" customHeight="1">
      <c r="A1400" s="36"/>
      <c r="B1400" s="41"/>
      <c r="C1400" s="284" t="s">
        <v>2527</v>
      </c>
      <c r="D1400" s="284" t="s">
        <v>3953</v>
      </c>
      <c r="E1400" s="19" t="s">
        <v>166</v>
      </c>
      <c r="F1400" s="285">
        <v>9.0890000000000004</v>
      </c>
      <c r="G1400" s="36"/>
      <c r="H1400" s="41"/>
    </row>
    <row r="1401" spans="1:8" s="2" customFormat="1" ht="16.899999999999999" customHeight="1">
      <c r="A1401" s="36"/>
      <c r="B1401" s="41"/>
      <c r="C1401" s="280" t="s">
        <v>2350</v>
      </c>
      <c r="D1401" s="281" t="s">
        <v>19</v>
      </c>
      <c r="E1401" s="282" t="s">
        <v>19</v>
      </c>
      <c r="F1401" s="283">
        <v>0.111</v>
      </c>
      <c r="G1401" s="36"/>
      <c r="H1401" s="41"/>
    </row>
    <row r="1402" spans="1:8" s="2" customFormat="1" ht="16.899999999999999" customHeight="1">
      <c r="A1402" s="36"/>
      <c r="B1402" s="41"/>
      <c r="C1402" s="284" t="s">
        <v>19</v>
      </c>
      <c r="D1402" s="284" t="s">
        <v>2886</v>
      </c>
      <c r="E1402" s="19" t="s">
        <v>19</v>
      </c>
      <c r="F1402" s="285">
        <v>0.111</v>
      </c>
      <c r="G1402" s="36"/>
      <c r="H1402" s="41"/>
    </row>
    <row r="1403" spans="1:8" s="2" customFormat="1" ht="16.899999999999999" customHeight="1">
      <c r="A1403" s="36"/>
      <c r="B1403" s="41"/>
      <c r="C1403" s="284" t="s">
        <v>2350</v>
      </c>
      <c r="D1403" s="284" t="s">
        <v>234</v>
      </c>
      <c r="E1403" s="19" t="s">
        <v>19</v>
      </c>
      <c r="F1403" s="285">
        <v>0.111</v>
      </c>
      <c r="G1403" s="36"/>
      <c r="H1403" s="41"/>
    </row>
    <row r="1404" spans="1:8" s="2" customFormat="1" ht="16.899999999999999" customHeight="1">
      <c r="A1404" s="36"/>
      <c r="B1404" s="41"/>
      <c r="C1404" s="286" t="s">
        <v>3836</v>
      </c>
      <c r="D1404" s="36"/>
      <c r="E1404" s="36"/>
      <c r="F1404" s="36"/>
      <c r="G1404" s="36"/>
      <c r="H1404" s="41"/>
    </row>
    <row r="1405" spans="1:8" s="2" customFormat="1" ht="16.899999999999999" customHeight="1">
      <c r="A1405" s="36"/>
      <c r="B1405" s="41"/>
      <c r="C1405" s="284" t="s">
        <v>2540</v>
      </c>
      <c r="D1405" s="284" t="s">
        <v>3957</v>
      </c>
      <c r="E1405" s="19" t="s">
        <v>166</v>
      </c>
      <c r="F1405" s="285">
        <v>0.111</v>
      </c>
      <c r="G1405" s="36"/>
      <c r="H1405" s="41"/>
    </row>
    <row r="1406" spans="1:8" s="2" customFormat="1" ht="16.899999999999999" customHeight="1">
      <c r="A1406" s="36"/>
      <c r="B1406" s="41"/>
      <c r="C1406" s="284" t="s">
        <v>2527</v>
      </c>
      <c r="D1406" s="284" t="s">
        <v>3953</v>
      </c>
      <c r="E1406" s="19" t="s">
        <v>166</v>
      </c>
      <c r="F1406" s="285">
        <v>9.0890000000000004</v>
      </c>
      <c r="G1406" s="36"/>
      <c r="H1406" s="41"/>
    </row>
    <row r="1407" spans="1:8" s="2" customFormat="1" ht="16.899999999999999" customHeight="1">
      <c r="A1407" s="36"/>
      <c r="B1407" s="41"/>
      <c r="C1407" s="280" t="s">
        <v>2555</v>
      </c>
      <c r="D1407" s="281" t="s">
        <v>19</v>
      </c>
      <c r="E1407" s="282" t="s">
        <v>19</v>
      </c>
      <c r="F1407" s="283">
        <v>55.51</v>
      </c>
      <c r="G1407" s="36"/>
      <c r="H1407" s="41"/>
    </row>
    <row r="1408" spans="1:8" s="2" customFormat="1" ht="16.899999999999999" customHeight="1">
      <c r="A1408" s="36"/>
      <c r="B1408" s="41"/>
      <c r="C1408" s="284" t="s">
        <v>19</v>
      </c>
      <c r="D1408" s="284" t="s">
        <v>2552</v>
      </c>
      <c r="E1408" s="19" t="s">
        <v>19</v>
      </c>
      <c r="F1408" s="285">
        <v>0</v>
      </c>
      <c r="G1408" s="36"/>
      <c r="H1408" s="41"/>
    </row>
    <row r="1409" spans="1:8" s="2" customFormat="1" ht="16.899999999999999" customHeight="1">
      <c r="A1409" s="36"/>
      <c r="B1409" s="41"/>
      <c r="C1409" s="284" t="s">
        <v>19</v>
      </c>
      <c r="D1409" s="284" t="s">
        <v>2553</v>
      </c>
      <c r="E1409" s="19" t="s">
        <v>19</v>
      </c>
      <c r="F1409" s="285">
        <v>0</v>
      </c>
      <c r="G1409" s="36"/>
      <c r="H1409" s="41"/>
    </row>
    <row r="1410" spans="1:8" s="2" customFormat="1" ht="16.899999999999999" customHeight="1">
      <c r="A1410" s="36"/>
      <c r="B1410" s="41"/>
      <c r="C1410" s="284" t="s">
        <v>19</v>
      </c>
      <c r="D1410" s="284" t="s">
        <v>2889</v>
      </c>
      <c r="E1410" s="19" t="s">
        <v>19</v>
      </c>
      <c r="F1410" s="285">
        <v>0</v>
      </c>
      <c r="G1410" s="36"/>
      <c r="H1410" s="41"/>
    </row>
    <row r="1411" spans="1:8" s="2" customFormat="1" ht="16.899999999999999" customHeight="1">
      <c r="A1411" s="36"/>
      <c r="B1411" s="41"/>
      <c r="C1411" s="284" t="s">
        <v>19</v>
      </c>
      <c r="D1411" s="284" t="s">
        <v>2890</v>
      </c>
      <c r="E1411" s="19" t="s">
        <v>19</v>
      </c>
      <c r="F1411" s="285">
        <v>10.5</v>
      </c>
      <c r="G1411" s="36"/>
      <c r="H1411" s="41"/>
    </row>
    <row r="1412" spans="1:8" s="2" customFormat="1" ht="16.899999999999999" customHeight="1">
      <c r="A1412" s="36"/>
      <c r="B1412" s="41"/>
      <c r="C1412" s="284" t="s">
        <v>19</v>
      </c>
      <c r="D1412" s="284" t="s">
        <v>2891</v>
      </c>
      <c r="E1412" s="19" t="s">
        <v>19</v>
      </c>
      <c r="F1412" s="285">
        <v>0</v>
      </c>
      <c r="G1412" s="36"/>
      <c r="H1412" s="41"/>
    </row>
    <row r="1413" spans="1:8" s="2" customFormat="1" ht="16.899999999999999" customHeight="1">
      <c r="A1413" s="36"/>
      <c r="B1413" s="41"/>
      <c r="C1413" s="284" t="s">
        <v>19</v>
      </c>
      <c r="D1413" s="284" t="s">
        <v>2892</v>
      </c>
      <c r="E1413" s="19" t="s">
        <v>19</v>
      </c>
      <c r="F1413" s="285">
        <v>45.01</v>
      </c>
      <c r="G1413" s="36"/>
      <c r="H1413" s="41"/>
    </row>
    <row r="1414" spans="1:8" s="2" customFormat="1" ht="16.899999999999999" customHeight="1">
      <c r="A1414" s="36"/>
      <c r="B1414" s="41"/>
      <c r="C1414" s="284" t="s">
        <v>2555</v>
      </c>
      <c r="D1414" s="284" t="s">
        <v>234</v>
      </c>
      <c r="E1414" s="19" t="s">
        <v>19</v>
      </c>
      <c r="F1414" s="285">
        <v>55.51</v>
      </c>
      <c r="G1414" s="36"/>
      <c r="H1414" s="41"/>
    </row>
    <row r="1415" spans="1:8" s="2" customFormat="1" ht="16.899999999999999" customHeight="1">
      <c r="A1415" s="36"/>
      <c r="B1415" s="41"/>
      <c r="C1415" s="280" t="s">
        <v>2352</v>
      </c>
      <c r="D1415" s="281" t="s">
        <v>19</v>
      </c>
      <c r="E1415" s="282" t="s">
        <v>19</v>
      </c>
      <c r="F1415" s="283">
        <v>13.326000000000001</v>
      </c>
      <c r="G1415" s="36"/>
      <c r="H1415" s="41"/>
    </row>
    <row r="1416" spans="1:8" s="2" customFormat="1" ht="16.899999999999999" customHeight="1">
      <c r="A1416" s="36"/>
      <c r="B1416" s="41"/>
      <c r="C1416" s="284" t="s">
        <v>19</v>
      </c>
      <c r="D1416" s="284" t="s">
        <v>2680</v>
      </c>
      <c r="E1416" s="19" t="s">
        <v>19</v>
      </c>
      <c r="F1416" s="285">
        <v>13.326000000000001</v>
      </c>
      <c r="G1416" s="36"/>
      <c r="H1416" s="41"/>
    </row>
    <row r="1417" spans="1:8" s="2" customFormat="1" ht="16.899999999999999" customHeight="1">
      <c r="A1417" s="36"/>
      <c r="B1417" s="41"/>
      <c r="C1417" s="284" t="s">
        <v>2352</v>
      </c>
      <c r="D1417" s="284" t="s">
        <v>234</v>
      </c>
      <c r="E1417" s="19" t="s">
        <v>19</v>
      </c>
      <c r="F1417" s="285">
        <v>13.326000000000001</v>
      </c>
      <c r="G1417" s="36"/>
      <c r="H1417" s="41"/>
    </row>
    <row r="1418" spans="1:8" s="2" customFormat="1" ht="16.899999999999999" customHeight="1">
      <c r="A1418" s="36"/>
      <c r="B1418" s="41"/>
      <c r="C1418" s="286" t="s">
        <v>3836</v>
      </c>
      <c r="D1418" s="36"/>
      <c r="E1418" s="36"/>
      <c r="F1418" s="36"/>
      <c r="G1418" s="36"/>
      <c r="H1418" s="41"/>
    </row>
    <row r="1419" spans="1:8" s="2" customFormat="1" ht="16.899999999999999" customHeight="1">
      <c r="A1419" s="36"/>
      <c r="B1419" s="41"/>
      <c r="C1419" s="284" t="s">
        <v>298</v>
      </c>
      <c r="D1419" s="284" t="s">
        <v>3855</v>
      </c>
      <c r="E1419" s="19" t="s">
        <v>253</v>
      </c>
      <c r="F1419" s="285">
        <v>13.326000000000001</v>
      </c>
      <c r="G1419" s="36"/>
      <c r="H1419" s="41"/>
    </row>
    <row r="1420" spans="1:8" s="2" customFormat="1" ht="16.899999999999999" customHeight="1">
      <c r="A1420" s="36"/>
      <c r="B1420" s="41"/>
      <c r="C1420" s="284" t="s">
        <v>303</v>
      </c>
      <c r="D1420" s="284" t="s">
        <v>3856</v>
      </c>
      <c r="E1420" s="19" t="s">
        <v>253</v>
      </c>
      <c r="F1420" s="285">
        <v>133.26</v>
      </c>
      <c r="G1420" s="36"/>
      <c r="H1420" s="41"/>
    </row>
    <row r="1421" spans="1:8" s="2" customFormat="1" ht="16.899999999999999" customHeight="1">
      <c r="A1421" s="36"/>
      <c r="B1421" s="41"/>
      <c r="C1421" s="284" t="s">
        <v>2400</v>
      </c>
      <c r="D1421" s="284" t="s">
        <v>2401</v>
      </c>
      <c r="E1421" s="19" t="s">
        <v>166</v>
      </c>
      <c r="F1421" s="285">
        <v>22.254000000000001</v>
      </c>
      <c r="G1421" s="36"/>
      <c r="H1421" s="41"/>
    </row>
    <row r="1422" spans="1:8" s="2" customFormat="1" ht="16.899999999999999" customHeight="1">
      <c r="A1422" s="36"/>
      <c r="B1422" s="41"/>
      <c r="C1422" s="280" t="s">
        <v>3978</v>
      </c>
      <c r="D1422" s="281" t="s">
        <v>19</v>
      </c>
      <c r="E1422" s="282" t="s">
        <v>19</v>
      </c>
      <c r="F1422" s="283">
        <v>34.619999999999997</v>
      </c>
      <c r="G1422" s="36"/>
      <c r="H1422" s="41"/>
    </row>
    <row r="1423" spans="1:8" s="2" customFormat="1" ht="26.45" customHeight="1">
      <c r="A1423" s="36"/>
      <c r="B1423" s="41"/>
      <c r="C1423" s="279" t="s">
        <v>3979</v>
      </c>
      <c r="D1423" s="279" t="s">
        <v>136</v>
      </c>
      <c r="E1423" s="36"/>
      <c r="F1423" s="36"/>
      <c r="G1423" s="36"/>
      <c r="H1423" s="41"/>
    </row>
    <row r="1424" spans="1:8" s="2" customFormat="1" ht="16.899999999999999" customHeight="1">
      <c r="A1424" s="36"/>
      <c r="B1424" s="41"/>
      <c r="C1424" s="280" t="s">
        <v>2611</v>
      </c>
      <c r="D1424" s="281" t="s">
        <v>19</v>
      </c>
      <c r="E1424" s="282" t="s">
        <v>19</v>
      </c>
      <c r="F1424" s="283">
        <v>1.9990000000000001</v>
      </c>
      <c r="G1424" s="36"/>
      <c r="H1424" s="41"/>
    </row>
    <row r="1425" spans="1:8" s="2" customFormat="1" ht="16.899999999999999" customHeight="1">
      <c r="A1425" s="36"/>
      <c r="B1425" s="41"/>
      <c r="C1425" s="284" t="s">
        <v>19</v>
      </c>
      <c r="D1425" s="284" t="s">
        <v>2983</v>
      </c>
      <c r="E1425" s="19" t="s">
        <v>19</v>
      </c>
      <c r="F1425" s="285">
        <v>1.9990000000000001</v>
      </c>
      <c r="G1425" s="36"/>
      <c r="H1425" s="41"/>
    </row>
    <row r="1426" spans="1:8" s="2" customFormat="1" ht="16.899999999999999" customHeight="1">
      <c r="A1426" s="36"/>
      <c r="B1426" s="41"/>
      <c r="C1426" s="284" t="s">
        <v>2611</v>
      </c>
      <c r="D1426" s="284" t="s">
        <v>234</v>
      </c>
      <c r="E1426" s="19" t="s">
        <v>19</v>
      </c>
      <c r="F1426" s="285">
        <v>1.9990000000000001</v>
      </c>
      <c r="G1426" s="36"/>
      <c r="H1426" s="41"/>
    </row>
    <row r="1427" spans="1:8" s="2" customFormat="1" ht="16.899999999999999" customHeight="1">
      <c r="A1427" s="36"/>
      <c r="B1427" s="41"/>
      <c r="C1427" s="286" t="s">
        <v>3836</v>
      </c>
      <c r="D1427" s="36"/>
      <c r="E1427" s="36"/>
      <c r="F1427" s="36"/>
      <c r="G1427" s="36"/>
      <c r="H1427" s="41"/>
    </row>
    <row r="1428" spans="1:8" s="2" customFormat="1" ht="16.899999999999999" customHeight="1">
      <c r="A1428" s="36"/>
      <c r="B1428" s="41"/>
      <c r="C1428" s="284" t="s">
        <v>2735</v>
      </c>
      <c r="D1428" s="284" t="s">
        <v>3962</v>
      </c>
      <c r="E1428" s="19" t="s">
        <v>156</v>
      </c>
      <c r="F1428" s="285">
        <v>1.9990000000000001</v>
      </c>
      <c r="G1428" s="36"/>
      <c r="H1428" s="41"/>
    </row>
    <row r="1429" spans="1:8" s="2" customFormat="1" ht="16.899999999999999" customHeight="1">
      <c r="A1429" s="36"/>
      <c r="B1429" s="41"/>
      <c r="C1429" s="284" t="s">
        <v>2739</v>
      </c>
      <c r="D1429" s="284" t="s">
        <v>3963</v>
      </c>
      <c r="E1429" s="19" t="s">
        <v>156</v>
      </c>
      <c r="F1429" s="285">
        <v>1.9990000000000001</v>
      </c>
      <c r="G1429" s="36"/>
      <c r="H1429" s="41"/>
    </row>
    <row r="1430" spans="1:8" s="2" customFormat="1" ht="16.899999999999999" customHeight="1">
      <c r="A1430" s="36"/>
      <c r="B1430" s="41"/>
      <c r="C1430" s="280" t="s">
        <v>2923</v>
      </c>
      <c r="D1430" s="281" t="s">
        <v>19</v>
      </c>
      <c r="E1430" s="282" t="s">
        <v>19</v>
      </c>
      <c r="F1430" s="283">
        <v>3.5670000000000002</v>
      </c>
      <c r="G1430" s="36"/>
      <c r="H1430" s="41"/>
    </row>
    <row r="1431" spans="1:8" s="2" customFormat="1" ht="16.899999999999999" customHeight="1">
      <c r="A1431" s="36"/>
      <c r="B1431" s="41"/>
      <c r="C1431" s="284" t="s">
        <v>19</v>
      </c>
      <c r="D1431" s="284" t="s">
        <v>3053</v>
      </c>
      <c r="E1431" s="19" t="s">
        <v>19</v>
      </c>
      <c r="F1431" s="285">
        <v>0</v>
      </c>
      <c r="G1431" s="36"/>
      <c r="H1431" s="41"/>
    </row>
    <row r="1432" spans="1:8" s="2" customFormat="1" ht="16.899999999999999" customHeight="1">
      <c r="A1432" s="36"/>
      <c r="B1432" s="41"/>
      <c r="C1432" s="284" t="s">
        <v>19</v>
      </c>
      <c r="D1432" s="284" t="s">
        <v>3054</v>
      </c>
      <c r="E1432" s="19" t="s">
        <v>19</v>
      </c>
      <c r="F1432" s="285">
        <v>3.5670000000000002</v>
      </c>
      <c r="G1432" s="36"/>
      <c r="H1432" s="41"/>
    </row>
    <row r="1433" spans="1:8" s="2" customFormat="1" ht="16.899999999999999" customHeight="1">
      <c r="A1433" s="36"/>
      <c r="B1433" s="41"/>
      <c r="C1433" s="284" t="s">
        <v>2923</v>
      </c>
      <c r="D1433" s="284" t="s">
        <v>2376</v>
      </c>
      <c r="E1433" s="19" t="s">
        <v>19</v>
      </c>
      <c r="F1433" s="285">
        <v>3.5670000000000002</v>
      </c>
      <c r="G1433" s="36"/>
      <c r="H1433" s="41"/>
    </row>
    <row r="1434" spans="1:8" s="2" customFormat="1" ht="16.899999999999999" customHeight="1">
      <c r="A1434" s="36"/>
      <c r="B1434" s="41"/>
      <c r="C1434" s="286" t="s">
        <v>3836</v>
      </c>
      <c r="D1434" s="36"/>
      <c r="E1434" s="36"/>
      <c r="F1434" s="36"/>
      <c r="G1434" s="36"/>
      <c r="H1434" s="41"/>
    </row>
    <row r="1435" spans="1:8" s="2" customFormat="1" ht="16.899999999999999" customHeight="1">
      <c r="A1435" s="36"/>
      <c r="B1435" s="41"/>
      <c r="C1435" s="284" t="s">
        <v>3050</v>
      </c>
      <c r="D1435" s="284" t="s">
        <v>3980</v>
      </c>
      <c r="E1435" s="19" t="s">
        <v>253</v>
      </c>
      <c r="F1435" s="285">
        <v>3.5670000000000002</v>
      </c>
      <c r="G1435" s="36"/>
      <c r="H1435" s="41"/>
    </row>
    <row r="1436" spans="1:8" s="2" customFormat="1" ht="16.899999999999999" customHeight="1">
      <c r="A1436" s="36"/>
      <c r="B1436" s="41"/>
      <c r="C1436" s="284" t="s">
        <v>2517</v>
      </c>
      <c r="D1436" s="284" t="s">
        <v>3951</v>
      </c>
      <c r="E1436" s="19" t="s">
        <v>253</v>
      </c>
      <c r="F1436" s="285">
        <v>4.32</v>
      </c>
      <c r="G1436" s="36"/>
      <c r="H1436" s="41"/>
    </row>
    <row r="1437" spans="1:8" s="2" customFormat="1" ht="16.899999999999999" customHeight="1">
      <c r="A1437" s="36"/>
      <c r="B1437" s="41"/>
      <c r="C1437" s="280" t="s">
        <v>3100</v>
      </c>
      <c r="D1437" s="281" t="s">
        <v>19</v>
      </c>
      <c r="E1437" s="282" t="s">
        <v>19</v>
      </c>
      <c r="F1437" s="283">
        <v>0</v>
      </c>
      <c r="G1437" s="36"/>
      <c r="H1437" s="41"/>
    </row>
    <row r="1438" spans="1:8" s="2" customFormat="1" ht="16.899999999999999" customHeight="1">
      <c r="A1438" s="36"/>
      <c r="B1438" s="41"/>
      <c r="C1438" s="280" t="s">
        <v>2337</v>
      </c>
      <c r="D1438" s="281" t="s">
        <v>19</v>
      </c>
      <c r="E1438" s="282" t="s">
        <v>19</v>
      </c>
      <c r="F1438" s="283">
        <v>9.2620000000000005</v>
      </c>
      <c r="G1438" s="36"/>
      <c r="H1438" s="41"/>
    </row>
    <row r="1439" spans="1:8" s="2" customFormat="1" ht="16.899999999999999" customHeight="1">
      <c r="A1439" s="36"/>
      <c r="B1439" s="41"/>
      <c r="C1439" s="280" t="s">
        <v>2925</v>
      </c>
      <c r="D1439" s="281" t="s">
        <v>19</v>
      </c>
      <c r="E1439" s="282" t="s">
        <v>19</v>
      </c>
      <c r="F1439" s="283">
        <v>3.3860000000000001</v>
      </c>
      <c r="G1439" s="36"/>
      <c r="H1439" s="41"/>
    </row>
    <row r="1440" spans="1:8" s="2" customFormat="1" ht="16.899999999999999" customHeight="1">
      <c r="A1440" s="36"/>
      <c r="B1440" s="41"/>
      <c r="C1440" s="284" t="s">
        <v>19</v>
      </c>
      <c r="D1440" s="284" t="s">
        <v>2955</v>
      </c>
      <c r="E1440" s="19" t="s">
        <v>19</v>
      </c>
      <c r="F1440" s="285">
        <v>0</v>
      </c>
      <c r="G1440" s="36"/>
      <c r="H1440" s="41"/>
    </row>
    <row r="1441" spans="1:8" s="2" customFormat="1" ht="16.899999999999999" customHeight="1">
      <c r="A1441" s="36"/>
      <c r="B1441" s="41"/>
      <c r="C1441" s="284" t="s">
        <v>19</v>
      </c>
      <c r="D1441" s="284" t="s">
        <v>2368</v>
      </c>
      <c r="E1441" s="19" t="s">
        <v>19</v>
      </c>
      <c r="F1441" s="285">
        <v>0</v>
      </c>
      <c r="G1441" s="36"/>
      <c r="H1441" s="41"/>
    </row>
    <row r="1442" spans="1:8" s="2" customFormat="1" ht="16.899999999999999" customHeight="1">
      <c r="A1442" s="36"/>
      <c r="B1442" s="41"/>
      <c r="C1442" s="284" t="s">
        <v>19</v>
      </c>
      <c r="D1442" s="284" t="s">
        <v>2956</v>
      </c>
      <c r="E1442" s="19" t="s">
        <v>19</v>
      </c>
      <c r="F1442" s="285">
        <v>3.3860000000000001</v>
      </c>
      <c r="G1442" s="36"/>
      <c r="H1442" s="41"/>
    </row>
    <row r="1443" spans="1:8" s="2" customFormat="1" ht="16.899999999999999" customHeight="1">
      <c r="A1443" s="36"/>
      <c r="B1443" s="41"/>
      <c r="C1443" s="284" t="s">
        <v>2925</v>
      </c>
      <c r="D1443" s="284" t="s">
        <v>2376</v>
      </c>
      <c r="E1443" s="19" t="s">
        <v>19</v>
      </c>
      <c r="F1443" s="285">
        <v>3.3860000000000001</v>
      </c>
      <c r="G1443" s="36"/>
      <c r="H1443" s="41"/>
    </row>
    <row r="1444" spans="1:8" s="2" customFormat="1" ht="16.899999999999999" customHeight="1">
      <c r="A1444" s="36"/>
      <c r="B1444" s="41"/>
      <c r="C1444" s="286" t="s">
        <v>3836</v>
      </c>
      <c r="D1444" s="36"/>
      <c r="E1444" s="36"/>
      <c r="F1444" s="36"/>
      <c r="G1444" s="36"/>
      <c r="H1444" s="41"/>
    </row>
    <row r="1445" spans="1:8" s="2" customFormat="1" ht="16.899999999999999" customHeight="1">
      <c r="A1445" s="36"/>
      <c r="B1445" s="41"/>
      <c r="C1445" s="284" t="s">
        <v>2370</v>
      </c>
      <c r="D1445" s="284" t="s">
        <v>3948</v>
      </c>
      <c r="E1445" s="19" t="s">
        <v>253</v>
      </c>
      <c r="F1445" s="285">
        <v>1.6930000000000001</v>
      </c>
      <c r="G1445" s="36"/>
      <c r="H1445" s="41"/>
    </row>
    <row r="1446" spans="1:8" s="2" customFormat="1" ht="16.899999999999999" customHeight="1">
      <c r="A1446" s="36"/>
      <c r="B1446" s="41"/>
      <c r="C1446" s="284" t="s">
        <v>2379</v>
      </c>
      <c r="D1446" s="284" t="s">
        <v>3949</v>
      </c>
      <c r="E1446" s="19" t="s">
        <v>253</v>
      </c>
      <c r="F1446" s="285">
        <v>1.6930000000000001</v>
      </c>
      <c r="G1446" s="36"/>
      <c r="H1446" s="41"/>
    </row>
    <row r="1447" spans="1:8" s="2" customFormat="1" ht="16.899999999999999" customHeight="1">
      <c r="A1447" s="36"/>
      <c r="B1447" s="41"/>
      <c r="C1447" s="284" t="s">
        <v>298</v>
      </c>
      <c r="D1447" s="284" t="s">
        <v>3855</v>
      </c>
      <c r="E1447" s="19" t="s">
        <v>253</v>
      </c>
      <c r="F1447" s="285">
        <v>3.3860000000000001</v>
      </c>
      <c r="G1447" s="36"/>
      <c r="H1447" s="41"/>
    </row>
    <row r="1448" spans="1:8" s="2" customFormat="1" ht="16.899999999999999" customHeight="1">
      <c r="A1448" s="36"/>
      <c r="B1448" s="41"/>
      <c r="C1448" s="280" t="s">
        <v>2927</v>
      </c>
      <c r="D1448" s="281" t="s">
        <v>19</v>
      </c>
      <c r="E1448" s="282" t="s">
        <v>19</v>
      </c>
      <c r="F1448" s="283">
        <v>40.607999999999997</v>
      </c>
      <c r="G1448" s="36"/>
      <c r="H1448" s="41"/>
    </row>
    <row r="1449" spans="1:8" s="2" customFormat="1" ht="16.899999999999999" customHeight="1">
      <c r="A1449" s="36"/>
      <c r="B1449" s="41"/>
      <c r="C1449" s="284" t="s">
        <v>19</v>
      </c>
      <c r="D1449" s="284" t="s">
        <v>3009</v>
      </c>
      <c r="E1449" s="19" t="s">
        <v>19</v>
      </c>
      <c r="F1449" s="285">
        <v>36.584000000000003</v>
      </c>
      <c r="G1449" s="36"/>
      <c r="H1449" s="41"/>
    </row>
    <row r="1450" spans="1:8" s="2" customFormat="1" ht="16.899999999999999" customHeight="1">
      <c r="A1450" s="36"/>
      <c r="B1450" s="41"/>
      <c r="C1450" s="284" t="s">
        <v>19</v>
      </c>
      <c r="D1450" s="284" t="s">
        <v>3010</v>
      </c>
      <c r="E1450" s="19" t="s">
        <v>19</v>
      </c>
      <c r="F1450" s="285">
        <v>1.143</v>
      </c>
      <c r="G1450" s="36"/>
      <c r="H1450" s="41"/>
    </row>
    <row r="1451" spans="1:8" s="2" customFormat="1" ht="16.899999999999999" customHeight="1">
      <c r="A1451" s="36"/>
      <c r="B1451" s="41"/>
      <c r="C1451" s="284" t="s">
        <v>19</v>
      </c>
      <c r="D1451" s="284" t="s">
        <v>3011</v>
      </c>
      <c r="E1451" s="19" t="s">
        <v>19</v>
      </c>
      <c r="F1451" s="285">
        <v>0</v>
      </c>
      <c r="G1451" s="36"/>
      <c r="H1451" s="41"/>
    </row>
    <row r="1452" spans="1:8" s="2" customFormat="1" ht="16.899999999999999" customHeight="1">
      <c r="A1452" s="36"/>
      <c r="B1452" s="41"/>
      <c r="C1452" s="284" t="s">
        <v>19</v>
      </c>
      <c r="D1452" s="284" t="s">
        <v>3012</v>
      </c>
      <c r="E1452" s="19" t="s">
        <v>19</v>
      </c>
      <c r="F1452" s="285">
        <v>2.8809999999999998</v>
      </c>
      <c r="G1452" s="36"/>
      <c r="H1452" s="41"/>
    </row>
    <row r="1453" spans="1:8" s="2" customFormat="1" ht="16.899999999999999" customHeight="1">
      <c r="A1453" s="36"/>
      <c r="B1453" s="41"/>
      <c r="C1453" s="284" t="s">
        <v>2927</v>
      </c>
      <c r="D1453" s="284" t="s">
        <v>234</v>
      </c>
      <c r="E1453" s="19" t="s">
        <v>19</v>
      </c>
      <c r="F1453" s="285">
        <v>40.607999999999997</v>
      </c>
      <c r="G1453" s="36"/>
      <c r="H1453" s="41"/>
    </row>
    <row r="1454" spans="1:8" s="2" customFormat="1" ht="16.899999999999999" customHeight="1">
      <c r="A1454" s="36"/>
      <c r="B1454" s="41"/>
      <c r="C1454" s="286" t="s">
        <v>3836</v>
      </c>
      <c r="D1454" s="36"/>
      <c r="E1454" s="36"/>
      <c r="F1454" s="36"/>
      <c r="G1454" s="36"/>
      <c r="H1454" s="41"/>
    </row>
    <row r="1455" spans="1:8" s="2" customFormat="1" ht="16.899999999999999" customHeight="1">
      <c r="A1455" s="36"/>
      <c r="B1455" s="41"/>
      <c r="C1455" s="284" t="s">
        <v>3006</v>
      </c>
      <c r="D1455" s="284" t="s">
        <v>3981</v>
      </c>
      <c r="E1455" s="19" t="s">
        <v>156</v>
      </c>
      <c r="F1455" s="285">
        <v>40.607999999999997</v>
      </c>
      <c r="G1455" s="36"/>
      <c r="H1455" s="41"/>
    </row>
    <row r="1456" spans="1:8" s="2" customFormat="1" ht="16.899999999999999" customHeight="1">
      <c r="A1456" s="36"/>
      <c r="B1456" s="41"/>
      <c r="C1456" s="284" t="s">
        <v>2806</v>
      </c>
      <c r="D1456" s="284" t="s">
        <v>3972</v>
      </c>
      <c r="E1456" s="19" t="s">
        <v>156</v>
      </c>
      <c r="F1456" s="285">
        <v>40.607999999999997</v>
      </c>
      <c r="G1456" s="36"/>
      <c r="H1456" s="41"/>
    </row>
    <row r="1457" spans="1:8" s="2" customFormat="1" ht="16.899999999999999" customHeight="1">
      <c r="A1457" s="36"/>
      <c r="B1457" s="41"/>
      <c r="C1457" s="284" t="s">
        <v>2818</v>
      </c>
      <c r="D1457" s="284" t="s">
        <v>2819</v>
      </c>
      <c r="E1457" s="19" t="s">
        <v>156</v>
      </c>
      <c r="F1457" s="285">
        <v>40.607999999999997</v>
      </c>
      <c r="G1457" s="36"/>
      <c r="H1457" s="41"/>
    </row>
    <row r="1458" spans="1:8" s="2" customFormat="1" ht="16.899999999999999" customHeight="1">
      <c r="A1458" s="36"/>
      <c r="B1458" s="41"/>
      <c r="C1458" s="280" t="s">
        <v>3710</v>
      </c>
      <c r="D1458" s="281" t="s">
        <v>19</v>
      </c>
      <c r="E1458" s="282" t="s">
        <v>19</v>
      </c>
      <c r="F1458" s="283">
        <v>76.704999999999998</v>
      </c>
      <c r="G1458" s="36"/>
      <c r="H1458" s="41"/>
    </row>
    <row r="1459" spans="1:8" s="2" customFormat="1" ht="16.899999999999999" customHeight="1">
      <c r="A1459" s="36"/>
      <c r="B1459" s="41"/>
      <c r="C1459" s="280" t="s">
        <v>2339</v>
      </c>
      <c r="D1459" s="281" t="s">
        <v>19</v>
      </c>
      <c r="E1459" s="282" t="s">
        <v>19</v>
      </c>
      <c r="F1459" s="283">
        <v>0</v>
      </c>
      <c r="G1459" s="36"/>
      <c r="H1459" s="41"/>
    </row>
    <row r="1460" spans="1:8" s="2" customFormat="1" ht="16.899999999999999" customHeight="1">
      <c r="A1460" s="36"/>
      <c r="B1460" s="41"/>
      <c r="C1460" s="280" t="s">
        <v>2341</v>
      </c>
      <c r="D1460" s="281" t="s">
        <v>19</v>
      </c>
      <c r="E1460" s="282" t="s">
        <v>19</v>
      </c>
      <c r="F1460" s="283">
        <v>0</v>
      </c>
      <c r="G1460" s="36"/>
      <c r="H1460" s="41"/>
    </row>
    <row r="1461" spans="1:8" s="2" customFormat="1" ht="16.899999999999999" customHeight="1">
      <c r="A1461" s="36"/>
      <c r="B1461" s="41"/>
      <c r="C1461" s="280" t="s">
        <v>3982</v>
      </c>
      <c r="D1461" s="281" t="s">
        <v>19</v>
      </c>
      <c r="E1461" s="282" t="s">
        <v>19</v>
      </c>
      <c r="F1461" s="283">
        <v>19.63</v>
      </c>
      <c r="G1461" s="36"/>
      <c r="H1461" s="41"/>
    </row>
    <row r="1462" spans="1:8" s="2" customFormat="1" ht="16.899999999999999" customHeight="1">
      <c r="A1462" s="36"/>
      <c r="B1462" s="41"/>
      <c r="C1462" s="280" t="s">
        <v>2929</v>
      </c>
      <c r="D1462" s="281" t="s">
        <v>19</v>
      </c>
      <c r="E1462" s="282" t="s">
        <v>19</v>
      </c>
      <c r="F1462" s="283">
        <v>18.552</v>
      </c>
      <c r="G1462" s="36"/>
      <c r="H1462" s="41"/>
    </row>
    <row r="1463" spans="1:8" s="2" customFormat="1" ht="16.899999999999999" customHeight="1">
      <c r="A1463" s="36"/>
      <c r="B1463" s="41"/>
      <c r="C1463" s="284" t="s">
        <v>19</v>
      </c>
      <c r="D1463" s="284" t="s">
        <v>2990</v>
      </c>
      <c r="E1463" s="19" t="s">
        <v>19</v>
      </c>
      <c r="F1463" s="285">
        <v>0</v>
      </c>
      <c r="G1463" s="36"/>
      <c r="H1463" s="41"/>
    </row>
    <row r="1464" spans="1:8" s="2" customFormat="1" ht="16.899999999999999" customHeight="1">
      <c r="A1464" s="36"/>
      <c r="B1464" s="41"/>
      <c r="C1464" s="284" t="s">
        <v>19</v>
      </c>
      <c r="D1464" s="284" t="s">
        <v>2991</v>
      </c>
      <c r="E1464" s="19" t="s">
        <v>19</v>
      </c>
      <c r="F1464" s="285">
        <v>14.374000000000001</v>
      </c>
      <c r="G1464" s="36"/>
      <c r="H1464" s="41"/>
    </row>
    <row r="1465" spans="1:8" s="2" customFormat="1" ht="16.899999999999999" customHeight="1">
      <c r="A1465" s="36"/>
      <c r="B1465" s="41"/>
      <c r="C1465" s="284" t="s">
        <v>19</v>
      </c>
      <c r="D1465" s="284" t="s">
        <v>2992</v>
      </c>
      <c r="E1465" s="19" t="s">
        <v>19</v>
      </c>
      <c r="F1465" s="285">
        <v>4.1779999999999999</v>
      </c>
      <c r="G1465" s="36"/>
      <c r="H1465" s="41"/>
    </row>
    <row r="1466" spans="1:8" s="2" customFormat="1" ht="16.899999999999999" customHeight="1">
      <c r="A1466" s="36"/>
      <c r="B1466" s="41"/>
      <c r="C1466" s="284" t="s">
        <v>2929</v>
      </c>
      <c r="D1466" s="284" t="s">
        <v>2376</v>
      </c>
      <c r="E1466" s="19" t="s">
        <v>19</v>
      </c>
      <c r="F1466" s="285">
        <v>18.552</v>
      </c>
      <c r="G1466" s="36"/>
      <c r="H1466" s="41"/>
    </row>
    <row r="1467" spans="1:8" s="2" customFormat="1" ht="16.899999999999999" customHeight="1">
      <c r="A1467" s="36"/>
      <c r="B1467" s="41"/>
      <c r="C1467" s="286" t="s">
        <v>3836</v>
      </c>
      <c r="D1467" s="36"/>
      <c r="E1467" s="36"/>
      <c r="F1467" s="36"/>
      <c r="G1467" s="36"/>
      <c r="H1467" s="41"/>
    </row>
    <row r="1468" spans="1:8" s="2" customFormat="1" ht="16.899999999999999" customHeight="1">
      <c r="A1468" s="36"/>
      <c r="B1468" s="41"/>
      <c r="C1468" s="284" t="s">
        <v>2987</v>
      </c>
      <c r="D1468" s="284" t="s">
        <v>2988</v>
      </c>
      <c r="E1468" s="19" t="s">
        <v>152</v>
      </c>
      <c r="F1468" s="285">
        <v>18.552</v>
      </c>
      <c r="G1468" s="36"/>
      <c r="H1468" s="41"/>
    </row>
    <row r="1469" spans="1:8" s="2" customFormat="1" ht="16.899999999999999" customHeight="1">
      <c r="A1469" s="36"/>
      <c r="B1469" s="41"/>
      <c r="C1469" s="284" t="s">
        <v>2948</v>
      </c>
      <c r="D1469" s="284" t="s">
        <v>3983</v>
      </c>
      <c r="E1469" s="19" t="s">
        <v>156</v>
      </c>
      <c r="F1469" s="285">
        <v>15.951000000000001</v>
      </c>
      <c r="G1469" s="36"/>
      <c r="H1469" s="41"/>
    </row>
    <row r="1470" spans="1:8" s="2" customFormat="1" ht="16.899999999999999" customHeight="1">
      <c r="A1470" s="36"/>
      <c r="B1470" s="41"/>
      <c r="C1470" s="284" t="s">
        <v>2459</v>
      </c>
      <c r="D1470" s="284" t="s">
        <v>2460</v>
      </c>
      <c r="E1470" s="19" t="s">
        <v>156</v>
      </c>
      <c r="F1470" s="285">
        <v>26.462</v>
      </c>
      <c r="G1470" s="36"/>
      <c r="H1470" s="41"/>
    </row>
    <row r="1471" spans="1:8" s="2" customFormat="1" ht="16.899999999999999" customHeight="1">
      <c r="A1471" s="36"/>
      <c r="B1471" s="41"/>
      <c r="C1471" s="284" t="s">
        <v>3040</v>
      </c>
      <c r="D1471" s="284" t="s">
        <v>3041</v>
      </c>
      <c r="E1471" s="19" t="s">
        <v>152</v>
      </c>
      <c r="F1471" s="285">
        <v>18.552</v>
      </c>
      <c r="G1471" s="36"/>
      <c r="H1471" s="41"/>
    </row>
    <row r="1472" spans="1:8" s="2" customFormat="1" ht="16.899999999999999" customHeight="1">
      <c r="A1472" s="36"/>
      <c r="B1472" s="41"/>
      <c r="C1472" s="284" t="s">
        <v>2517</v>
      </c>
      <c r="D1472" s="284" t="s">
        <v>3951</v>
      </c>
      <c r="E1472" s="19" t="s">
        <v>253</v>
      </c>
      <c r="F1472" s="285">
        <v>4.32</v>
      </c>
      <c r="G1472" s="36"/>
      <c r="H1472" s="41"/>
    </row>
    <row r="1473" spans="1:8" s="2" customFormat="1" ht="16.899999999999999" customHeight="1">
      <c r="A1473" s="36"/>
      <c r="B1473" s="41"/>
      <c r="C1473" s="284" t="s">
        <v>2824</v>
      </c>
      <c r="D1473" s="284" t="s">
        <v>2825</v>
      </c>
      <c r="E1473" s="19" t="s">
        <v>218</v>
      </c>
      <c r="F1473" s="285">
        <v>256.827</v>
      </c>
      <c r="G1473" s="36"/>
      <c r="H1473" s="41"/>
    </row>
    <row r="1474" spans="1:8" s="2" customFormat="1" ht="16.899999999999999" customHeight="1">
      <c r="A1474" s="36"/>
      <c r="B1474" s="41"/>
      <c r="C1474" s="280" t="s">
        <v>2931</v>
      </c>
      <c r="D1474" s="281" t="s">
        <v>19</v>
      </c>
      <c r="E1474" s="282" t="s">
        <v>19</v>
      </c>
      <c r="F1474" s="283">
        <v>10.281000000000001</v>
      </c>
      <c r="G1474" s="36"/>
      <c r="H1474" s="41"/>
    </row>
    <row r="1475" spans="1:8" s="2" customFormat="1" ht="16.899999999999999" customHeight="1">
      <c r="A1475" s="36"/>
      <c r="B1475" s="41"/>
      <c r="C1475" s="284" t="s">
        <v>19</v>
      </c>
      <c r="D1475" s="284" t="s">
        <v>3021</v>
      </c>
      <c r="E1475" s="19" t="s">
        <v>19</v>
      </c>
      <c r="F1475" s="285">
        <v>0</v>
      </c>
      <c r="G1475" s="36"/>
      <c r="H1475" s="41"/>
    </row>
    <row r="1476" spans="1:8" s="2" customFormat="1" ht="16.899999999999999" customHeight="1">
      <c r="A1476" s="36"/>
      <c r="B1476" s="41"/>
      <c r="C1476" s="284" t="s">
        <v>19</v>
      </c>
      <c r="D1476" s="284" t="s">
        <v>3022</v>
      </c>
      <c r="E1476" s="19" t="s">
        <v>19</v>
      </c>
      <c r="F1476" s="285">
        <v>0.13800000000000001</v>
      </c>
      <c r="G1476" s="36"/>
      <c r="H1476" s="41"/>
    </row>
    <row r="1477" spans="1:8" s="2" customFormat="1" ht="16.899999999999999" customHeight="1">
      <c r="A1477" s="36"/>
      <c r="B1477" s="41"/>
      <c r="C1477" s="284" t="s">
        <v>19</v>
      </c>
      <c r="D1477" s="284" t="s">
        <v>3023</v>
      </c>
      <c r="E1477" s="19" t="s">
        <v>19</v>
      </c>
      <c r="F1477" s="285">
        <v>1.145</v>
      </c>
      <c r="G1477" s="36"/>
      <c r="H1477" s="41"/>
    </row>
    <row r="1478" spans="1:8" s="2" customFormat="1" ht="16.899999999999999" customHeight="1">
      <c r="A1478" s="36"/>
      <c r="B1478" s="41"/>
      <c r="C1478" s="284" t="s">
        <v>19</v>
      </c>
      <c r="D1478" s="284" t="s">
        <v>3024</v>
      </c>
      <c r="E1478" s="19" t="s">
        <v>19</v>
      </c>
      <c r="F1478" s="285">
        <v>0.94</v>
      </c>
      <c r="G1478" s="36"/>
      <c r="H1478" s="41"/>
    </row>
    <row r="1479" spans="1:8" s="2" customFormat="1" ht="16.899999999999999" customHeight="1">
      <c r="A1479" s="36"/>
      <c r="B1479" s="41"/>
      <c r="C1479" s="284" t="s">
        <v>19</v>
      </c>
      <c r="D1479" s="284" t="s">
        <v>3025</v>
      </c>
      <c r="E1479" s="19" t="s">
        <v>19</v>
      </c>
      <c r="F1479" s="285">
        <v>0.94399999999999995</v>
      </c>
      <c r="G1479" s="36"/>
      <c r="H1479" s="41"/>
    </row>
    <row r="1480" spans="1:8" s="2" customFormat="1" ht="16.899999999999999" customHeight="1">
      <c r="A1480" s="36"/>
      <c r="B1480" s="41"/>
      <c r="C1480" s="284" t="s">
        <v>19</v>
      </c>
      <c r="D1480" s="284" t="s">
        <v>3026</v>
      </c>
      <c r="E1480" s="19" t="s">
        <v>19</v>
      </c>
      <c r="F1480" s="285">
        <v>1.581</v>
      </c>
      <c r="G1480" s="36"/>
      <c r="H1480" s="41"/>
    </row>
    <row r="1481" spans="1:8" s="2" customFormat="1" ht="16.899999999999999" customHeight="1">
      <c r="A1481" s="36"/>
      <c r="B1481" s="41"/>
      <c r="C1481" s="284" t="s">
        <v>19</v>
      </c>
      <c r="D1481" s="284" t="s">
        <v>3027</v>
      </c>
      <c r="E1481" s="19" t="s">
        <v>19</v>
      </c>
      <c r="F1481" s="285">
        <v>0.32</v>
      </c>
      <c r="G1481" s="36"/>
      <c r="H1481" s="41"/>
    </row>
    <row r="1482" spans="1:8" s="2" customFormat="1" ht="16.899999999999999" customHeight="1">
      <c r="A1482" s="36"/>
      <c r="B1482" s="41"/>
      <c r="C1482" s="284" t="s">
        <v>19</v>
      </c>
      <c r="D1482" s="284" t="s">
        <v>3028</v>
      </c>
      <c r="E1482" s="19" t="s">
        <v>19</v>
      </c>
      <c r="F1482" s="285">
        <v>0.67</v>
      </c>
      <c r="G1482" s="36"/>
      <c r="H1482" s="41"/>
    </row>
    <row r="1483" spans="1:8" s="2" customFormat="1" ht="16.899999999999999" customHeight="1">
      <c r="A1483" s="36"/>
      <c r="B1483" s="41"/>
      <c r="C1483" s="284" t="s">
        <v>19</v>
      </c>
      <c r="D1483" s="284" t="s">
        <v>3029</v>
      </c>
      <c r="E1483" s="19" t="s">
        <v>19</v>
      </c>
      <c r="F1483" s="285">
        <v>0.82399999999999995</v>
      </c>
      <c r="G1483" s="36"/>
      <c r="H1483" s="41"/>
    </row>
    <row r="1484" spans="1:8" s="2" customFormat="1" ht="16.899999999999999" customHeight="1">
      <c r="A1484" s="36"/>
      <c r="B1484" s="41"/>
      <c r="C1484" s="284" t="s">
        <v>19</v>
      </c>
      <c r="D1484" s="284" t="s">
        <v>3030</v>
      </c>
      <c r="E1484" s="19" t="s">
        <v>19</v>
      </c>
      <c r="F1484" s="285">
        <v>0.749</v>
      </c>
      <c r="G1484" s="36"/>
      <c r="H1484" s="41"/>
    </row>
    <row r="1485" spans="1:8" s="2" customFormat="1" ht="16.899999999999999" customHeight="1">
      <c r="A1485" s="36"/>
      <c r="B1485" s="41"/>
      <c r="C1485" s="284" t="s">
        <v>19</v>
      </c>
      <c r="D1485" s="284" t="s">
        <v>3031</v>
      </c>
      <c r="E1485" s="19" t="s">
        <v>19</v>
      </c>
      <c r="F1485" s="285">
        <v>0.71899999999999997</v>
      </c>
      <c r="G1485" s="36"/>
      <c r="H1485" s="41"/>
    </row>
    <row r="1486" spans="1:8" s="2" customFormat="1" ht="16.899999999999999" customHeight="1">
      <c r="A1486" s="36"/>
      <c r="B1486" s="41"/>
      <c r="C1486" s="284" t="s">
        <v>19</v>
      </c>
      <c r="D1486" s="284" t="s">
        <v>3032</v>
      </c>
      <c r="E1486" s="19" t="s">
        <v>19</v>
      </c>
      <c r="F1486" s="285">
        <v>0.53300000000000003</v>
      </c>
      <c r="G1486" s="36"/>
      <c r="H1486" s="41"/>
    </row>
    <row r="1487" spans="1:8" s="2" customFormat="1" ht="16.899999999999999" customHeight="1">
      <c r="A1487" s="36"/>
      <c r="B1487" s="41"/>
      <c r="C1487" s="284" t="s">
        <v>19</v>
      </c>
      <c r="D1487" s="284" t="s">
        <v>3033</v>
      </c>
      <c r="E1487" s="19" t="s">
        <v>19</v>
      </c>
      <c r="F1487" s="285">
        <v>0.24199999999999999</v>
      </c>
      <c r="G1487" s="36"/>
      <c r="H1487" s="41"/>
    </row>
    <row r="1488" spans="1:8" s="2" customFormat="1" ht="16.899999999999999" customHeight="1">
      <c r="A1488" s="36"/>
      <c r="B1488" s="41"/>
      <c r="C1488" s="284" t="s">
        <v>19</v>
      </c>
      <c r="D1488" s="284" t="s">
        <v>3034</v>
      </c>
      <c r="E1488" s="19" t="s">
        <v>19</v>
      </c>
      <c r="F1488" s="285">
        <v>0.107</v>
      </c>
      <c r="G1488" s="36"/>
      <c r="H1488" s="41"/>
    </row>
    <row r="1489" spans="1:8" s="2" customFormat="1" ht="16.899999999999999" customHeight="1">
      <c r="A1489" s="36"/>
      <c r="B1489" s="41"/>
      <c r="C1489" s="284" t="s">
        <v>19</v>
      </c>
      <c r="D1489" s="284" t="s">
        <v>3035</v>
      </c>
      <c r="E1489" s="19" t="s">
        <v>19</v>
      </c>
      <c r="F1489" s="285">
        <v>0.64800000000000002</v>
      </c>
      <c r="G1489" s="36"/>
      <c r="H1489" s="41"/>
    </row>
    <row r="1490" spans="1:8" s="2" customFormat="1" ht="16.899999999999999" customHeight="1">
      <c r="A1490" s="36"/>
      <c r="B1490" s="41"/>
      <c r="C1490" s="284" t="s">
        <v>19</v>
      </c>
      <c r="D1490" s="284" t="s">
        <v>3036</v>
      </c>
      <c r="E1490" s="19" t="s">
        <v>19</v>
      </c>
      <c r="F1490" s="285">
        <v>0.72099999999999997</v>
      </c>
      <c r="G1490" s="36"/>
      <c r="H1490" s="41"/>
    </row>
    <row r="1491" spans="1:8" s="2" customFormat="1" ht="16.899999999999999" customHeight="1">
      <c r="A1491" s="36"/>
      <c r="B1491" s="41"/>
      <c r="C1491" s="284" t="s">
        <v>2931</v>
      </c>
      <c r="D1491" s="284" t="s">
        <v>2376</v>
      </c>
      <c r="E1491" s="19" t="s">
        <v>19</v>
      </c>
      <c r="F1491" s="285">
        <v>10.281000000000001</v>
      </c>
      <c r="G1491" s="36"/>
      <c r="H1491" s="41"/>
    </row>
    <row r="1492" spans="1:8" s="2" customFormat="1" ht="16.899999999999999" customHeight="1">
      <c r="A1492" s="36"/>
      <c r="B1492" s="41"/>
      <c r="C1492" s="286" t="s">
        <v>3836</v>
      </c>
      <c r="D1492" s="36"/>
      <c r="E1492" s="36"/>
      <c r="F1492" s="36"/>
      <c r="G1492" s="36"/>
      <c r="H1492" s="41"/>
    </row>
    <row r="1493" spans="1:8" s="2" customFormat="1" ht="16.899999999999999" customHeight="1">
      <c r="A1493" s="36"/>
      <c r="B1493" s="41"/>
      <c r="C1493" s="284" t="s">
        <v>2485</v>
      </c>
      <c r="D1493" s="284" t="s">
        <v>2486</v>
      </c>
      <c r="E1493" s="19" t="s">
        <v>156</v>
      </c>
      <c r="F1493" s="285">
        <v>10.281000000000001</v>
      </c>
      <c r="G1493" s="36"/>
      <c r="H1493" s="41"/>
    </row>
    <row r="1494" spans="1:8" s="2" customFormat="1" ht="16.899999999999999" customHeight="1">
      <c r="A1494" s="36"/>
      <c r="B1494" s="41"/>
      <c r="C1494" s="284" t="s">
        <v>2948</v>
      </c>
      <c r="D1494" s="284" t="s">
        <v>3983</v>
      </c>
      <c r="E1494" s="19" t="s">
        <v>156</v>
      </c>
      <c r="F1494" s="285">
        <v>15.951000000000001</v>
      </c>
      <c r="G1494" s="36"/>
      <c r="H1494" s="41"/>
    </row>
    <row r="1495" spans="1:8" s="2" customFormat="1" ht="16.899999999999999" customHeight="1">
      <c r="A1495" s="36"/>
      <c r="B1495" s="41"/>
      <c r="C1495" s="284" t="s">
        <v>2459</v>
      </c>
      <c r="D1495" s="284" t="s">
        <v>2460</v>
      </c>
      <c r="E1495" s="19" t="s">
        <v>156</v>
      </c>
      <c r="F1495" s="285">
        <v>26.462</v>
      </c>
      <c r="G1495" s="36"/>
      <c r="H1495" s="41"/>
    </row>
    <row r="1496" spans="1:8" s="2" customFormat="1" ht="16.899999999999999" customHeight="1">
      <c r="A1496" s="36"/>
      <c r="B1496" s="41"/>
      <c r="C1496" s="284" t="s">
        <v>2463</v>
      </c>
      <c r="D1496" s="284" t="s">
        <v>3950</v>
      </c>
      <c r="E1496" s="19" t="s">
        <v>156</v>
      </c>
      <c r="F1496" s="285">
        <v>20.792000000000002</v>
      </c>
      <c r="G1496" s="36"/>
      <c r="H1496" s="41"/>
    </row>
    <row r="1497" spans="1:8" s="2" customFormat="1" ht="16.899999999999999" customHeight="1">
      <c r="A1497" s="36"/>
      <c r="B1497" s="41"/>
      <c r="C1497" s="284" t="s">
        <v>3043</v>
      </c>
      <c r="D1497" s="284" t="s">
        <v>3044</v>
      </c>
      <c r="E1497" s="19" t="s">
        <v>156</v>
      </c>
      <c r="F1497" s="285">
        <v>10.281000000000001</v>
      </c>
      <c r="G1497" s="36"/>
      <c r="H1497" s="41"/>
    </row>
    <row r="1498" spans="1:8" s="2" customFormat="1" ht="16.899999999999999" customHeight="1">
      <c r="A1498" s="36"/>
      <c r="B1498" s="41"/>
      <c r="C1498" s="284" t="s">
        <v>2824</v>
      </c>
      <c r="D1498" s="284" t="s">
        <v>2825</v>
      </c>
      <c r="E1498" s="19" t="s">
        <v>218</v>
      </c>
      <c r="F1498" s="285">
        <v>256.827</v>
      </c>
      <c r="G1498" s="36"/>
      <c r="H1498" s="41"/>
    </row>
    <row r="1499" spans="1:8" s="2" customFormat="1" ht="16.899999999999999" customHeight="1">
      <c r="A1499" s="36"/>
      <c r="B1499" s="41"/>
      <c r="C1499" s="280" t="s">
        <v>2933</v>
      </c>
      <c r="D1499" s="281" t="s">
        <v>19</v>
      </c>
      <c r="E1499" s="282" t="s">
        <v>19</v>
      </c>
      <c r="F1499" s="283">
        <v>0.28999999999999998</v>
      </c>
      <c r="G1499" s="36"/>
      <c r="H1499" s="41"/>
    </row>
    <row r="1500" spans="1:8" s="2" customFormat="1" ht="16.899999999999999" customHeight="1">
      <c r="A1500" s="36"/>
      <c r="B1500" s="41"/>
      <c r="C1500" s="284" t="s">
        <v>19</v>
      </c>
      <c r="D1500" s="284" t="s">
        <v>2966</v>
      </c>
      <c r="E1500" s="19" t="s">
        <v>19</v>
      </c>
      <c r="F1500" s="285">
        <v>0</v>
      </c>
      <c r="G1500" s="36"/>
      <c r="H1500" s="41"/>
    </row>
    <row r="1501" spans="1:8" s="2" customFormat="1" ht="16.899999999999999" customHeight="1">
      <c r="A1501" s="36"/>
      <c r="B1501" s="41"/>
      <c r="C1501" s="284" t="s">
        <v>19</v>
      </c>
      <c r="D1501" s="284" t="s">
        <v>2967</v>
      </c>
      <c r="E1501" s="19" t="s">
        <v>19</v>
      </c>
      <c r="F1501" s="285">
        <v>0.28999999999999998</v>
      </c>
      <c r="G1501" s="36"/>
      <c r="H1501" s="41"/>
    </row>
    <row r="1502" spans="1:8" s="2" customFormat="1" ht="16.899999999999999" customHeight="1">
      <c r="A1502" s="36"/>
      <c r="B1502" s="41"/>
      <c r="C1502" s="284" t="s">
        <v>2933</v>
      </c>
      <c r="D1502" s="284" t="s">
        <v>2376</v>
      </c>
      <c r="E1502" s="19" t="s">
        <v>19</v>
      </c>
      <c r="F1502" s="285">
        <v>0.28999999999999998</v>
      </c>
      <c r="G1502" s="36"/>
      <c r="H1502" s="41"/>
    </row>
    <row r="1503" spans="1:8" s="2" customFormat="1" ht="16.899999999999999" customHeight="1">
      <c r="A1503" s="36"/>
      <c r="B1503" s="41"/>
      <c r="C1503" s="286" t="s">
        <v>3836</v>
      </c>
      <c r="D1503" s="36"/>
      <c r="E1503" s="36"/>
      <c r="F1503" s="36"/>
      <c r="G1503" s="36"/>
      <c r="H1503" s="41"/>
    </row>
    <row r="1504" spans="1:8" s="2" customFormat="1" ht="16.899999999999999" customHeight="1">
      <c r="A1504" s="36"/>
      <c r="B1504" s="41"/>
      <c r="C1504" s="284" t="s">
        <v>3002</v>
      </c>
      <c r="D1504" s="284" t="s">
        <v>3984</v>
      </c>
      <c r="E1504" s="19" t="s">
        <v>156</v>
      </c>
      <c r="F1504" s="285">
        <v>0.28999999999999998</v>
      </c>
      <c r="G1504" s="36"/>
      <c r="H1504" s="41"/>
    </row>
    <row r="1505" spans="1:8" s="2" customFormat="1" ht="16.899999999999999" customHeight="1">
      <c r="A1505" s="36"/>
      <c r="B1505" s="41"/>
      <c r="C1505" s="284" t="s">
        <v>2948</v>
      </c>
      <c r="D1505" s="284" t="s">
        <v>3983</v>
      </c>
      <c r="E1505" s="19" t="s">
        <v>156</v>
      </c>
      <c r="F1505" s="285">
        <v>15.951000000000001</v>
      </c>
      <c r="G1505" s="36"/>
      <c r="H1505" s="41"/>
    </row>
    <row r="1506" spans="1:8" s="2" customFormat="1" ht="16.899999999999999" customHeight="1">
      <c r="A1506" s="36"/>
      <c r="B1506" s="41"/>
      <c r="C1506" s="284" t="s">
        <v>2459</v>
      </c>
      <c r="D1506" s="284" t="s">
        <v>2460</v>
      </c>
      <c r="E1506" s="19" t="s">
        <v>156</v>
      </c>
      <c r="F1506" s="285">
        <v>26.462</v>
      </c>
      <c r="G1506" s="36"/>
      <c r="H1506" s="41"/>
    </row>
    <row r="1507" spans="1:8" s="2" customFormat="1" ht="16.899999999999999" customHeight="1">
      <c r="A1507" s="36"/>
      <c r="B1507" s="41"/>
      <c r="C1507" s="280" t="s">
        <v>2935</v>
      </c>
      <c r="D1507" s="281" t="s">
        <v>19</v>
      </c>
      <c r="E1507" s="282" t="s">
        <v>19</v>
      </c>
      <c r="F1507" s="283">
        <v>10.510999999999999</v>
      </c>
      <c r="G1507" s="36"/>
      <c r="H1507" s="41"/>
    </row>
    <row r="1508" spans="1:8" s="2" customFormat="1" ht="16.899999999999999" customHeight="1">
      <c r="A1508" s="36"/>
      <c r="B1508" s="41"/>
      <c r="C1508" s="284" t="s">
        <v>19</v>
      </c>
      <c r="D1508" s="284" t="s">
        <v>2998</v>
      </c>
      <c r="E1508" s="19" t="s">
        <v>19</v>
      </c>
      <c r="F1508" s="285">
        <v>0</v>
      </c>
      <c r="G1508" s="36"/>
      <c r="H1508" s="41"/>
    </row>
    <row r="1509" spans="1:8" s="2" customFormat="1" ht="16.899999999999999" customHeight="1">
      <c r="A1509" s="36"/>
      <c r="B1509" s="41"/>
      <c r="C1509" s="284" t="s">
        <v>19</v>
      </c>
      <c r="D1509" s="284" t="s">
        <v>2999</v>
      </c>
      <c r="E1509" s="19" t="s">
        <v>19</v>
      </c>
      <c r="F1509" s="285">
        <v>10.510999999999999</v>
      </c>
      <c r="G1509" s="36"/>
      <c r="H1509" s="41"/>
    </row>
    <row r="1510" spans="1:8" s="2" customFormat="1" ht="16.899999999999999" customHeight="1">
      <c r="A1510" s="36"/>
      <c r="B1510" s="41"/>
      <c r="C1510" s="284" t="s">
        <v>2935</v>
      </c>
      <c r="D1510" s="284" t="s">
        <v>2376</v>
      </c>
      <c r="E1510" s="19" t="s">
        <v>19</v>
      </c>
      <c r="F1510" s="285">
        <v>10.510999999999999</v>
      </c>
      <c r="G1510" s="36"/>
      <c r="H1510" s="41"/>
    </row>
    <row r="1511" spans="1:8" s="2" customFormat="1" ht="16.899999999999999" customHeight="1">
      <c r="A1511" s="36"/>
      <c r="B1511" s="41"/>
      <c r="C1511" s="286" t="s">
        <v>3836</v>
      </c>
      <c r="D1511" s="36"/>
      <c r="E1511" s="36"/>
      <c r="F1511" s="36"/>
      <c r="G1511" s="36"/>
      <c r="H1511" s="41"/>
    </row>
    <row r="1512" spans="1:8" s="2" customFormat="1" ht="16.899999999999999" customHeight="1">
      <c r="A1512" s="36"/>
      <c r="B1512" s="41"/>
      <c r="C1512" s="284" t="s">
        <v>2995</v>
      </c>
      <c r="D1512" s="284" t="s">
        <v>2996</v>
      </c>
      <c r="E1512" s="19" t="s">
        <v>156</v>
      </c>
      <c r="F1512" s="285">
        <v>10.510999999999999</v>
      </c>
      <c r="G1512" s="36"/>
      <c r="H1512" s="41"/>
    </row>
    <row r="1513" spans="1:8" s="2" customFormat="1" ht="16.899999999999999" customHeight="1">
      <c r="A1513" s="36"/>
      <c r="B1513" s="41"/>
      <c r="C1513" s="284" t="s">
        <v>2459</v>
      </c>
      <c r="D1513" s="284" t="s">
        <v>2460</v>
      </c>
      <c r="E1513" s="19" t="s">
        <v>156</v>
      </c>
      <c r="F1513" s="285">
        <v>26.462</v>
      </c>
      <c r="G1513" s="36"/>
      <c r="H1513" s="41"/>
    </row>
    <row r="1514" spans="1:8" s="2" customFormat="1" ht="16.899999999999999" customHeight="1">
      <c r="A1514" s="36"/>
      <c r="B1514" s="41"/>
      <c r="C1514" s="284" t="s">
        <v>2463</v>
      </c>
      <c r="D1514" s="284" t="s">
        <v>3950</v>
      </c>
      <c r="E1514" s="19" t="s">
        <v>156</v>
      </c>
      <c r="F1514" s="285">
        <v>20.792000000000002</v>
      </c>
      <c r="G1514" s="36"/>
      <c r="H1514" s="41"/>
    </row>
    <row r="1515" spans="1:8" s="2" customFormat="1" ht="16.899999999999999" customHeight="1">
      <c r="A1515" s="36"/>
      <c r="B1515" s="41"/>
      <c r="C1515" s="280" t="s">
        <v>2343</v>
      </c>
      <c r="D1515" s="281" t="s">
        <v>19</v>
      </c>
      <c r="E1515" s="282" t="s">
        <v>19</v>
      </c>
      <c r="F1515" s="283">
        <v>2.1429999999999998</v>
      </c>
      <c r="G1515" s="36"/>
      <c r="H1515" s="41"/>
    </row>
    <row r="1516" spans="1:8" s="2" customFormat="1" ht="16.899999999999999" customHeight="1">
      <c r="A1516" s="36"/>
      <c r="B1516" s="41"/>
      <c r="C1516" s="280" t="s">
        <v>2345</v>
      </c>
      <c r="D1516" s="281" t="s">
        <v>19</v>
      </c>
      <c r="E1516" s="282" t="s">
        <v>19</v>
      </c>
      <c r="F1516" s="283">
        <v>4.5709999999999997</v>
      </c>
      <c r="G1516" s="36"/>
      <c r="H1516" s="41"/>
    </row>
    <row r="1517" spans="1:8" s="2" customFormat="1" ht="16.899999999999999" customHeight="1">
      <c r="A1517" s="36"/>
      <c r="B1517" s="41"/>
      <c r="C1517" s="284" t="s">
        <v>19</v>
      </c>
      <c r="D1517" s="284" t="s">
        <v>2937</v>
      </c>
      <c r="E1517" s="19" t="s">
        <v>19</v>
      </c>
      <c r="F1517" s="285">
        <v>4.5709999999999997</v>
      </c>
      <c r="G1517" s="36"/>
      <c r="H1517" s="41"/>
    </row>
    <row r="1518" spans="1:8" s="2" customFormat="1" ht="16.899999999999999" customHeight="1">
      <c r="A1518" s="36"/>
      <c r="B1518" s="41"/>
      <c r="C1518" s="284" t="s">
        <v>2345</v>
      </c>
      <c r="D1518" s="284" t="s">
        <v>234</v>
      </c>
      <c r="E1518" s="19" t="s">
        <v>19</v>
      </c>
      <c r="F1518" s="285">
        <v>4.5709999999999997</v>
      </c>
      <c r="G1518" s="36"/>
      <c r="H1518" s="41"/>
    </row>
    <row r="1519" spans="1:8" s="2" customFormat="1" ht="16.899999999999999" customHeight="1">
      <c r="A1519" s="36"/>
      <c r="B1519" s="41"/>
      <c r="C1519" s="286" t="s">
        <v>3836</v>
      </c>
      <c r="D1519" s="36"/>
      <c r="E1519" s="36"/>
      <c r="F1519" s="36"/>
      <c r="G1519" s="36"/>
      <c r="H1519" s="41"/>
    </row>
    <row r="1520" spans="1:8" s="2" customFormat="1" ht="16.899999999999999" customHeight="1">
      <c r="A1520" s="36"/>
      <c r="B1520" s="41"/>
      <c r="C1520" s="284" t="s">
        <v>2536</v>
      </c>
      <c r="D1520" s="284" t="s">
        <v>3955</v>
      </c>
      <c r="E1520" s="19" t="s">
        <v>166</v>
      </c>
      <c r="F1520" s="285">
        <v>4.5709999999999997</v>
      </c>
      <c r="G1520" s="36"/>
      <c r="H1520" s="41"/>
    </row>
    <row r="1521" spans="1:8" s="2" customFormat="1" ht="16.899999999999999" customHeight="1">
      <c r="A1521" s="36"/>
      <c r="B1521" s="41"/>
      <c r="C1521" s="284" t="s">
        <v>2527</v>
      </c>
      <c r="D1521" s="284" t="s">
        <v>3953</v>
      </c>
      <c r="E1521" s="19" t="s">
        <v>166</v>
      </c>
      <c r="F1521" s="285">
        <v>10.214</v>
      </c>
      <c r="G1521" s="36"/>
      <c r="H1521" s="41"/>
    </row>
    <row r="1522" spans="1:8" s="2" customFormat="1" ht="16.899999999999999" customHeight="1">
      <c r="A1522" s="36"/>
      <c r="B1522" s="41"/>
      <c r="C1522" s="280" t="s">
        <v>2347</v>
      </c>
      <c r="D1522" s="281" t="s">
        <v>19</v>
      </c>
      <c r="E1522" s="282" t="s">
        <v>19</v>
      </c>
      <c r="F1522" s="283">
        <v>2.1339999999999999</v>
      </c>
      <c r="G1522" s="36"/>
      <c r="H1522" s="41"/>
    </row>
    <row r="1523" spans="1:8" s="2" customFormat="1" ht="16.899999999999999" customHeight="1">
      <c r="A1523" s="36"/>
      <c r="B1523" s="41"/>
      <c r="C1523" s="284" t="s">
        <v>19</v>
      </c>
      <c r="D1523" s="284" t="s">
        <v>3061</v>
      </c>
      <c r="E1523" s="19" t="s">
        <v>19</v>
      </c>
      <c r="F1523" s="285">
        <v>2.1339999999999999</v>
      </c>
      <c r="G1523" s="36"/>
      <c r="H1523" s="41"/>
    </row>
    <row r="1524" spans="1:8" s="2" customFormat="1" ht="16.899999999999999" customHeight="1">
      <c r="A1524" s="36"/>
      <c r="B1524" s="41"/>
      <c r="C1524" s="284" t="s">
        <v>2347</v>
      </c>
      <c r="D1524" s="284" t="s">
        <v>234</v>
      </c>
      <c r="E1524" s="19" t="s">
        <v>19</v>
      </c>
      <c r="F1524" s="285">
        <v>2.1339999999999999</v>
      </c>
      <c r="G1524" s="36"/>
      <c r="H1524" s="41"/>
    </row>
    <row r="1525" spans="1:8" s="2" customFormat="1" ht="16.899999999999999" customHeight="1">
      <c r="A1525" s="36"/>
      <c r="B1525" s="41"/>
      <c r="C1525" s="286" t="s">
        <v>3836</v>
      </c>
      <c r="D1525" s="36"/>
      <c r="E1525" s="36"/>
      <c r="F1525" s="36"/>
      <c r="G1525" s="36"/>
      <c r="H1525" s="41"/>
    </row>
    <row r="1526" spans="1:8" s="2" customFormat="1" ht="16.899999999999999" customHeight="1">
      <c r="A1526" s="36"/>
      <c r="B1526" s="41"/>
      <c r="C1526" s="284" t="s">
        <v>2544</v>
      </c>
      <c r="D1526" s="284" t="s">
        <v>3956</v>
      </c>
      <c r="E1526" s="19" t="s">
        <v>166</v>
      </c>
      <c r="F1526" s="285">
        <v>2.1339999999999999</v>
      </c>
      <c r="G1526" s="36"/>
      <c r="H1526" s="41"/>
    </row>
    <row r="1527" spans="1:8" s="2" customFormat="1" ht="16.899999999999999" customHeight="1">
      <c r="A1527" s="36"/>
      <c r="B1527" s="41"/>
      <c r="C1527" s="284" t="s">
        <v>2527</v>
      </c>
      <c r="D1527" s="284" t="s">
        <v>3953</v>
      </c>
      <c r="E1527" s="19" t="s">
        <v>166</v>
      </c>
      <c r="F1527" s="285">
        <v>10.214</v>
      </c>
      <c r="G1527" s="36"/>
      <c r="H1527" s="41"/>
    </row>
    <row r="1528" spans="1:8" s="2" customFormat="1" ht="16.899999999999999" customHeight="1">
      <c r="A1528" s="36"/>
      <c r="B1528" s="41"/>
      <c r="C1528" s="280" t="s">
        <v>2350</v>
      </c>
      <c r="D1528" s="281" t="s">
        <v>19</v>
      </c>
      <c r="E1528" s="282" t="s">
        <v>19</v>
      </c>
      <c r="F1528" s="283">
        <v>0.316</v>
      </c>
      <c r="G1528" s="36"/>
      <c r="H1528" s="41"/>
    </row>
    <row r="1529" spans="1:8" s="2" customFormat="1" ht="16.899999999999999" customHeight="1">
      <c r="A1529" s="36"/>
      <c r="B1529" s="41"/>
      <c r="C1529" s="280" t="s">
        <v>2940</v>
      </c>
      <c r="D1529" s="281" t="s">
        <v>19</v>
      </c>
      <c r="E1529" s="282" t="s">
        <v>19</v>
      </c>
      <c r="F1529" s="283">
        <v>3.5089999999999999</v>
      </c>
      <c r="G1529" s="36"/>
      <c r="H1529" s="41"/>
    </row>
    <row r="1530" spans="1:8" s="2" customFormat="1" ht="16.899999999999999" customHeight="1">
      <c r="A1530" s="36"/>
      <c r="B1530" s="41"/>
      <c r="C1530" s="284" t="s">
        <v>19</v>
      </c>
      <c r="D1530" s="284" t="s">
        <v>3065</v>
      </c>
      <c r="E1530" s="19" t="s">
        <v>19</v>
      </c>
      <c r="F1530" s="285">
        <v>3.5089999999999999</v>
      </c>
      <c r="G1530" s="36"/>
      <c r="H1530" s="41"/>
    </row>
    <row r="1531" spans="1:8" s="2" customFormat="1" ht="16.899999999999999" customHeight="1">
      <c r="A1531" s="36"/>
      <c r="B1531" s="41"/>
      <c r="C1531" s="284" t="s">
        <v>2940</v>
      </c>
      <c r="D1531" s="284" t="s">
        <v>234</v>
      </c>
      <c r="E1531" s="19" t="s">
        <v>19</v>
      </c>
      <c r="F1531" s="285">
        <v>3.5089999999999999</v>
      </c>
      <c r="G1531" s="36"/>
      <c r="H1531" s="41"/>
    </row>
    <row r="1532" spans="1:8" s="2" customFormat="1" ht="16.899999999999999" customHeight="1">
      <c r="A1532" s="36"/>
      <c r="B1532" s="41"/>
      <c r="C1532" s="286" t="s">
        <v>3836</v>
      </c>
      <c r="D1532" s="36"/>
      <c r="E1532" s="36"/>
      <c r="F1532" s="36"/>
      <c r="G1532" s="36"/>
      <c r="H1532" s="41"/>
    </row>
    <row r="1533" spans="1:8" s="2" customFormat="1" ht="16.899999999999999" customHeight="1">
      <c r="A1533" s="36"/>
      <c r="B1533" s="41"/>
      <c r="C1533" s="284" t="s">
        <v>3062</v>
      </c>
      <c r="D1533" s="284" t="s">
        <v>3063</v>
      </c>
      <c r="E1533" s="19" t="s">
        <v>166</v>
      </c>
      <c r="F1533" s="285">
        <v>3.5089999999999999</v>
      </c>
      <c r="G1533" s="36"/>
      <c r="H1533" s="41"/>
    </row>
    <row r="1534" spans="1:8" s="2" customFormat="1" ht="16.899999999999999" customHeight="1">
      <c r="A1534" s="36"/>
      <c r="B1534" s="41"/>
      <c r="C1534" s="284" t="s">
        <v>2527</v>
      </c>
      <c r="D1534" s="284" t="s">
        <v>3953</v>
      </c>
      <c r="E1534" s="19" t="s">
        <v>166</v>
      </c>
      <c r="F1534" s="285">
        <v>10.214</v>
      </c>
      <c r="G1534" s="36"/>
      <c r="H1534" s="41"/>
    </row>
    <row r="1535" spans="1:8" s="2" customFormat="1" ht="16.899999999999999" customHeight="1">
      <c r="A1535" s="36"/>
      <c r="B1535" s="41"/>
      <c r="C1535" s="280" t="s">
        <v>2555</v>
      </c>
      <c r="D1535" s="281" t="s">
        <v>19</v>
      </c>
      <c r="E1535" s="282" t="s">
        <v>19</v>
      </c>
      <c r="F1535" s="283">
        <v>5.7039999999999997</v>
      </c>
      <c r="G1535" s="36"/>
      <c r="H1535" s="41"/>
    </row>
    <row r="1536" spans="1:8" s="2" customFormat="1" ht="16.899999999999999" customHeight="1">
      <c r="A1536" s="36"/>
      <c r="B1536" s="41"/>
      <c r="C1536" s="284" t="s">
        <v>19</v>
      </c>
      <c r="D1536" s="284" t="s">
        <v>2552</v>
      </c>
      <c r="E1536" s="19" t="s">
        <v>19</v>
      </c>
      <c r="F1536" s="285">
        <v>0</v>
      </c>
      <c r="G1536" s="36"/>
      <c r="H1536" s="41"/>
    </row>
    <row r="1537" spans="1:8" s="2" customFormat="1" ht="16.899999999999999" customHeight="1">
      <c r="A1537" s="36"/>
      <c r="B1537" s="41"/>
      <c r="C1537" s="284" t="s">
        <v>19</v>
      </c>
      <c r="D1537" s="284" t="s">
        <v>2553</v>
      </c>
      <c r="E1537" s="19" t="s">
        <v>19</v>
      </c>
      <c r="F1537" s="285">
        <v>0</v>
      </c>
      <c r="G1537" s="36"/>
      <c r="H1537" s="41"/>
    </row>
    <row r="1538" spans="1:8" s="2" customFormat="1" ht="16.899999999999999" customHeight="1">
      <c r="A1538" s="36"/>
      <c r="B1538" s="41"/>
      <c r="C1538" s="284" t="s">
        <v>19</v>
      </c>
      <c r="D1538" s="284" t="s">
        <v>3067</v>
      </c>
      <c r="E1538" s="19" t="s">
        <v>19</v>
      </c>
      <c r="F1538" s="285">
        <v>5.7039999999999997</v>
      </c>
      <c r="G1538" s="36"/>
      <c r="H1538" s="41"/>
    </row>
    <row r="1539" spans="1:8" s="2" customFormat="1" ht="16.899999999999999" customHeight="1">
      <c r="A1539" s="36"/>
      <c r="B1539" s="41"/>
      <c r="C1539" s="284" t="s">
        <v>2555</v>
      </c>
      <c r="D1539" s="284" t="s">
        <v>234</v>
      </c>
      <c r="E1539" s="19" t="s">
        <v>19</v>
      </c>
      <c r="F1539" s="285">
        <v>5.7039999999999997</v>
      </c>
      <c r="G1539" s="36"/>
      <c r="H1539" s="41"/>
    </row>
    <row r="1540" spans="1:8" s="2" customFormat="1" ht="16.899999999999999" customHeight="1">
      <c r="A1540" s="36"/>
      <c r="B1540" s="41"/>
      <c r="C1540" s="280" t="s">
        <v>2352</v>
      </c>
      <c r="D1540" s="281" t="s">
        <v>19</v>
      </c>
      <c r="E1540" s="282" t="s">
        <v>19</v>
      </c>
      <c r="F1540" s="283">
        <v>3.3860000000000001</v>
      </c>
      <c r="G1540" s="36"/>
      <c r="H1540" s="41"/>
    </row>
    <row r="1541" spans="1:8" s="2" customFormat="1" ht="16.899999999999999" customHeight="1">
      <c r="A1541" s="36"/>
      <c r="B1541" s="41"/>
      <c r="C1541" s="284" t="s">
        <v>19</v>
      </c>
      <c r="D1541" s="284" t="s">
        <v>2925</v>
      </c>
      <c r="E1541" s="19" t="s">
        <v>19</v>
      </c>
      <c r="F1541" s="285">
        <v>3.3860000000000001</v>
      </c>
      <c r="G1541" s="36"/>
      <c r="H1541" s="41"/>
    </row>
    <row r="1542" spans="1:8" s="2" customFormat="1" ht="16.899999999999999" customHeight="1">
      <c r="A1542" s="36"/>
      <c r="B1542" s="41"/>
      <c r="C1542" s="284" t="s">
        <v>2352</v>
      </c>
      <c r="D1542" s="284" t="s">
        <v>234</v>
      </c>
      <c r="E1542" s="19" t="s">
        <v>19</v>
      </c>
      <c r="F1542" s="285">
        <v>3.3860000000000001</v>
      </c>
      <c r="G1542" s="36"/>
      <c r="H1542" s="41"/>
    </row>
    <row r="1543" spans="1:8" s="2" customFormat="1" ht="16.899999999999999" customHeight="1">
      <c r="A1543" s="36"/>
      <c r="B1543" s="41"/>
      <c r="C1543" s="286" t="s">
        <v>3836</v>
      </c>
      <c r="D1543" s="36"/>
      <c r="E1543" s="36"/>
      <c r="F1543" s="36"/>
      <c r="G1543" s="36"/>
      <c r="H1543" s="41"/>
    </row>
    <row r="1544" spans="1:8" s="2" customFormat="1" ht="16.899999999999999" customHeight="1">
      <c r="A1544" s="36"/>
      <c r="B1544" s="41"/>
      <c r="C1544" s="284" t="s">
        <v>298</v>
      </c>
      <c r="D1544" s="284" t="s">
        <v>3855</v>
      </c>
      <c r="E1544" s="19" t="s">
        <v>253</v>
      </c>
      <c r="F1544" s="285">
        <v>3.3860000000000001</v>
      </c>
      <c r="G1544" s="36"/>
      <c r="H1544" s="41"/>
    </row>
    <row r="1545" spans="1:8" s="2" customFormat="1" ht="16.899999999999999" customHeight="1">
      <c r="A1545" s="36"/>
      <c r="B1545" s="41"/>
      <c r="C1545" s="284" t="s">
        <v>303</v>
      </c>
      <c r="D1545" s="284" t="s">
        <v>3856</v>
      </c>
      <c r="E1545" s="19" t="s">
        <v>253</v>
      </c>
      <c r="F1545" s="285">
        <v>33.86</v>
      </c>
      <c r="G1545" s="36"/>
      <c r="H1545" s="41"/>
    </row>
    <row r="1546" spans="1:8" s="2" customFormat="1" ht="16.899999999999999" customHeight="1">
      <c r="A1546" s="36"/>
      <c r="B1546" s="41"/>
      <c r="C1546" s="284" t="s">
        <v>2400</v>
      </c>
      <c r="D1546" s="284" t="s">
        <v>2401</v>
      </c>
      <c r="E1546" s="19" t="s">
        <v>166</v>
      </c>
      <c r="F1546" s="285">
        <v>5.6550000000000002</v>
      </c>
      <c r="G1546" s="36"/>
      <c r="H1546" s="41"/>
    </row>
    <row r="1547" spans="1:8" s="2" customFormat="1" ht="16.899999999999999" customHeight="1">
      <c r="A1547" s="36"/>
      <c r="B1547" s="41"/>
      <c r="C1547" s="280" t="s">
        <v>2942</v>
      </c>
      <c r="D1547" s="281" t="s">
        <v>19</v>
      </c>
      <c r="E1547" s="282" t="s">
        <v>19</v>
      </c>
      <c r="F1547" s="283">
        <v>10.214</v>
      </c>
      <c r="G1547" s="36"/>
      <c r="H1547" s="41"/>
    </row>
    <row r="1548" spans="1:8" s="2" customFormat="1" ht="16.899999999999999" customHeight="1">
      <c r="A1548" s="36"/>
      <c r="B1548" s="41"/>
      <c r="C1548" s="286" t="s">
        <v>3836</v>
      </c>
      <c r="D1548" s="36"/>
      <c r="E1548" s="36"/>
      <c r="F1548" s="36"/>
      <c r="G1548" s="36"/>
      <c r="H1548" s="41"/>
    </row>
    <row r="1549" spans="1:8" s="2" customFormat="1" ht="16.899999999999999" customHeight="1">
      <c r="A1549" s="36"/>
      <c r="B1549" s="41"/>
      <c r="C1549" s="284" t="s">
        <v>3062</v>
      </c>
      <c r="D1549" s="284" t="s">
        <v>3063</v>
      </c>
      <c r="E1549" s="19" t="s">
        <v>166</v>
      </c>
      <c r="F1549" s="285">
        <v>3.5089999999999999</v>
      </c>
      <c r="G1549" s="36"/>
      <c r="H1549" s="41"/>
    </row>
    <row r="1550" spans="1:8" s="2" customFormat="1" ht="16.899999999999999" customHeight="1">
      <c r="A1550" s="36"/>
      <c r="B1550" s="41"/>
      <c r="C1550" s="284" t="s">
        <v>2532</v>
      </c>
      <c r="D1550" s="284" t="s">
        <v>3954</v>
      </c>
      <c r="E1550" s="19" t="s">
        <v>166</v>
      </c>
      <c r="F1550" s="285">
        <v>194.066</v>
      </c>
      <c r="G1550" s="36"/>
      <c r="H1550" s="41"/>
    </row>
    <row r="1551" spans="1:8" s="2" customFormat="1" ht="26.45" customHeight="1">
      <c r="A1551" s="36"/>
      <c r="B1551" s="41"/>
      <c r="C1551" s="279" t="s">
        <v>3985</v>
      </c>
      <c r="D1551" s="279" t="s">
        <v>139</v>
      </c>
      <c r="E1551" s="36"/>
      <c r="F1551" s="36"/>
      <c r="G1551" s="36"/>
      <c r="H1551" s="41"/>
    </row>
    <row r="1552" spans="1:8" s="2" customFormat="1" ht="16.899999999999999" customHeight="1">
      <c r="A1552" s="36"/>
      <c r="B1552" s="41"/>
      <c r="C1552" s="280" t="s">
        <v>2611</v>
      </c>
      <c r="D1552" s="281" t="s">
        <v>19</v>
      </c>
      <c r="E1552" s="282" t="s">
        <v>19</v>
      </c>
      <c r="F1552" s="283">
        <v>5.2320000000000002</v>
      </c>
      <c r="G1552" s="36"/>
      <c r="H1552" s="41"/>
    </row>
    <row r="1553" spans="1:8" s="2" customFormat="1" ht="16.899999999999999" customHeight="1">
      <c r="A1553" s="36"/>
      <c r="B1553" s="41"/>
      <c r="C1553" s="284" t="s">
        <v>19</v>
      </c>
      <c r="D1553" s="284" t="s">
        <v>3331</v>
      </c>
      <c r="E1553" s="19" t="s">
        <v>19</v>
      </c>
      <c r="F1553" s="285">
        <v>0</v>
      </c>
      <c r="G1553" s="36"/>
      <c r="H1553" s="41"/>
    </row>
    <row r="1554" spans="1:8" s="2" customFormat="1" ht="16.899999999999999" customHeight="1">
      <c r="A1554" s="36"/>
      <c r="B1554" s="41"/>
      <c r="C1554" s="284" t="s">
        <v>19</v>
      </c>
      <c r="D1554" s="284" t="s">
        <v>3332</v>
      </c>
      <c r="E1554" s="19" t="s">
        <v>19</v>
      </c>
      <c r="F1554" s="285">
        <v>2.048</v>
      </c>
      <c r="G1554" s="36"/>
      <c r="H1554" s="41"/>
    </row>
    <row r="1555" spans="1:8" s="2" customFormat="1" ht="16.899999999999999" customHeight="1">
      <c r="A1555" s="36"/>
      <c r="B1555" s="41"/>
      <c r="C1555" s="284" t="s">
        <v>19</v>
      </c>
      <c r="D1555" s="284" t="s">
        <v>3333</v>
      </c>
      <c r="E1555" s="19" t="s">
        <v>19</v>
      </c>
      <c r="F1555" s="285">
        <v>1.196</v>
      </c>
      <c r="G1555" s="36"/>
      <c r="H1555" s="41"/>
    </row>
    <row r="1556" spans="1:8" s="2" customFormat="1" ht="16.899999999999999" customHeight="1">
      <c r="A1556" s="36"/>
      <c r="B1556" s="41"/>
      <c r="C1556" s="284" t="s">
        <v>19</v>
      </c>
      <c r="D1556" s="284" t="s">
        <v>3328</v>
      </c>
      <c r="E1556" s="19" t="s">
        <v>19</v>
      </c>
      <c r="F1556" s="285">
        <v>0</v>
      </c>
      <c r="G1556" s="36"/>
      <c r="H1556" s="41"/>
    </row>
    <row r="1557" spans="1:8" s="2" customFormat="1" ht="16.899999999999999" customHeight="1">
      <c r="A1557" s="36"/>
      <c r="B1557" s="41"/>
      <c r="C1557" s="284" t="s">
        <v>19</v>
      </c>
      <c r="D1557" s="284" t="s">
        <v>3334</v>
      </c>
      <c r="E1557" s="19" t="s">
        <v>19</v>
      </c>
      <c r="F1557" s="285">
        <v>1.988</v>
      </c>
      <c r="G1557" s="36"/>
      <c r="H1557" s="41"/>
    </row>
    <row r="1558" spans="1:8" s="2" customFormat="1" ht="16.899999999999999" customHeight="1">
      <c r="A1558" s="36"/>
      <c r="B1558" s="41"/>
      <c r="C1558" s="284" t="s">
        <v>2611</v>
      </c>
      <c r="D1558" s="284" t="s">
        <v>234</v>
      </c>
      <c r="E1558" s="19" t="s">
        <v>19</v>
      </c>
      <c r="F1558" s="285">
        <v>5.2320000000000002</v>
      </c>
      <c r="G1558" s="36"/>
      <c r="H1558" s="41"/>
    </row>
    <row r="1559" spans="1:8" s="2" customFormat="1" ht="16.899999999999999" customHeight="1">
      <c r="A1559" s="36"/>
      <c r="B1559" s="41"/>
      <c r="C1559" s="286" t="s">
        <v>3836</v>
      </c>
      <c r="D1559" s="36"/>
      <c r="E1559" s="36"/>
      <c r="F1559" s="36"/>
      <c r="G1559" s="36"/>
      <c r="H1559" s="41"/>
    </row>
    <row r="1560" spans="1:8" s="2" customFormat="1" ht="16.899999999999999" customHeight="1">
      <c r="A1560" s="36"/>
      <c r="B1560" s="41"/>
      <c r="C1560" s="284" t="s">
        <v>2735</v>
      </c>
      <c r="D1560" s="284" t="s">
        <v>3962</v>
      </c>
      <c r="E1560" s="19" t="s">
        <v>156</v>
      </c>
      <c r="F1560" s="285">
        <v>5.2320000000000002</v>
      </c>
      <c r="G1560" s="36"/>
      <c r="H1560" s="41"/>
    </row>
    <row r="1561" spans="1:8" s="2" customFormat="1" ht="16.899999999999999" customHeight="1">
      <c r="A1561" s="36"/>
      <c r="B1561" s="41"/>
      <c r="C1561" s="284" t="s">
        <v>2739</v>
      </c>
      <c r="D1561" s="284" t="s">
        <v>3963</v>
      </c>
      <c r="E1561" s="19" t="s">
        <v>156</v>
      </c>
      <c r="F1561" s="285">
        <v>5.2320000000000002</v>
      </c>
      <c r="G1561" s="36"/>
      <c r="H1561" s="41"/>
    </row>
    <row r="1562" spans="1:8" s="2" customFormat="1" ht="16.899999999999999" customHeight="1">
      <c r="A1562" s="36"/>
      <c r="B1562" s="41"/>
      <c r="C1562" s="280" t="s">
        <v>3986</v>
      </c>
      <c r="D1562" s="281" t="s">
        <v>19</v>
      </c>
      <c r="E1562" s="282" t="s">
        <v>19</v>
      </c>
      <c r="F1562" s="283">
        <v>0</v>
      </c>
      <c r="G1562" s="36"/>
      <c r="H1562" s="41"/>
    </row>
    <row r="1563" spans="1:8" s="2" customFormat="1" ht="16.899999999999999" customHeight="1">
      <c r="A1563" s="36"/>
      <c r="B1563" s="41"/>
      <c r="C1563" s="280" t="s">
        <v>3987</v>
      </c>
      <c r="D1563" s="281" t="s">
        <v>19</v>
      </c>
      <c r="E1563" s="282" t="s">
        <v>19</v>
      </c>
      <c r="F1563" s="283">
        <v>11.045</v>
      </c>
      <c r="G1563" s="36"/>
      <c r="H1563" s="41"/>
    </row>
    <row r="1564" spans="1:8" s="2" customFormat="1" ht="16.899999999999999" customHeight="1">
      <c r="A1564" s="36"/>
      <c r="B1564" s="41"/>
      <c r="C1564" s="280" t="s">
        <v>3946</v>
      </c>
      <c r="D1564" s="281" t="s">
        <v>19</v>
      </c>
      <c r="E1564" s="282" t="s">
        <v>19</v>
      </c>
      <c r="F1564" s="283">
        <v>0</v>
      </c>
      <c r="G1564" s="36"/>
      <c r="H1564" s="41"/>
    </row>
    <row r="1565" spans="1:8" s="2" customFormat="1" ht="16.899999999999999" customHeight="1">
      <c r="A1565" s="36"/>
      <c r="B1565" s="41"/>
      <c r="C1565" s="280" t="s">
        <v>3096</v>
      </c>
      <c r="D1565" s="281" t="s">
        <v>19</v>
      </c>
      <c r="E1565" s="282" t="s">
        <v>19</v>
      </c>
      <c r="F1565" s="283">
        <v>1.655</v>
      </c>
      <c r="G1565" s="36"/>
      <c r="H1565" s="41"/>
    </row>
    <row r="1566" spans="1:8" s="2" customFormat="1" ht="16.899999999999999" customHeight="1">
      <c r="A1566" s="36"/>
      <c r="B1566" s="41"/>
      <c r="C1566" s="284" t="s">
        <v>19</v>
      </c>
      <c r="D1566" s="284" t="s">
        <v>3399</v>
      </c>
      <c r="E1566" s="19" t="s">
        <v>19</v>
      </c>
      <c r="F1566" s="285">
        <v>0</v>
      </c>
      <c r="G1566" s="36"/>
      <c r="H1566" s="41"/>
    </row>
    <row r="1567" spans="1:8" s="2" customFormat="1" ht="16.899999999999999" customHeight="1">
      <c r="A1567" s="36"/>
      <c r="B1567" s="41"/>
      <c r="C1567" s="284" t="s">
        <v>19</v>
      </c>
      <c r="D1567" s="284" t="s">
        <v>3400</v>
      </c>
      <c r="E1567" s="19" t="s">
        <v>19</v>
      </c>
      <c r="F1567" s="285">
        <v>0.111</v>
      </c>
      <c r="G1567" s="36"/>
      <c r="H1567" s="41"/>
    </row>
    <row r="1568" spans="1:8" s="2" customFormat="1" ht="16.899999999999999" customHeight="1">
      <c r="A1568" s="36"/>
      <c r="B1568" s="41"/>
      <c r="C1568" s="284" t="s">
        <v>19</v>
      </c>
      <c r="D1568" s="284" t="s">
        <v>3401</v>
      </c>
      <c r="E1568" s="19" t="s">
        <v>19</v>
      </c>
      <c r="F1568" s="285">
        <v>0.30199999999999999</v>
      </c>
      <c r="G1568" s="36"/>
      <c r="H1568" s="41"/>
    </row>
    <row r="1569" spans="1:8" s="2" customFormat="1" ht="16.899999999999999" customHeight="1">
      <c r="A1569" s="36"/>
      <c r="B1569" s="41"/>
      <c r="C1569" s="284" t="s">
        <v>19</v>
      </c>
      <c r="D1569" s="284" t="s">
        <v>3402</v>
      </c>
      <c r="E1569" s="19" t="s">
        <v>19</v>
      </c>
      <c r="F1569" s="285">
        <v>0.96</v>
      </c>
      <c r="G1569" s="36"/>
      <c r="H1569" s="41"/>
    </row>
    <row r="1570" spans="1:8" s="2" customFormat="1" ht="16.899999999999999" customHeight="1">
      <c r="A1570" s="36"/>
      <c r="B1570" s="41"/>
      <c r="C1570" s="284" t="s">
        <v>19</v>
      </c>
      <c r="D1570" s="284" t="s">
        <v>3403</v>
      </c>
      <c r="E1570" s="19" t="s">
        <v>19</v>
      </c>
      <c r="F1570" s="285">
        <v>0.28199999999999997</v>
      </c>
      <c r="G1570" s="36"/>
      <c r="H1570" s="41"/>
    </row>
    <row r="1571" spans="1:8" s="2" customFormat="1" ht="16.899999999999999" customHeight="1">
      <c r="A1571" s="36"/>
      <c r="B1571" s="41"/>
      <c r="C1571" s="284" t="s">
        <v>3096</v>
      </c>
      <c r="D1571" s="284" t="s">
        <v>2376</v>
      </c>
      <c r="E1571" s="19" t="s">
        <v>19</v>
      </c>
      <c r="F1571" s="285">
        <v>1.655</v>
      </c>
      <c r="G1571" s="36"/>
      <c r="H1571" s="41"/>
    </row>
    <row r="1572" spans="1:8" s="2" customFormat="1" ht="16.899999999999999" customHeight="1">
      <c r="A1572" s="36"/>
      <c r="B1572" s="41"/>
      <c r="C1572" s="286" t="s">
        <v>3836</v>
      </c>
      <c r="D1572" s="36"/>
      <c r="E1572" s="36"/>
      <c r="F1572" s="36"/>
      <c r="G1572" s="36"/>
      <c r="H1572" s="41"/>
    </row>
    <row r="1573" spans="1:8" s="2" customFormat="1" ht="16.899999999999999" customHeight="1">
      <c r="A1573" s="36"/>
      <c r="B1573" s="41"/>
      <c r="C1573" s="284" t="s">
        <v>3396</v>
      </c>
      <c r="D1573" s="284" t="s">
        <v>3988</v>
      </c>
      <c r="E1573" s="19" t="s">
        <v>253</v>
      </c>
      <c r="F1573" s="285">
        <v>1.655</v>
      </c>
      <c r="G1573" s="36"/>
      <c r="H1573" s="41"/>
    </row>
    <row r="1574" spans="1:8" s="2" customFormat="1" ht="16.899999999999999" customHeight="1">
      <c r="A1574" s="36"/>
      <c r="B1574" s="41"/>
      <c r="C1574" s="284" t="s">
        <v>2517</v>
      </c>
      <c r="D1574" s="284" t="s">
        <v>3951</v>
      </c>
      <c r="E1574" s="19" t="s">
        <v>253</v>
      </c>
      <c r="F1574" s="285">
        <v>20.966999999999999</v>
      </c>
      <c r="G1574" s="36"/>
      <c r="H1574" s="41"/>
    </row>
    <row r="1575" spans="1:8" s="2" customFormat="1" ht="16.899999999999999" customHeight="1">
      <c r="A1575" s="36"/>
      <c r="B1575" s="41"/>
      <c r="C1575" s="284" t="s">
        <v>2548</v>
      </c>
      <c r="D1575" s="284" t="s">
        <v>3952</v>
      </c>
      <c r="E1575" s="19" t="s">
        <v>166</v>
      </c>
      <c r="F1575" s="285">
        <v>220.08099999999999</v>
      </c>
      <c r="G1575" s="36"/>
      <c r="H1575" s="41"/>
    </row>
    <row r="1576" spans="1:8" s="2" customFormat="1" ht="16.899999999999999" customHeight="1">
      <c r="A1576" s="36"/>
      <c r="B1576" s="41"/>
      <c r="C1576" s="280" t="s">
        <v>3989</v>
      </c>
      <c r="D1576" s="281" t="s">
        <v>19</v>
      </c>
      <c r="E1576" s="282" t="s">
        <v>19</v>
      </c>
      <c r="F1576" s="283">
        <v>1.6990000000000001</v>
      </c>
      <c r="G1576" s="36"/>
      <c r="H1576" s="41"/>
    </row>
    <row r="1577" spans="1:8" s="2" customFormat="1" ht="16.899999999999999" customHeight="1">
      <c r="A1577" s="36"/>
      <c r="B1577" s="41"/>
      <c r="C1577" s="280" t="s">
        <v>3947</v>
      </c>
      <c r="D1577" s="281" t="s">
        <v>19</v>
      </c>
      <c r="E1577" s="282" t="s">
        <v>19</v>
      </c>
      <c r="F1577" s="283">
        <v>0</v>
      </c>
      <c r="G1577" s="36"/>
      <c r="H1577" s="41"/>
    </row>
    <row r="1578" spans="1:8" s="2" customFormat="1" ht="16.899999999999999" customHeight="1">
      <c r="A1578" s="36"/>
      <c r="B1578" s="41"/>
      <c r="C1578" s="280" t="s">
        <v>3098</v>
      </c>
      <c r="D1578" s="281" t="s">
        <v>19</v>
      </c>
      <c r="E1578" s="282" t="s">
        <v>19</v>
      </c>
      <c r="F1578" s="283">
        <v>5.8120000000000003</v>
      </c>
      <c r="G1578" s="36"/>
      <c r="H1578" s="41"/>
    </row>
    <row r="1579" spans="1:8" s="2" customFormat="1" ht="16.899999999999999" customHeight="1">
      <c r="A1579" s="36"/>
      <c r="B1579" s="41"/>
      <c r="C1579" s="284" t="s">
        <v>19</v>
      </c>
      <c r="D1579" s="284" t="s">
        <v>3399</v>
      </c>
      <c r="E1579" s="19" t="s">
        <v>19</v>
      </c>
      <c r="F1579" s="285">
        <v>0</v>
      </c>
      <c r="G1579" s="36"/>
      <c r="H1579" s="41"/>
    </row>
    <row r="1580" spans="1:8" s="2" customFormat="1" ht="16.899999999999999" customHeight="1">
      <c r="A1580" s="36"/>
      <c r="B1580" s="41"/>
      <c r="C1580" s="284" t="s">
        <v>19</v>
      </c>
      <c r="D1580" s="284" t="s">
        <v>3405</v>
      </c>
      <c r="E1580" s="19" t="s">
        <v>19</v>
      </c>
      <c r="F1580" s="285">
        <v>1.012</v>
      </c>
      <c r="G1580" s="36"/>
      <c r="H1580" s="41"/>
    </row>
    <row r="1581" spans="1:8" s="2" customFormat="1" ht="16.899999999999999" customHeight="1">
      <c r="A1581" s="36"/>
      <c r="B1581" s="41"/>
      <c r="C1581" s="284" t="s">
        <v>19</v>
      </c>
      <c r="D1581" s="284" t="s">
        <v>3406</v>
      </c>
      <c r="E1581" s="19" t="s">
        <v>19</v>
      </c>
      <c r="F1581" s="285">
        <v>4.8</v>
      </c>
      <c r="G1581" s="36"/>
      <c r="H1581" s="41"/>
    </row>
    <row r="1582" spans="1:8" s="2" customFormat="1" ht="16.899999999999999" customHeight="1">
      <c r="A1582" s="36"/>
      <c r="B1582" s="41"/>
      <c r="C1582" s="284" t="s">
        <v>3098</v>
      </c>
      <c r="D1582" s="284" t="s">
        <v>2376</v>
      </c>
      <c r="E1582" s="19" t="s">
        <v>19</v>
      </c>
      <c r="F1582" s="285">
        <v>5.8120000000000003</v>
      </c>
      <c r="G1582" s="36"/>
      <c r="H1582" s="41"/>
    </row>
    <row r="1583" spans="1:8" s="2" customFormat="1" ht="16.899999999999999" customHeight="1">
      <c r="A1583" s="36"/>
      <c r="B1583" s="41"/>
      <c r="C1583" s="286" t="s">
        <v>3836</v>
      </c>
      <c r="D1583" s="36"/>
      <c r="E1583" s="36"/>
      <c r="F1583" s="36"/>
      <c r="G1583" s="36"/>
      <c r="H1583" s="41"/>
    </row>
    <row r="1584" spans="1:8" s="2" customFormat="1" ht="16.899999999999999" customHeight="1">
      <c r="A1584" s="36"/>
      <c r="B1584" s="41"/>
      <c r="C1584" s="284" t="s">
        <v>2878</v>
      </c>
      <c r="D1584" s="284" t="s">
        <v>3965</v>
      </c>
      <c r="E1584" s="19" t="s">
        <v>253</v>
      </c>
      <c r="F1584" s="285">
        <v>5.8120000000000003</v>
      </c>
      <c r="G1584" s="36"/>
      <c r="H1584" s="41"/>
    </row>
    <row r="1585" spans="1:8" s="2" customFormat="1" ht="16.899999999999999" customHeight="1">
      <c r="A1585" s="36"/>
      <c r="B1585" s="41"/>
      <c r="C1585" s="284" t="s">
        <v>2517</v>
      </c>
      <c r="D1585" s="284" t="s">
        <v>3951</v>
      </c>
      <c r="E1585" s="19" t="s">
        <v>253</v>
      </c>
      <c r="F1585" s="285">
        <v>20.966999999999999</v>
      </c>
      <c r="G1585" s="36"/>
      <c r="H1585" s="41"/>
    </row>
    <row r="1586" spans="1:8" s="2" customFormat="1" ht="16.899999999999999" customHeight="1">
      <c r="A1586" s="36"/>
      <c r="B1586" s="41"/>
      <c r="C1586" s="284" t="s">
        <v>2548</v>
      </c>
      <c r="D1586" s="284" t="s">
        <v>3952</v>
      </c>
      <c r="E1586" s="19" t="s">
        <v>166</v>
      </c>
      <c r="F1586" s="285">
        <v>220.08099999999999</v>
      </c>
      <c r="G1586" s="36"/>
      <c r="H1586" s="41"/>
    </row>
    <row r="1587" spans="1:8" s="2" customFormat="1" ht="16.899999999999999" customHeight="1">
      <c r="A1587" s="36"/>
      <c r="B1587" s="41"/>
      <c r="C1587" s="280" t="s">
        <v>3990</v>
      </c>
      <c r="D1587" s="281" t="s">
        <v>19</v>
      </c>
      <c r="E1587" s="282" t="s">
        <v>19</v>
      </c>
      <c r="F1587" s="283">
        <v>3.7040000000000002</v>
      </c>
      <c r="G1587" s="36"/>
      <c r="H1587" s="41"/>
    </row>
    <row r="1588" spans="1:8" s="2" customFormat="1" ht="16.899999999999999" customHeight="1">
      <c r="A1588" s="36"/>
      <c r="B1588" s="41"/>
      <c r="C1588" s="280" t="s">
        <v>3100</v>
      </c>
      <c r="D1588" s="281" t="s">
        <v>19</v>
      </c>
      <c r="E1588" s="282" t="s">
        <v>19</v>
      </c>
      <c r="F1588" s="283">
        <v>34.466000000000001</v>
      </c>
      <c r="G1588" s="36"/>
      <c r="H1588" s="41"/>
    </row>
    <row r="1589" spans="1:8" s="2" customFormat="1" ht="16.899999999999999" customHeight="1">
      <c r="A1589" s="36"/>
      <c r="B1589" s="41"/>
      <c r="C1589" s="284" t="s">
        <v>19</v>
      </c>
      <c r="D1589" s="284" t="s">
        <v>3408</v>
      </c>
      <c r="E1589" s="19" t="s">
        <v>19</v>
      </c>
      <c r="F1589" s="285">
        <v>8.5530000000000008</v>
      </c>
      <c r="G1589" s="36"/>
      <c r="H1589" s="41"/>
    </row>
    <row r="1590" spans="1:8" s="2" customFormat="1" ht="16.899999999999999" customHeight="1">
      <c r="A1590" s="36"/>
      <c r="B1590" s="41"/>
      <c r="C1590" s="284" t="s">
        <v>19</v>
      </c>
      <c r="D1590" s="284" t="s">
        <v>3266</v>
      </c>
      <c r="E1590" s="19" t="s">
        <v>19</v>
      </c>
      <c r="F1590" s="285">
        <v>0</v>
      </c>
      <c r="G1590" s="36"/>
      <c r="H1590" s="41"/>
    </row>
    <row r="1591" spans="1:8" s="2" customFormat="1" ht="16.899999999999999" customHeight="1">
      <c r="A1591" s="36"/>
      <c r="B1591" s="41"/>
      <c r="C1591" s="284" t="s">
        <v>19</v>
      </c>
      <c r="D1591" s="284" t="s">
        <v>3409</v>
      </c>
      <c r="E1591" s="19" t="s">
        <v>19</v>
      </c>
      <c r="F1591" s="285">
        <v>2.87</v>
      </c>
      <c r="G1591" s="36"/>
      <c r="H1591" s="41"/>
    </row>
    <row r="1592" spans="1:8" s="2" customFormat="1" ht="16.899999999999999" customHeight="1">
      <c r="A1592" s="36"/>
      <c r="B1592" s="41"/>
      <c r="C1592" s="284" t="s">
        <v>19</v>
      </c>
      <c r="D1592" s="284" t="s">
        <v>3410</v>
      </c>
      <c r="E1592" s="19" t="s">
        <v>19</v>
      </c>
      <c r="F1592" s="285">
        <v>11.378</v>
      </c>
      <c r="G1592" s="36"/>
      <c r="H1592" s="41"/>
    </row>
    <row r="1593" spans="1:8" s="2" customFormat="1" ht="16.899999999999999" customHeight="1">
      <c r="A1593" s="36"/>
      <c r="B1593" s="41"/>
      <c r="C1593" s="284" t="s">
        <v>19</v>
      </c>
      <c r="D1593" s="284" t="s">
        <v>3411</v>
      </c>
      <c r="E1593" s="19" t="s">
        <v>19</v>
      </c>
      <c r="F1593" s="285">
        <v>4.47</v>
      </c>
      <c r="G1593" s="36"/>
      <c r="H1593" s="41"/>
    </row>
    <row r="1594" spans="1:8" s="2" customFormat="1" ht="16.899999999999999" customHeight="1">
      <c r="A1594" s="36"/>
      <c r="B1594" s="41"/>
      <c r="C1594" s="284" t="s">
        <v>19</v>
      </c>
      <c r="D1594" s="284" t="s">
        <v>3399</v>
      </c>
      <c r="E1594" s="19" t="s">
        <v>19</v>
      </c>
      <c r="F1594" s="285">
        <v>0</v>
      </c>
      <c r="G1594" s="36"/>
      <c r="H1594" s="41"/>
    </row>
    <row r="1595" spans="1:8" s="2" customFormat="1" ht="16.899999999999999" customHeight="1">
      <c r="A1595" s="36"/>
      <c r="B1595" s="41"/>
      <c r="C1595" s="284" t="s">
        <v>19</v>
      </c>
      <c r="D1595" s="284" t="s">
        <v>3412</v>
      </c>
      <c r="E1595" s="19" t="s">
        <v>19</v>
      </c>
      <c r="F1595" s="285">
        <v>7.1950000000000003</v>
      </c>
      <c r="G1595" s="36"/>
      <c r="H1595" s="41"/>
    </row>
    <row r="1596" spans="1:8" s="2" customFormat="1" ht="16.899999999999999" customHeight="1">
      <c r="A1596" s="36"/>
      <c r="B1596" s="41"/>
      <c r="C1596" s="284" t="s">
        <v>3100</v>
      </c>
      <c r="D1596" s="284" t="s">
        <v>2376</v>
      </c>
      <c r="E1596" s="19" t="s">
        <v>19</v>
      </c>
      <c r="F1596" s="285">
        <v>34.466000000000001</v>
      </c>
      <c r="G1596" s="36"/>
      <c r="H1596" s="41"/>
    </row>
    <row r="1597" spans="1:8" s="2" customFormat="1" ht="16.899999999999999" customHeight="1">
      <c r="A1597" s="36"/>
      <c r="B1597" s="41"/>
      <c r="C1597" s="286" t="s">
        <v>3836</v>
      </c>
      <c r="D1597" s="36"/>
      <c r="E1597" s="36"/>
      <c r="F1597" s="36"/>
      <c r="G1597" s="36"/>
      <c r="H1597" s="41"/>
    </row>
    <row r="1598" spans="1:8" s="2" customFormat="1" ht="16.899999999999999" customHeight="1">
      <c r="A1598" s="36"/>
      <c r="B1598" s="41"/>
      <c r="C1598" s="284" t="s">
        <v>3050</v>
      </c>
      <c r="D1598" s="284" t="s">
        <v>3980</v>
      </c>
      <c r="E1598" s="19" t="s">
        <v>253</v>
      </c>
      <c r="F1598" s="285">
        <v>34.466000000000001</v>
      </c>
      <c r="G1598" s="36"/>
      <c r="H1598" s="41"/>
    </row>
    <row r="1599" spans="1:8" s="2" customFormat="1" ht="16.899999999999999" customHeight="1">
      <c r="A1599" s="36"/>
      <c r="B1599" s="41"/>
      <c r="C1599" s="284" t="s">
        <v>2517</v>
      </c>
      <c r="D1599" s="284" t="s">
        <v>3951</v>
      </c>
      <c r="E1599" s="19" t="s">
        <v>253</v>
      </c>
      <c r="F1599" s="285">
        <v>20.966999999999999</v>
      </c>
      <c r="G1599" s="36"/>
      <c r="H1599" s="41"/>
    </row>
    <row r="1600" spans="1:8" s="2" customFormat="1" ht="16.899999999999999" customHeight="1">
      <c r="A1600" s="36"/>
      <c r="B1600" s="41"/>
      <c r="C1600" s="284" t="s">
        <v>2548</v>
      </c>
      <c r="D1600" s="284" t="s">
        <v>3952</v>
      </c>
      <c r="E1600" s="19" t="s">
        <v>166</v>
      </c>
      <c r="F1600" s="285">
        <v>220.08099999999999</v>
      </c>
      <c r="G1600" s="36"/>
      <c r="H1600" s="41"/>
    </row>
    <row r="1601" spans="1:8" s="2" customFormat="1" ht="16.899999999999999" customHeight="1">
      <c r="A1601" s="36"/>
      <c r="B1601" s="41"/>
      <c r="C1601" s="280" t="s">
        <v>3102</v>
      </c>
      <c r="D1601" s="281" t="s">
        <v>19</v>
      </c>
      <c r="E1601" s="282" t="s">
        <v>19</v>
      </c>
      <c r="F1601" s="283">
        <v>7.1580000000000004</v>
      </c>
      <c r="G1601" s="36"/>
      <c r="H1601" s="41"/>
    </row>
    <row r="1602" spans="1:8" s="2" customFormat="1" ht="16.899999999999999" customHeight="1">
      <c r="A1602" s="36"/>
      <c r="B1602" s="41"/>
      <c r="C1602" s="284" t="s">
        <v>19</v>
      </c>
      <c r="D1602" s="284" t="s">
        <v>3260</v>
      </c>
      <c r="E1602" s="19" t="s">
        <v>19</v>
      </c>
      <c r="F1602" s="285">
        <v>0</v>
      </c>
      <c r="G1602" s="36"/>
      <c r="H1602" s="41"/>
    </row>
    <row r="1603" spans="1:8" s="2" customFormat="1" ht="16.899999999999999" customHeight="1">
      <c r="A1603" s="36"/>
      <c r="B1603" s="41"/>
      <c r="C1603" s="284" t="s">
        <v>19</v>
      </c>
      <c r="D1603" s="284" t="s">
        <v>3169</v>
      </c>
      <c r="E1603" s="19" t="s">
        <v>19</v>
      </c>
      <c r="F1603" s="285">
        <v>3.536</v>
      </c>
      <c r="G1603" s="36"/>
      <c r="H1603" s="41"/>
    </row>
    <row r="1604" spans="1:8" s="2" customFormat="1" ht="16.899999999999999" customHeight="1">
      <c r="A1604" s="36"/>
      <c r="B1604" s="41"/>
      <c r="C1604" s="284" t="s">
        <v>19</v>
      </c>
      <c r="D1604" s="284" t="s">
        <v>3261</v>
      </c>
      <c r="E1604" s="19" t="s">
        <v>19</v>
      </c>
      <c r="F1604" s="285">
        <v>0</v>
      </c>
      <c r="G1604" s="36"/>
      <c r="H1604" s="41"/>
    </row>
    <row r="1605" spans="1:8" s="2" customFormat="1" ht="16.899999999999999" customHeight="1">
      <c r="A1605" s="36"/>
      <c r="B1605" s="41"/>
      <c r="C1605" s="284" t="s">
        <v>19</v>
      </c>
      <c r="D1605" s="284" t="s">
        <v>3171</v>
      </c>
      <c r="E1605" s="19" t="s">
        <v>19</v>
      </c>
      <c r="F1605" s="285">
        <v>3.51</v>
      </c>
      <c r="G1605" s="36"/>
      <c r="H1605" s="41"/>
    </row>
    <row r="1606" spans="1:8" s="2" customFormat="1" ht="16.899999999999999" customHeight="1">
      <c r="A1606" s="36"/>
      <c r="B1606" s="41"/>
      <c r="C1606" s="284" t="s">
        <v>19</v>
      </c>
      <c r="D1606" s="284" t="s">
        <v>3172</v>
      </c>
      <c r="E1606" s="19" t="s">
        <v>19</v>
      </c>
      <c r="F1606" s="285">
        <v>0.112</v>
      </c>
      <c r="G1606" s="36"/>
      <c r="H1606" s="41"/>
    </row>
    <row r="1607" spans="1:8" s="2" customFormat="1" ht="16.899999999999999" customHeight="1">
      <c r="A1607" s="36"/>
      <c r="B1607" s="41"/>
      <c r="C1607" s="284" t="s">
        <v>3102</v>
      </c>
      <c r="D1607" s="284" t="s">
        <v>2376</v>
      </c>
      <c r="E1607" s="19" t="s">
        <v>19</v>
      </c>
      <c r="F1607" s="285">
        <v>7.1580000000000004</v>
      </c>
      <c r="G1607" s="36"/>
      <c r="H1607" s="41"/>
    </row>
    <row r="1608" spans="1:8" s="2" customFormat="1" ht="16.899999999999999" customHeight="1">
      <c r="A1608" s="36"/>
      <c r="B1608" s="41"/>
      <c r="C1608" s="286" t="s">
        <v>3836</v>
      </c>
      <c r="D1608" s="36"/>
      <c r="E1608" s="36"/>
      <c r="F1608" s="36"/>
      <c r="G1608" s="36"/>
      <c r="H1608" s="41"/>
    </row>
    <row r="1609" spans="1:8" s="2" customFormat="1" ht="16.899999999999999" customHeight="1">
      <c r="A1609" s="36"/>
      <c r="B1609" s="41"/>
      <c r="C1609" s="284" t="s">
        <v>3257</v>
      </c>
      <c r="D1609" s="284" t="s">
        <v>3991</v>
      </c>
      <c r="E1609" s="19" t="s">
        <v>253</v>
      </c>
      <c r="F1609" s="285">
        <v>7.4089999999999998</v>
      </c>
      <c r="G1609" s="36"/>
      <c r="H1609" s="41"/>
    </row>
    <row r="1610" spans="1:8" s="2" customFormat="1" ht="16.899999999999999" customHeight="1">
      <c r="A1610" s="36"/>
      <c r="B1610" s="41"/>
      <c r="C1610" s="280" t="s">
        <v>3992</v>
      </c>
      <c r="D1610" s="281" t="s">
        <v>19</v>
      </c>
      <c r="E1610" s="282" t="s">
        <v>19</v>
      </c>
      <c r="F1610" s="283">
        <v>0.42899999999999999</v>
      </c>
      <c r="G1610" s="36"/>
      <c r="H1610" s="41"/>
    </row>
    <row r="1611" spans="1:8" s="2" customFormat="1" ht="16.899999999999999" customHeight="1">
      <c r="A1611" s="36"/>
      <c r="B1611" s="41"/>
      <c r="C1611" s="280" t="s">
        <v>3993</v>
      </c>
      <c r="D1611" s="281" t="s">
        <v>19</v>
      </c>
      <c r="E1611" s="282" t="s">
        <v>19</v>
      </c>
      <c r="F1611" s="283">
        <v>0.81399999999999995</v>
      </c>
      <c r="G1611" s="36"/>
      <c r="H1611" s="41"/>
    </row>
    <row r="1612" spans="1:8" s="2" customFormat="1" ht="16.899999999999999" customHeight="1">
      <c r="A1612" s="36"/>
      <c r="B1612" s="41"/>
      <c r="C1612" s="280" t="s">
        <v>3104</v>
      </c>
      <c r="D1612" s="281" t="s">
        <v>19</v>
      </c>
      <c r="E1612" s="282" t="s">
        <v>19</v>
      </c>
      <c r="F1612" s="283">
        <v>5.5</v>
      </c>
      <c r="G1612" s="36"/>
      <c r="H1612" s="41"/>
    </row>
    <row r="1613" spans="1:8" s="2" customFormat="1" ht="16.899999999999999" customHeight="1">
      <c r="A1613" s="36"/>
      <c r="B1613" s="41"/>
      <c r="C1613" s="284" t="s">
        <v>19</v>
      </c>
      <c r="D1613" s="284" t="s">
        <v>3293</v>
      </c>
      <c r="E1613" s="19" t="s">
        <v>19</v>
      </c>
      <c r="F1613" s="285">
        <v>0</v>
      </c>
      <c r="G1613" s="36"/>
      <c r="H1613" s="41"/>
    </row>
    <row r="1614" spans="1:8" s="2" customFormat="1" ht="16.899999999999999" customHeight="1">
      <c r="A1614" s="36"/>
      <c r="B1614" s="41"/>
      <c r="C1614" s="284" t="s">
        <v>19</v>
      </c>
      <c r="D1614" s="284" t="s">
        <v>3294</v>
      </c>
      <c r="E1614" s="19" t="s">
        <v>19</v>
      </c>
      <c r="F1614" s="285">
        <v>0</v>
      </c>
      <c r="G1614" s="36"/>
      <c r="H1614" s="41"/>
    </row>
    <row r="1615" spans="1:8" s="2" customFormat="1" ht="16.899999999999999" customHeight="1">
      <c r="A1615" s="36"/>
      <c r="B1615" s="41"/>
      <c r="C1615" s="284" t="s">
        <v>19</v>
      </c>
      <c r="D1615" s="284" t="s">
        <v>3295</v>
      </c>
      <c r="E1615" s="19" t="s">
        <v>19</v>
      </c>
      <c r="F1615" s="285">
        <v>5.5</v>
      </c>
      <c r="G1615" s="36"/>
      <c r="H1615" s="41"/>
    </row>
    <row r="1616" spans="1:8" s="2" customFormat="1" ht="16.899999999999999" customHeight="1">
      <c r="A1616" s="36"/>
      <c r="B1616" s="41"/>
      <c r="C1616" s="284" t="s">
        <v>3104</v>
      </c>
      <c r="D1616" s="284" t="s">
        <v>234</v>
      </c>
      <c r="E1616" s="19" t="s">
        <v>19</v>
      </c>
      <c r="F1616" s="285">
        <v>5.5</v>
      </c>
      <c r="G1616" s="36"/>
      <c r="H1616" s="41"/>
    </row>
    <row r="1617" spans="1:8" s="2" customFormat="1" ht="16.899999999999999" customHeight="1">
      <c r="A1617" s="36"/>
      <c r="B1617" s="41"/>
      <c r="C1617" s="286" t="s">
        <v>3836</v>
      </c>
      <c r="D1617" s="36"/>
      <c r="E1617" s="36"/>
      <c r="F1617" s="36"/>
      <c r="G1617" s="36"/>
      <c r="H1617" s="41"/>
    </row>
    <row r="1618" spans="1:8" s="2" customFormat="1" ht="16.899999999999999" customHeight="1">
      <c r="A1618" s="36"/>
      <c r="B1618" s="41"/>
      <c r="C1618" s="284" t="s">
        <v>2719</v>
      </c>
      <c r="D1618" s="284" t="s">
        <v>2720</v>
      </c>
      <c r="E1618" s="19" t="s">
        <v>253</v>
      </c>
      <c r="F1618" s="285">
        <v>5.5</v>
      </c>
      <c r="G1618" s="36"/>
      <c r="H1618" s="41"/>
    </row>
    <row r="1619" spans="1:8" s="2" customFormat="1" ht="16.899999999999999" customHeight="1">
      <c r="A1619" s="36"/>
      <c r="B1619" s="41"/>
      <c r="C1619" s="284" t="s">
        <v>2498</v>
      </c>
      <c r="D1619" s="284" t="s">
        <v>2499</v>
      </c>
      <c r="E1619" s="19" t="s">
        <v>218</v>
      </c>
      <c r="F1619" s="285">
        <v>4039.29</v>
      </c>
      <c r="G1619" s="36"/>
      <c r="H1619" s="41"/>
    </row>
    <row r="1620" spans="1:8" s="2" customFormat="1" ht="16.899999999999999" customHeight="1">
      <c r="A1620" s="36"/>
      <c r="B1620" s="41"/>
      <c r="C1620" s="280" t="s">
        <v>3994</v>
      </c>
      <c r="D1620" s="281" t="s">
        <v>19</v>
      </c>
      <c r="E1620" s="282" t="s">
        <v>19</v>
      </c>
      <c r="F1620" s="283">
        <v>0</v>
      </c>
      <c r="G1620" s="36"/>
      <c r="H1620" s="41"/>
    </row>
    <row r="1621" spans="1:8" s="2" customFormat="1" ht="16.899999999999999" customHeight="1">
      <c r="A1621" s="36"/>
      <c r="B1621" s="41"/>
      <c r="C1621" s="280" t="s">
        <v>3995</v>
      </c>
      <c r="D1621" s="281" t="s">
        <v>19</v>
      </c>
      <c r="E1621" s="282" t="s">
        <v>19</v>
      </c>
      <c r="F1621" s="283">
        <v>0</v>
      </c>
      <c r="G1621" s="36"/>
      <c r="H1621" s="41"/>
    </row>
    <row r="1622" spans="1:8" s="2" customFormat="1" ht="16.899999999999999" customHeight="1">
      <c r="A1622" s="36"/>
      <c r="B1622" s="41"/>
      <c r="C1622" s="280" t="s">
        <v>3996</v>
      </c>
      <c r="D1622" s="281" t="s">
        <v>19</v>
      </c>
      <c r="E1622" s="282" t="s">
        <v>19</v>
      </c>
      <c r="F1622" s="283">
        <v>0</v>
      </c>
      <c r="G1622" s="36"/>
      <c r="H1622" s="41"/>
    </row>
    <row r="1623" spans="1:8" s="2" customFormat="1" ht="16.899999999999999" customHeight="1">
      <c r="A1623" s="36"/>
      <c r="B1623" s="41"/>
      <c r="C1623" s="280" t="s">
        <v>3997</v>
      </c>
      <c r="D1623" s="281" t="s">
        <v>19</v>
      </c>
      <c r="E1623" s="282" t="s">
        <v>19</v>
      </c>
      <c r="F1623" s="283">
        <v>0</v>
      </c>
      <c r="G1623" s="36"/>
      <c r="H1623" s="41"/>
    </row>
    <row r="1624" spans="1:8" s="2" customFormat="1" ht="16.899999999999999" customHeight="1">
      <c r="A1624" s="36"/>
      <c r="B1624" s="41"/>
      <c r="C1624" s="280" t="s">
        <v>3106</v>
      </c>
      <c r="D1624" s="281" t="s">
        <v>19</v>
      </c>
      <c r="E1624" s="282" t="s">
        <v>19</v>
      </c>
      <c r="F1624" s="283">
        <v>45.204000000000001</v>
      </c>
      <c r="G1624" s="36"/>
      <c r="H1624" s="41"/>
    </row>
    <row r="1625" spans="1:8" s="2" customFormat="1" ht="16.899999999999999" customHeight="1">
      <c r="A1625" s="36"/>
      <c r="B1625" s="41"/>
      <c r="C1625" s="284" t="s">
        <v>19</v>
      </c>
      <c r="D1625" s="284" t="s">
        <v>3158</v>
      </c>
      <c r="E1625" s="19" t="s">
        <v>19</v>
      </c>
      <c r="F1625" s="285">
        <v>0</v>
      </c>
      <c r="G1625" s="36"/>
      <c r="H1625" s="41"/>
    </row>
    <row r="1626" spans="1:8" s="2" customFormat="1" ht="16.899999999999999" customHeight="1">
      <c r="A1626" s="36"/>
      <c r="B1626" s="41"/>
      <c r="C1626" s="284" t="s">
        <v>19</v>
      </c>
      <c r="D1626" s="284" t="s">
        <v>3159</v>
      </c>
      <c r="E1626" s="19" t="s">
        <v>19</v>
      </c>
      <c r="F1626" s="285">
        <v>45.204000000000001</v>
      </c>
      <c r="G1626" s="36"/>
      <c r="H1626" s="41"/>
    </row>
    <row r="1627" spans="1:8" s="2" customFormat="1" ht="16.899999999999999" customHeight="1">
      <c r="A1627" s="36"/>
      <c r="B1627" s="41"/>
      <c r="C1627" s="284" t="s">
        <v>3106</v>
      </c>
      <c r="D1627" s="284" t="s">
        <v>2376</v>
      </c>
      <c r="E1627" s="19" t="s">
        <v>19</v>
      </c>
      <c r="F1627" s="285">
        <v>45.204000000000001</v>
      </c>
      <c r="G1627" s="36"/>
      <c r="H1627" s="41"/>
    </row>
    <row r="1628" spans="1:8" s="2" customFormat="1" ht="16.899999999999999" customHeight="1">
      <c r="A1628" s="36"/>
      <c r="B1628" s="41"/>
      <c r="C1628" s="286" t="s">
        <v>3836</v>
      </c>
      <c r="D1628" s="36"/>
      <c r="E1628" s="36"/>
      <c r="F1628" s="36"/>
      <c r="G1628" s="36"/>
      <c r="H1628" s="41"/>
    </row>
    <row r="1629" spans="1:8" s="2" customFormat="1" ht="16.899999999999999" customHeight="1">
      <c r="A1629" s="36"/>
      <c r="B1629" s="41"/>
      <c r="C1629" s="284" t="s">
        <v>3154</v>
      </c>
      <c r="D1629" s="284" t="s">
        <v>3998</v>
      </c>
      <c r="E1629" s="19" t="s">
        <v>253</v>
      </c>
      <c r="F1629" s="285">
        <v>22.602</v>
      </c>
      <c r="G1629" s="36"/>
      <c r="H1629" s="41"/>
    </row>
    <row r="1630" spans="1:8" s="2" customFormat="1" ht="16.899999999999999" customHeight="1">
      <c r="A1630" s="36"/>
      <c r="B1630" s="41"/>
      <c r="C1630" s="284" t="s">
        <v>3161</v>
      </c>
      <c r="D1630" s="284" t="s">
        <v>3999</v>
      </c>
      <c r="E1630" s="19" t="s">
        <v>253</v>
      </c>
      <c r="F1630" s="285">
        <v>22.602</v>
      </c>
      <c r="G1630" s="36"/>
      <c r="H1630" s="41"/>
    </row>
    <row r="1631" spans="1:8" s="2" customFormat="1" ht="16.899999999999999" customHeight="1">
      <c r="A1631" s="36"/>
      <c r="B1631" s="41"/>
      <c r="C1631" s="284" t="s">
        <v>298</v>
      </c>
      <c r="D1631" s="284" t="s">
        <v>3855</v>
      </c>
      <c r="E1631" s="19" t="s">
        <v>253</v>
      </c>
      <c r="F1631" s="285">
        <v>51.462000000000003</v>
      </c>
      <c r="G1631" s="36"/>
      <c r="H1631" s="41"/>
    </row>
    <row r="1632" spans="1:8" s="2" customFormat="1" ht="16.899999999999999" customHeight="1">
      <c r="A1632" s="36"/>
      <c r="B1632" s="41"/>
      <c r="C1632" s="280" t="s">
        <v>3108</v>
      </c>
      <c r="D1632" s="281" t="s">
        <v>19</v>
      </c>
      <c r="E1632" s="282" t="s">
        <v>19</v>
      </c>
      <c r="F1632" s="283">
        <v>2.7130000000000001</v>
      </c>
      <c r="G1632" s="36"/>
      <c r="H1632" s="41"/>
    </row>
    <row r="1633" spans="1:8" s="2" customFormat="1" ht="16.899999999999999" customHeight="1">
      <c r="A1633" s="36"/>
      <c r="B1633" s="41"/>
      <c r="C1633" s="284" t="s">
        <v>19</v>
      </c>
      <c r="D1633" s="284" t="s">
        <v>3274</v>
      </c>
      <c r="E1633" s="19" t="s">
        <v>19</v>
      </c>
      <c r="F1633" s="285">
        <v>0</v>
      </c>
      <c r="G1633" s="36"/>
      <c r="H1633" s="41"/>
    </row>
    <row r="1634" spans="1:8" s="2" customFormat="1" ht="16.899999999999999" customHeight="1">
      <c r="A1634" s="36"/>
      <c r="B1634" s="41"/>
      <c r="C1634" s="284" t="s">
        <v>19</v>
      </c>
      <c r="D1634" s="284" t="s">
        <v>3285</v>
      </c>
      <c r="E1634" s="19" t="s">
        <v>19</v>
      </c>
      <c r="F1634" s="285">
        <v>0.34</v>
      </c>
      <c r="G1634" s="36"/>
      <c r="H1634" s="41"/>
    </row>
    <row r="1635" spans="1:8" s="2" customFormat="1" ht="16.899999999999999" customHeight="1">
      <c r="A1635" s="36"/>
      <c r="B1635" s="41"/>
      <c r="C1635" s="284" t="s">
        <v>19</v>
      </c>
      <c r="D1635" s="284" t="s">
        <v>3286</v>
      </c>
      <c r="E1635" s="19" t="s">
        <v>19</v>
      </c>
      <c r="F1635" s="285">
        <v>0.64400000000000002</v>
      </c>
      <c r="G1635" s="36"/>
      <c r="H1635" s="41"/>
    </row>
    <row r="1636" spans="1:8" s="2" customFormat="1" ht="16.899999999999999" customHeight="1">
      <c r="A1636" s="36"/>
      <c r="B1636" s="41"/>
      <c r="C1636" s="284" t="s">
        <v>19</v>
      </c>
      <c r="D1636" s="284" t="s">
        <v>3287</v>
      </c>
      <c r="E1636" s="19" t="s">
        <v>19</v>
      </c>
      <c r="F1636" s="285">
        <v>0.35699999999999998</v>
      </c>
      <c r="G1636" s="36"/>
      <c r="H1636" s="41"/>
    </row>
    <row r="1637" spans="1:8" s="2" customFormat="1" ht="16.899999999999999" customHeight="1">
      <c r="A1637" s="36"/>
      <c r="B1637" s="41"/>
      <c r="C1637" s="284" t="s">
        <v>19</v>
      </c>
      <c r="D1637" s="284" t="s">
        <v>3288</v>
      </c>
      <c r="E1637" s="19" t="s">
        <v>19</v>
      </c>
      <c r="F1637" s="285">
        <v>0.39900000000000002</v>
      </c>
      <c r="G1637" s="36"/>
      <c r="H1637" s="41"/>
    </row>
    <row r="1638" spans="1:8" s="2" customFormat="1" ht="16.899999999999999" customHeight="1">
      <c r="A1638" s="36"/>
      <c r="B1638" s="41"/>
      <c r="C1638" s="284" t="s">
        <v>19</v>
      </c>
      <c r="D1638" s="284" t="s">
        <v>3289</v>
      </c>
      <c r="E1638" s="19" t="s">
        <v>19</v>
      </c>
      <c r="F1638" s="285">
        <v>0.158</v>
      </c>
      <c r="G1638" s="36"/>
      <c r="H1638" s="41"/>
    </row>
    <row r="1639" spans="1:8" s="2" customFormat="1" ht="16.899999999999999" customHeight="1">
      <c r="A1639" s="36"/>
      <c r="B1639" s="41"/>
      <c r="C1639" s="284" t="s">
        <v>19</v>
      </c>
      <c r="D1639" s="284" t="s">
        <v>3290</v>
      </c>
      <c r="E1639" s="19" t="s">
        <v>19</v>
      </c>
      <c r="F1639" s="285">
        <v>0.39800000000000002</v>
      </c>
      <c r="G1639" s="36"/>
      <c r="H1639" s="41"/>
    </row>
    <row r="1640" spans="1:8" s="2" customFormat="1" ht="16.899999999999999" customHeight="1">
      <c r="A1640" s="36"/>
      <c r="B1640" s="41"/>
      <c r="C1640" s="284" t="s">
        <v>19</v>
      </c>
      <c r="D1640" s="284" t="s">
        <v>3291</v>
      </c>
      <c r="E1640" s="19" t="s">
        <v>19</v>
      </c>
      <c r="F1640" s="285">
        <v>0.41699999999999998</v>
      </c>
      <c r="G1640" s="36"/>
      <c r="H1640" s="41"/>
    </row>
    <row r="1641" spans="1:8" s="2" customFormat="1" ht="16.899999999999999" customHeight="1">
      <c r="A1641" s="36"/>
      <c r="B1641" s="41"/>
      <c r="C1641" s="284" t="s">
        <v>3108</v>
      </c>
      <c r="D1641" s="284" t="s">
        <v>234</v>
      </c>
      <c r="E1641" s="19" t="s">
        <v>19</v>
      </c>
      <c r="F1641" s="285">
        <v>2.7130000000000001</v>
      </c>
      <c r="G1641" s="36"/>
      <c r="H1641" s="41"/>
    </row>
    <row r="1642" spans="1:8" s="2" customFormat="1" ht="16.899999999999999" customHeight="1">
      <c r="A1642" s="36"/>
      <c r="B1642" s="41"/>
      <c r="C1642" s="286" t="s">
        <v>3836</v>
      </c>
      <c r="D1642" s="36"/>
      <c r="E1642" s="36"/>
      <c r="F1642" s="36"/>
      <c r="G1642" s="36"/>
      <c r="H1642" s="41"/>
    </row>
    <row r="1643" spans="1:8" s="2" customFormat="1" ht="16.899999999999999" customHeight="1">
      <c r="A1643" s="36"/>
      <c r="B1643" s="41"/>
      <c r="C1643" s="284" t="s">
        <v>3282</v>
      </c>
      <c r="D1643" s="284" t="s">
        <v>3283</v>
      </c>
      <c r="E1643" s="19" t="s">
        <v>253</v>
      </c>
      <c r="F1643" s="285">
        <v>2.7130000000000001</v>
      </c>
      <c r="G1643" s="36"/>
      <c r="H1643" s="41"/>
    </row>
    <row r="1644" spans="1:8" s="2" customFormat="1" ht="16.899999999999999" customHeight="1">
      <c r="A1644" s="36"/>
      <c r="B1644" s="41"/>
      <c r="C1644" s="284" t="s">
        <v>2498</v>
      </c>
      <c r="D1644" s="284" t="s">
        <v>2499</v>
      </c>
      <c r="E1644" s="19" t="s">
        <v>218</v>
      </c>
      <c r="F1644" s="285">
        <v>4039.29</v>
      </c>
      <c r="G1644" s="36"/>
      <c r="H1644" s="41"/>
    </row>
    <row r="1645" spans="1:8" s="2" customFormat="1" ht="16.899999999999999" customHeight="1">
      <c r="A1645" s="36"/>
      <c r="B1645" s="41"/>
      <c r="C1645" s="280" t="s">
        <v>4000</v>
      </c>
      <c r="D1645" s="281" t="s">
        <v>19</v>
      </c>
      <c r="E1645" s="282" t="s">
        <v>19</v>
      </c>
      <c r="F1645" s="283">
        <v>0</v>
      </c>
      <c r="G1645" s="36"/>
      <c r="H1645" s="41"/>
    </row>
    <row r="1646" spans="1:8" s="2" customFormat="1" ht="16.899999999999999" customHeight="1">
      <c r="A1646" s="36"/>
      <c r="B1646" s="41"/>
      <c r="C1646" s="280" t="s">
        <v>4001</v>
      </c>
      <c r="D1646" s="281" t="s">
        <v>19</v>
      </c>
      <c r="E1646" s="282" t="s">
        <v>19</v>
      </c>
      <c r="F1646" s="283">
        <v>0</v>
      </c>
      <c r="G1646" s="36"/>
      <c r="H1646" s="41"/>
    </row>
    <row r="1647" spans="1:8" s="2" customFormat="1" ht="16.899999999999999" customHeight="1">
      <c r="A1647" s="36"/>
      <c r="B1647" s="41"/>
      <c r="C1647" s="280" t="s">
        <v>3110</v>
      </c>
      <c r="D1647" s="281" t="s">
        <v>19</v>
      </c>
      <c r="E1647" s="282" t="s">
        <v>19</v>
      </c>
      <c r="F1647" s="283">
        <v>15.318</v>
      </c>
      <c r="G1647" s="36"/>
      <c r="H1647" s="41"/>
    </row>
    <row r="1648" spans="1:8" s="2" customFormat="1" ht="16.899999999999999" customHeight="1">
      <c r="A1648" s="36"/>
      <c r="B1648" s="41"/>
      <c r="C1648" s="284" t="s">
        <v>19</v>
      </c>
      <c r="D1648" s="284" t="s">
        <v>3189</v>
      </c>
      <c r="E1648" s="19" t="s">
        <v>19</v>
      </c>
      <c r="F1648" s="285">
        <v>0</v>
      </c>
      <c r="G1648" s="36"/>
      <c r="H1648" s="41"/>
    </row>
    <row r="1649" spans="1:8" s="2" customFormat="1" ht="16.899999999999999" customHeight="1">
      <c r="A1649" s="36"/>
      <c r="B1649" s="41"/>
      <c r="C1649" s="284" t="s">
        <v>19</v>
      </c>
      <c r="D1649" s="284" t="s">
        <v>3190</v>
      </c>
      <c r="E1649" s="19" t="s">
        <v>19</v>
      </c>
      <c r="F1649" s="285">
        <v>15.318</v>
      </c>
      <c r="G1649" s="36"/>
      <c r="H1649" s="41"/>
    </row>
    <row r="1650" spans="1:8" s="2" customFormat="1" ht="16.899999999999999" customHeight="1">
      <c r="A1650" s="36"/>
      <c r="B1650" s="41"/>
      <c r="C1650" s="284" t="s">
        <v>3110</v>
      </c>
      <c r="D1650" s="284" t="s">
        <v>2376</v>
      </c>
      <c r="E1650" s="19" t="s">
        <v>19</v>
      </c>
      <c r="F1650" s="285">
        <v>15.318</v>
      </c>
      <c r="G1650" s="36"/>
      <c r="H1650" s="41"/>
    </row>
    <row r="1651" spans="1:8" s="2" customFormat="1" ht="16.899999999999999" customHeight="1">
      <c r="A1651" s="36"/>
      <c r="B1651" s="41"/>
      <c r="C1651" s="286" t="s">
        <v>3836</v>
      </c>
      <c r="D1651" s="36"/>
      <c r="E1651" s="36"/>
      <c r="F1651" s="36"/>
      <c r="G1651" s="36"/>
      <c r="H1651" s="41"/>
    </row>
    <row r="1652" spans="1:8" s="2" customFormat="1" ht="16.899999999999999" customHeight="1">
      <c r="A1652" s="36"/>
      <c r="B1652" s="41"/>
      <c r="C1652" s="284" t="s">
        <v>3185</v>
      </c>
      <c r="D1652" s="284" t="s">
        <v>4002</v>
      </c>
      <c r="E1652" s="19" t="s">
        <v>253</v>
      </c>
      <c r="F1652" s="285">
        <v>15.318</v>
      </c>
      <c r="G1652" s="36"/>
      <c r="H1652" s="41"/>
    </row>
    <row r="1653" spans="1:8" s="2" customFormat="1" ht="16.899999999999999" customHeight="1">
      <c r="A1653" s="36"/>
      <c r="B1653" s="41"/>
      <c r="C1653" s="284" t="s">
        <v>298</v>
      </c>
      <c r="D1653" s="284" t="s">
        <v>3855</v>
      </c>
      <c r="E1653" s="19" t="s">
        <v>253</v>
      </c>
      <c r="F1653" s="285">
        <v>51.462000000000003</v>
      </c>
      <c r="G1653" s="36"/>
      <c r="H1653" s="41"/>
    </row>
    <row r="1654" spans="1:8" s="2" customFormat="1" ht="16.899999999999999" customHeight="1">
      <c r="A1654" s="36"/>
      <c r="B1654" s="41"/>
      <c r="C1654" s="280" t="s">
        <v>3113</v>
      </c>
      <c r="D1654" s="281" t="s">
        <v>19</v>
      </c>
      <c r="E1654" s="282" t="s">
        <v>19</v>
      </c>
      <c r="F1654" s="283">
        <v>16.047000000000001</v>
      </c>
      <c r="G1654" s="36"/>
      <c r="H1654" s="41"/>
    </row>
    <row r="1655" spans="1:8" s="2" customFormat="1" ht="16.899999999999999" customHeight="1">
      <c r="A1655" s="36"/>
      <c r="B1655" s="41"/>
      <c r="C1655" s="284" t="s">
        <v>19</v>
      </c>
      <c r="D1655" s="284" t="s">
        <v>3299</v>
      </c>
      <c r="E1655" s="19" t="s">
        <v>19</v>
      </c>
      <c r="F1655" s="285">
        <v>2.7530000000000001</v>
      </c>
      <c r="G1655" s="36"/>
      <c r="H1655" s="41"/>
    </row>
    <row r="1656" spans="1:8" s="2" customFormat="1" ht="16.899999999999999" customHeight="1">
      <c r="A1656" s="36"/>
      <c r="B1656" s="41"/>
      <c r="C1656" s="284" t="s">
        <v>19</v>
      </c>
      <c r="D1656" s="284" t="s">
        <v>3266</v>
      </c>
      <c r="E1656" s="19" t="s">
        <v>19</v>
      </c>
      <c r="F1656" s="285">
        <v>0</v>
      </c>
      <c r="G1656" s="36"/>
      <c r="H1656" s="41"/>
    </row>
    <row r="1657" spans="1:8" s="2" customFormat="1" ht="16.899999999999999" customHeight="1">
      <c r="A1657" s="36"/>
      <c r="B1657" s="41"/>
      <c r="C1657" s="284" t="s">
        <v>19</v>
      </c>
      <c r="D1657" s="284" t="s">
        <v>3300</v>
      </c>
      <c r="E1657" s="19" t="s">
        <v>19</v>
      </c>
      <c r="F1657" s="285">
        <v>0.184</v>
      </c>
      <c r="G1657" s="36"/>
      <c r="H1657" s="41"/>
    </row>
    <row r="1658" spans="1:8" s="2" customFormat="1" ht="16.899999999999999" customHeight="1">
      <c r="A1658" s="36"/>
      <c r="B1658" s="41"/>
      <c r="C1658" s="284" t="s">
        <v>19</v>
      </c>
      <c r="D1658" s="284" t="s">
        <v>3301</v>
      </c>
      <c r="E1658" s="19" t="s">
        <v>19</v>
      </c>
      <c r="F1658" s="285">
        <v>7.4029999999999996</v>
      </c>
      <c r="G1658" s="36"/>
      <c r="H1658" s="41"/>
    </row>
    <row r="1659" spans="1:8" s="2" customFormat="1" ht="16.899999999999999" customHeight="1">
      <c r="A1659" s="36"/>
      <c r="B1659" s="41"/>
      <c r="C1659" s="284" t="s">
        <v>19</v>
      </c>
      <c r="D1659" s="284" t="s">
        <v>3302</v>
      </c>
      <c r="E1659" s="19" t="s">
        <v>19</v>
      </c>
      <c r="F1659" s="285">
        <v>0.51</v>
      </c>
      <c r="G1659" s="36"/>
      <c r="H1659" s="41"/>
    </row>
    <row r="1660" spans="1:8" s="2" customFormat="1" ht="16.899999999999999" customHeight="1">
      <c r="A1660" s="36"/>
      <c r="B1660" s="41"/>
      <c r="C1660" s="284" t="s">
        <v>19</v>
      </c>
      <c r="D1660" s="284" t="s">
        <v>3303</v>
      </c>
      <c r="E1660" s="19" t="s">
        <v>19</v>
      </c>
      <c r="F1660" s="285">
        <v>2.1179999999999999</v>
      </c>
      <c r="G1660" s="36"/>
      <c r="H1660" s="41"/>
    </row>
    <row r="1661" spans="1:8" s="2" customFormat="1" ht="16.899999999999999" customHeight="1">
      <c r="A1661" s="36"/>
      <c r="B1661" s="41"/>
      <c r="C1661" s="284" t="s">
        <v>19</v>
      </c>
      <c r="D1661" s="284" t="s">
        <v>3304</v>
      </c>
      <c r="E1661" s="19" t="s">
        <v>19</v>
      </c>
      <c r="F1661" s="285">
        <v>1.085</v>
      </c>
      <c r="G1661" s="36"/>
      <c r="H1661" s="41"/>
    </row>
    <row r="1662" spans="1:8" s="2" customFormat="1" ht="16.899999999999999" customHeight="1">
      <c r="A1662" s="36"/>
      <c r="B1662" s="41"/>
      <c r="C1662" s="284" t="s">
        <v>19</v>
      </c>
      <c r="D1662" s="284" t="s">
        <v>3305</v>
      </c>
      <c r="E1662" s="19" t="s">
        <v>19</v>
      </c>
      <c r="F1662" s="285">
        <v>0.3</v>
      </c>
      <c r="G1662" s="36"/>
      <c r="H1662" s="41"/>
    </row>
    <row r="1663" spans="1:8" s="2" customFormat="1" ht="16.899999999999999" customHeight="1">
      <c r="A1663" s="36"/>
      <c r="B1663" s="41"/>
      <c r="C1663" s="284" t="s">
        <v>19</v>
      </c>
      <c r="D1663" s="284" t="s">
        <v>3306</v>
      </c>
      <c r="E1663" s="19" t="s">
        <v>19</v>
      </c>
      <c r="F1663" s="285">
        <v>1.032</v>
      </c>
      <c r="G1663" s="36"/>
      <c r="H1663" s="41"/>
    </row>
    <row r="1664" spans="1:8" s="2" customFormat="1" ht="16.899999999999999" customHeight="1">
      <c r="A1664" s="36"/>
      <c r="B1664" s="41"/>
      <c r="C1664" s="284" t="s">
        <v>19</v>
      </c>
      <c r="D1664" s="284" t="s">
        <v>3272</v>
      </c>
      <c r="E1664" s="19" t="s">
        <v>19</v>
      </c>
      <c r="F1664" s="285">
        <v>0</v>
      </c>
      <c r="G1664" s="36"/>
      <c r="H1664" s="41"/>
    </row>
    <row r="1665" spans="1:8" s="2" customFormat="1" ht="16.899999999999999" customHeight="1">
      <c r="A1665" s="36"/>
      <c r="B1665" s="41"/>
      <c r="C1665" s="284" t="s">
        <v>19</v>
      </c>
      <c r="D1665" s="284" t="s">
        <v>3307</v>
      </c>
      <c r="E1665" s="19" t="s">
        <v>19</v>
      </c>
      <c r="F1665" s="285">
        <v>0.66200000000000003</v>
      </c>
      <c r="G1665" s="36"/>
      <c r="H1665" s="41"/>
    </row>
    <row r="1666" spans="1:8" s="2" customFormat="1" ht="16.899999999999999" customHeight="1">
      <c r="A1666" s="36"/>
      <c r="B1666" s="41"/>
      <c r="C1666" s="284" t="s">
        <v>3113</v>
      </c>
      <c r="D1666" s="284" t="s">
        <v>234</v>
      </c>
      <c r="E1666" s="19" t="s">
        <v>19</v>
      </c>
      <c r="F1666" s="285">
        <v>16.047000000000001</v>
      </c>
      <c r="G1666" s="36"/>
      <c r="H1666" s="41"/>
    </row>
    <row r="1667" spans="1:8" s="2" customFormat="1" ht="16.899999999999999" customHeight="1">
      <c r="A1667" s="36"/>
      <c r="B1667" s="41"/>
      <c r="C1667" s="286" t="s">
        <v>3836</v>
      </c>
      <c r="D1667" s="36"/>
      <c r="E1667" s="36"/>
      <c r="F1667" s="36"/>
      <c r="G1667" s="36"/>
      <c r="H1667" s="41"/>
    </row>
    <row r="1668" spans="1:8" s="2" customFormat="1" ht="16.899999999999999" customHeight="1">
      <c r="A1668" s="36"/>
      <c r="B1668" s="41"/>
      <c r="C1668" s="284" t="s">
        <v>3296</v>
      </c>
      <c r="D1668" s="284" t="s">
        <v>3297</v>
      </c>
      <c r="E1668" s="19" t="s">
        <v>253</v>
      </c>
      <c r="F1668" s="285">
        <v>16.047000000000001</v>
      </c>
      <c r="G1668" s="36"/>
      <c r="H1668" s="41"/>
    </row>
    <row r="1669" spans="1:8" s="2" customFormat="1" ht="16.899999999999999" customHeight="1">
      <c r="A1669" s="36"/>
      <c r="B1669" s="41"/>
      <c r="C1669" s="284" t="s">
        <v>2498</v>
      </c>
      <c r="D1669" s="284" t="s">
        <v>2499</v>
      </c>
      <c r="E1669" s="19" t="s">
        <v>218</v>
      </c>
      <c r="F1669" s="285">
        <v>4039.29</v>
      </c>
      <c r="G1669" s="36"/>
      <c r="H1669" s="41"/>
    </row>
    <row r="1670" spans="1:8" s="2" customFormat="1" ht="16.899999999999999" customHeight="1">
      <c r="A1670" s="36"/>
      <c r="B1670" s="41"/>
      <c r="C1670" s="280" t="s">
        <v>3115</v>
      </c>
      <c r="D1670" s="281" t="s">
        <v>19</v>
      </c>
      <c r="E1670" s="282" t="s">
        <v>19</v>
      </c>
      <c r="F1670" s="283">
        <v>53.04</v>
      </c>
      <c r="G1670" s="36"/>
      <c r="H1670" s="41"/>
    </row>
    <row r="1671" spans="1:8" s="2" customFormat="1" ht="16.899999999999999" customHeight="1">
      <c r="A1671" s="36"/>
      <c r="B1671" s="41"/>
      <c r="C1671" s="284" t="s">
        <v>19</v>
      </c>
      <c r="D1671" s="284" t="s">
        <v>3145</v>
      </c>
      <c r="E1671" s="19" t="s">
        <v>19</v>
      </c>
      <c r="F1671" s="285">
        <v>0</v>
      </c>
      <c r="G1671" s="36"/>
      <c r="H1671" s="41"/>
    </row>
    <row r="1672" spans="1:8" s="2" customFormat="1" ht="16.899999999999999" customHeight="1">
      <c r="A1672" s="36"/>
      <c r="B1672" s="41"/>
      <c r="C1672" s="284" t="s">
        <v>19</v>
      </c>
      <c r="D1672" s="284" t="s">
        <v>3146</v>
      </c>
      <c r="E1672" s="19" t="s">
        <v>19</v>
      </c>
      <c r="F1672" s="285">
        <v>26.431999999999999</v>
      </c>
      <c r="G1672" s="36"/>
      <c r="H1672" s="41"/>
    </row>
    <row r="1673" spans="1:8" s="2" customFormat="1" ht="16.899999999999999" customHeight="1">
      <c r="A1673" s="36"/>
      <c r="B1673" s="41"/>
      <c r="C1673" s="284" t="s">
        <v>19</v>
      </c>
      <c r="D1673" s="284" t="s">
        <v>3147</v>
      </c>
      <c r="E1673" s="19" t="s">
        <v>19</v>
      </c>
      <c r="F1673" s="285">
        <v>26.608000000000001</v>
      </c>
      <c r="G1673" s="36"/>
      <c r="H1673" s="41"/>
    </row>
    <row r="1674" spans="1:8" s="2" customFormat="1" ht="16.899999999999999" customHeight="1">
      <c r="A1674" s="36"/>
      <c r="B1674" s="41"/>
      <c r="C1674" s="284" t="s">
        <v>3115</v>
      </c>
      <c r="D1674" s="284" t="s">
        <v>2376</v>
      </c>
      <c r="E1674" s="19" t="s">
        <v>19</v>
      </c>
      <c r="F1674" s="285">
        <v>53.04</v>
      </c>
      <c r="G1674" s="36"/>
      <c r="H1674" s="41"/>
    </row>
    <row r="1675" spans="1:8" s="2" customFormat="1" ht="16.899999999999999" customHeight="1">
      <c r="A1675" s="36"/>
      <c r="B1675" s="41"/>
      <c r="C1675" s="286" t="s">
        <v>3836</v>
      </c>
      <c r="D1675" s="36"/>
      <c r="E1675" s="36"/>
      <c r="F1675" s="36"/>
      <c r="G1675" s="36"/>
      <c r="H1675" s="41"/>
    </row>
    <row r="1676" spans="1:8" s="2" customFormat="1" ht="16.899999999999999" customHeight="1">
      <c r="A1676" s="36"/>
      <c r="B1676" s="41"/>
      <c r="C1676" s="284" t="s">
        <v>2370</v>
      </c>
      <c r="D1676" s="284" t="s">
        <v>3948</v>
      </c>
      <c r="E1676" s="19" t="s">
        <v>253</v>
      </c>
      <c r="F1676" s="285">
        <v>26.52</v>
      </c>
      <c r="G1676" s="36"/>
      <c r="H1676" s="41"/>
    </row>
    <row r="1677" spans="1:8" s="2" customFormat="1" ht="16.899999999999999" customHeight="1">
      <c r="A1677" s="36"/>
      <c r="B1677" s="41"/>
      <c r="C1677" s="284" t="s">
        <v>2379</v>
      </c>
      <c r="D1677" s="284" t="s">
        <v>3949</v>
      </c>
      <c r="E1677" s="19" t="s">
        <v>253</v>
      </c>
      <c r="F1677" s="285">
        <v>26.52</v>
      </c>
      <c r="G1677" s="36"/>
      <c r="H1677" s="41"/>
    </row>
    <row r="1678" spans="1:8" s="2" customFormat="1" ht="16.899999999999999" customHeight="1">
      <c r="A1678" s="36"/>
      <c r="B1678" s="41"/>
      <c r="C1678" s="284" t="s">
        <v>298</v>
      </c>
      <c r="D1678" s="284" t="s">
        <v>3855</v>
      </c>
      <c r="E1678" s="19" t="s">
        <v>253</v>
      </c>
      <c r="F1678" s="285">
        <v>51.462000000000003</v>
      </c>
      <c r="G1678" s="36"/>
      <c r="H1678" s="41"/>
    </row>
    <row r="1679" spans="1:8" s="2" customFormat="1" ht="16.899999999999999" customHeight="1">
      <c r="A1679" s="36"/>
      <c r="B1679" s="41"/>
      <c r="C1679" s="284" t="s">
        <v>324</v>
      </c>
      <c r="D1679" s="284" t="s">
        <v>3859</v>
      </c>
      <c r="E1679" s="19" t="s">
        <v>253</v>
      </c>
      <c r="F1679" s="285">
        <v>51.171999999999997</v>
      </c>
      <c r="G1679" s="36"/>
      <c r="H1679" s="41"/>
    </row>
    <row r="1680" spans="1:8" s="2" customFormat="1" ht="16.899999999999999" customHeight="1">
      <c r="A1680" s="36"/>
      <c r="B1680" s="41"/>
      <c r="C1680" s="280" t="s">
        <v>2337</v>
      </c>
      <c r="D1680" s="281" t="s">
        <v>19</v>
      </c>
      <c r="E1680" s="282" t="s">
        <v>19</v>
      </c>
      <c r="F1680" s="283">
        <v>9.2620000000000005</v>
      </c>
      <c r="G1680" s="36"/>
      <c r="H1680" s="41"/>
    </row>
    <row r="1681" spans="1:8" s="2" customFormat="1" ht="16.899999999999999" customHeight="1">
      <c r="A1681" s="36"/>
      <c r="B1681" s="41"/>
      <c r="C1681" s="280" t="s">
        <v>3117</v>
      </c>
      <c r="D1681" s="281" t="s">
        <v>19</v>
      </c>
      <c r="E1681" s="282" t="s">
        <v>19</v>
      </c>
      <c r="F1681" s="283">
        <v>4.476</v>
      </c>
      <c r="G1681" s="36"/>
      <c r="H1681" s="41"/>
    </row>
    <row r="1682" spans="1:8" s="2" customFormat="1" ht="16.899999999999999" customHeight="1">
      <c r="A1682" s="36"/>
      <c r="B1682" s="41"/>
      <c r="C1682" s="284" t="s">
        <v>19</v>
      </c>
      <c r="D1682" s="284" t="s">
        <v>3363</v>
      </c>
      <c r="E1682" s="19" t="s">
        <v>19</v>
      </c>
      <c r="F1682" s="285">
        <v>0</v>
      </c>
      <c r="G1682" s="36"/>
      <c r="H1682" s="41"/>
    </row>
    <row r="1683" spans="1:8" s="2" customFormat="1" ht="16.899999999999999" customHeight="1">
      <c r="A1683" s="36"/>
      <c r="B1683" s="41"/>
      <c r="C1683" s="284" t="s">
        <v>19</v>
      </c>
      <c r="D1683" s="284" t="s">
        <v>3364</v>
      </c>
      <c r="E1683" s="19" t="s">
        <v>19</v>
      </c>
      <c r="F1683" s="285">
        <v>4.476</v>
      </c>
      <c r="G1683" s="36"/>
      <c r="H1683" s="41"/>
    </row>
    <row r="1684" spans="1:8" s="2" customFormat="1" ht="16.899999999999999" customHeight="1">
      <c r="A1684" s="36"/>
      <c r="B1684" s="41"/>
      <c r="C1684" s="284" t="s">
        <v>3117</v>
      </c>
      <c r="D1684" s="284" t="s">
        <v>2376</v>
      </c>
      <c r="E1684" s="19" t="s">
        <v>19</v>
      </c>
      <c r="F1684" s="285">
        <v>4.476</v>
      </c>
      <c r="G1684" s="36"/>
      <c r="H1684" s="41"/>
    </row>
    <row r="1685" spans="1:8" s="2" customFormat="1" ht="16.899999999999999" customHeight="1">
      <c r="A1685" s="36"/>
      <c r="B1685" s="41"/>
      <c r="C1685" s="286" t="s">
        <v>3836</v>
      </c>
      <c r="D1685" s="36"/>
      <c r="E1685" s="36"/>
      <c r="F1685" s="36"/>
      <c r="G1685" s="36"/>
      <c r="H1685" s="41"/>
    </row>
    <row r="1686" spans="1:8" s="2" customFormat="1" ht="16.899999999999999" customHeight="1">
      <c r="A1686" s="36"/>
      <c r="B1686" s="41"/>
      <c r="C1686" s="284" t="s">
        <v>3360</v>
      </c>
      <c r="D1686" s="284" t="s">
        <v>4003</v>
      </c>
      <c r="E1686" s="19" t="s">
        <v>156</v>
      </c>
      <c r="F1686" s="285">
        <v>4.476</v>
      </c>
      <c r="G1686" s="36"/>
      <c r="H1686" s="41"/>
    </row>
    <row r="1687" spans="1:8" s="2" customFormat="1" ht="16.899999999999999" customHeight="1">
      <c r="A1687" s="36"/>
      <c r="B1687" s="41"/>
      <c r="C1687" s="284" t="s">
        <v>3365</v>
      </c>
      <c r="D1687" s="284" t="s">
        <v>4004</v>
      </c>
      <c r="E1687" s="19" t="s">
        <v>156</v>
      </c>
      <c r="F1687" s="285">
        <v>4.476</v>
      </c>
      <c r="G1687" s="36"/>
      <c r="H1687" s="41"/>
    </row>
    <row r="1688" spans="1:8" s="2" customFormat="1" ht="16.899999999999999" customHeight="1">
      <c r="A1688" s="36"/>
      <c r="B1688" s="41"/>
      <c r="C1688" s="284" t="s">
        <v>3369</v>
      </c>
      <c r="D1688" s="284" t="s">
        <v>3370</v>
      </c>
      <c r="E1688" s="19" t="s">
        <v>156</v>
      </c>
      <c r="F1688" s="285">
        <v>4.9240000000000004</v>
      </c>
      <c r="G1688" s="36"/>
      <c r="H1688" s="41"/>
    </row>
    <row r="1689" spans="1:8" s="2" customFormat="1" ht="16.899999999999999" customHeight="1">
      <c r="A1689" s="36"/>
      <c r="B1689" s="41"/>
      <c r="C1689" s="280" t="s">
        <v>4005</v>
      </c>
      <c r="D1689" s="281" t="s">
        <v>19</v>
      </c>
      <c r="E1689" s="282" t="s">
        <v>19</v>
      </c>
      <c r="F1689" s="283">
        <v>38.459000000000003</v>
      </c>
      <c r="G1689" s="36"/>
      <c r="H1689" s="41"/>
    </row>
    <row r="1690" spans="1:8" s="2" customFormat="1" ht="16.899999999999999" customHeight="1">
      <c r="A1690" s="36"/>
      <c r="B1690" s="41"/>
      <c r="C1690" s="280" t="s">
        <v>4006</v>
      </c>
      <c r="D1690" s="281" t="s">
        <v>19</v>
      </c>
      <c r="E1690" s="282" t="s">
        <v>19</v>
      </c>
      <c r="F1690" s="283">
        <v>2.7080000000000002</v>
      </c>
      <c r="G1690" s="36"/>
      <c r="H1690" s="41"/>
    </row>
    <row r="1691" spans="1:8" s="2" customFormat="1" ht="16.899999999999999" customHeight="1">
      <c r="A1691" s="36"/>
      <c r="B1691" s="41"/>
      <c r="C1691" s="280" t="s">
        <v>4007</v>
      </c>
      <c r="D1691" s="281" t="s">
        <v>19</v>
      </c>
      <c r="E1691" s="282" t="s">
        <v>19</v>
      </c>
      <c r="F1691" s="283">
        <v>35.750999999999998</v>
      </c>
      <c r="G1691" s="36"/>
      <c r="H1691" s="41"/>
    </row>
    <row r="1692" spans="1:8" s="2" customFormat="1" ht="16.899999999999999" customHeight="1">
      <c r="A1692" s="36"/>
      <c r="B1692" s="41"/>
      <c r="C1692" s="280" t="s">
        <v>4008</v>
      </c>
      <c r="D1692" s="281" t="s">
        <v>19</v>
      </c>
      <c r="E1692" s="282" t="s">
        <v>19</v>
      </c>
      <c r="F1692" s="283">
        <v>0</v>
      </c>
      <c r="G1692" s="36"/>
      <c r="H1692" s="41"/>
    </row>
    <row r="1693" spans="1:8" s="2" customFormat="1" ht="16.899999999999999" customHeight="1">
      <c r="A1693" s="36"/>
      <c r="B1693" s="41"/>
      <c r="C1693" s="280" t="s">
        <v>4009</v>
      </c>
      <c r="D1693" s="281" t="s">
        <v>19</v>
      </c>
      <c r="E1693" s="282" t="s">
        <v>19</v>
      </c>
      <c r="F1693" s="283">
        <v>0</v>
      </c>
      <c r="G1693" s="36"/>
      <c r="H1693" s="41"/>
    </row>
    <row r="1694" spans="1:8" s="2" customFormat="1" ht="16.899999999999999" customHeight="1">
      <c r="A1694" s="36"/>
      <c r="B1694" s="41"/>
      <c r="C1694" s="280" t="s">
        <v>3119</v>
      </c>
      <c r="D1694" s="281" t="s">
        <v>19</v>
      </c>
      <c r="E1694" s="282" t="s">
        <v>19</v>
      </c>
      <c r="F1694" s="283">
        <v>19.707999999999998</v>
      </c>
      <c r="G1694" s="36"/>
      <c r="H1694" s="41"/>
    </row>
    <row r="1695" spans="1:8" s="2" customFormat="1" ht="16.899999999999999" customHeight="1">
      <c r="A1695" s="36"/>
      <c r="B1695" s="41"/>
      <c r="C1695" s="284" t="s">
        <v>19</v>
      </c>
      <c r="D1695" s="284" t="s">
        <v>3168</v>
      </c>
      <c r="E1695" s="19" t="s">
        <v>19</v>
      </c>
      <c r="F1695" s="285">
        <v>0</v>
      </c>
      <c r="G1695" s="36"/>
      <c r="H1695" s="41"/>
    </row>
    <row r="1696" spans="1:8" s="2" customFormat="1" ht="16.899999999999999" customHeight="1">
      <c r="A1696" s="36"/>
      <c r="B1696" s="41"/>
      <c r="C1696" s="284" t="s">
        <v>19</v>
      </c>
      <c r="D1696" s="284" t="s">
        <v>3169</v>
      </c>
      <c r="E1696" s="19" t="s">
        <v>19</v>
      </c>
      <c r="F1696" s="285">
        <v>3.536</v>
      </c>
      <c r="G1696" s="36"/>
      <c r="H1696" s="41"/>
    </row>
    <row r="1697" spans="1:8" s="2" customFormat="1" ht="16.899999999999999" customHeight="1">
      <c r="A1697" s="36"/>
      <c r="B1697" s="41"/>
      <c r="C1697" s="284" t="s">
        <v>19</v>
      </c>
      <c r="D1697" s="284" t="s">
        <v>3170</v>
      </c>
      <c r="E1697" s="19" t="s">
        <v>19</v>
      </c>
      <c r="F1697" s="285">
        <v>4.95</v>
      </c>
      <c r="G1697" s="36"/>
      <c r="H1697" s="41"/>
    </row>
    <row r="1698" spans="1:8" s="2" customFormat="1" ht="16.899999999999999" customHeight="1">
      <c r="A1698" s="36"/>
      <c r="B1698" s="41"/>
      <c r="C1698" s="284" t="s">
        <v>19</v>
      </c>
      <c r="D1698" s="284" t="s">
        <v>3171</v>
      </c>
      <c r="E1698" s="19" t="s">
        <v>19</v>
      </c>
      <c r="F1698" s="285">
        <v>3.51</v>
      </c>
      <c r="G1698" s="36"/>
      <c r="H1698" s="41"/>
    </row>
    <row r="1699" spans="1:8" s="2" customFormat="1" ht="16.899999999999999" customHeight="1">
      <c r="A1699" s="36"/>
      <c r="B1699" s="41"/>
      <c r="C1699" s="284" t="s">
        <v>19</v>
      </c>
      <c r="D1699" s="284" t="s">
        <v>3172</v>
      </c>
      <c r="E1699" s="19" t="s">
        <v>19</v>
      </c>
      <c r="F1699" s="285">
        <v>0.112</v>
      </c>
      <c r="G1699" s="36"/>
      <c r="H1699" s="41"/>
    </row>
    <row r="1700" spans="1:8" s="2" customFormat="1" ht="16.899999999999999" customHeight="1">
      <c r="A1700" s="36"/>
      <c r="B1700" s="41"/>
      <c r="C1700" s="284" t="s">
        <v>19</v>
      </c>
      <c r="D1700" s="284" t="s">
        <v>3173</v>
      </c>
      <c r="E1700" s="19" t="s">
        <v>19</v>
      </c>
      <c r="F1700" s="285">
        <v>4.9139999999999997</v>
      </c>
      <c r="G1700" s="36"/>
      <c r="H1700" s="41"/>
    </row>
    <row r="1701" spans="1:8" s="2" customFormat="1" ht="16.899999999999999" customHeight="1">
      <c r="A1701" s="36"/>
      <c r="B1701" s="41"/>
      <c r="C1701" s="284" t="s">
        <v>19</v>
      </c>
      <c r="D1701" s="284" t="s">
        <v>3174</v>
      </c>
      <c r="E1701" s="19" t="s">
        <v>19</v>
      </c>
      <c r="F1701" s="285">
        <v>0.186</v>
      </c>
      <c r="G1701" s="36"/>
      <c r="H1701" s="41"/>
    </row>
    <row r="1702" spans="1:8" s="2" customFormat="1" ht="16.899999999999999" customHeight="1">
      <c r="A1702" s="36"/>
      <c r="B1702" s="41"/>
      <c r="C1702" s="284" t="s">
        <v>19</v>
      </c>
      <c r="D1702" s="284" t="s">
        <v>3175</v>
      </c>
      <c r="E1702" s="19" t="s">
        <v>19</v>
      </c>
      <c r="F1702" s="285">
        <v>0</v>
      </c>
      <c r="G1702" s="36"/>
      <c r="H1702" s="41"/>
    </row>
    <row r="1703" spans="1:8" s="2" customFormat="1" ht="16.899999999999999" customHeight="1">
      <c r="A1703" s="36"/>
      <c r="B1703" s="41"/>
      <c r="C1703" s="284" t="s">
        <v>19</v>
      </c>
      <c r="D1703" s="284" t="s">
        <v>3176</v>
      </c>
      <c r="E1703" s="19" t="s">
        <v>19</v>
      </c>
      <c r="F1703" s="285">
        <v>2.5</v>
      </c>
      <c r="G1703" s="36"/>
      <c r="H1703" s="41"/>
    </row>
    <row r="1704" spans="1:8" s="2" customFormat="1" ht="16.899999999999999" customHeight="1">
      <c r="A1704" s="36"/>
      <c r="B1704" s="41"/>
      <c r="C1704" s="284" t="s">
        <v>3119</v>
      </c>
      <c r="D1704" s="284" t="s">
        <v>2376</v>
      </c>
      <c r="E1704" s="19" t="s">
        <v>19</v>
      </c>
      <c r="F1704" s="285">
        <v>19.707999999999998</v>
      </c>
      <c r="G1704" s="36"/>
      <c r="H1704" s="41"/>
    </row>
    <row r="1705" spans="1:8" s="2" customFormat="1" ht="16.899999999999999" customHeight="1">
      <c r="A1705" s="36"/>
      <c r="B1705" s="41"/>
      <c r="C1705" s="286" t="s">
        <v>3836</v>
      </c>
      <c r="D1705" s="36"/>
      <c r="E1705" s="36"/>
      <c r="F1705" s="36"/>
      <c r="G1705" s="36"/>
      <c r="H1705" s="41"/>
    </row>
    <row r="1706" spans="1:8" s="2" customFormat="1" ht="16.899999999999999" customHeight="1">
      <c r="A1706" s="36"/>
      <c r="B1706" s="41"/>
      <c r="C1706" s="284" t="s">
        <v>3165</v>
      </c>
      <c r="D1706" s="284" t="s">
        <v>4010</v>
      </c>
      <c r="E1706" s="19" t="s">
        <v>253</v>
      </c>
      <c r="F1706" s="285">
        <v>9.8539999999999992</v>
      </c>
      <c r="G1706" s="36"/>
      <c r="H1706" s="41"/>
    </row>
    <row r="1707" spans="1:8" s="2" customFormat="1" ht="16.899999999999999" customHeight="1">
      <c r="A1707" s="36"/>
      <c r="B1707" s="41"/>
      <c r="C1707" s="284" t="s">
        <v>3178</v>
      </c>
      <c r="D1707" s="284" t="s">
        <v>4011</v>
      </c>
      <c r="E1707" s="19" t="s">
        <v>253</v>
      </c>
      <c r="F1707" s="285">
        <v>9.8539999999999992</v>
      </c>
      <c r="G1707" s="36"/>
      <c r="H1707" s="41"/>
    </row>
    <row r="1708" spans="1:8" s="2" customFormat="1" ht="16.899999999999999" customHeight="1">
      <c r="A1708" s="36"/>
      <c r="B1708" s="41"/>
      <c r="C1708" s="284" t="s">
        <v>298</v>
      </c>
      <c r="D1708" s="284" t="s">
        <v>3855</v>
      </c>
      <c r="E1708" s="19" t="s">
        <v>253</v>
      </c>
      <c r="F1708" s="285">
        <v>51.462000000000003</v>
      </c>
      <c r="G1708" s="36"/>
      <c r="H1708" s="41"/>
    </row>
    <row r="1709" spans="1:8" s="2" customFormat="1" ht="16.899999999999999" customHeight="1">
      <c r="A1709" s="36"/>
      <c r="B1709" s="41"/>
      <c r="C1709" s="280" t="s">
        <v>3494</v>
      </c>
      <c r="D1709" s="281" t="s">
        <v>19</v>
      </c>
      <c r="E1709" s="282" t="s">
        <v>19</v>
      </c>
      <c r="F1709" s="283">
        <v>13.486000000000001</v>
      </c>
      <c r="G1709" s="36"/>
      <c r="H1709" s="41"/>
    </row>
    <row r="1710" spans="1:8" s="2" customFormat="1" ht="16.899999999999999" customHeight="1">
      <c r="A1710" s="36"/>
      <c r="B1710" s="41"/>
      <c r="C1710" s="280" t="s">
        <v>4012</v>
      </c>
      <c r="D1710" s="281" t="s">
        <v>19</v>
      </c>
      <c r="E1710" s="282" t="s">
        <v>19</v>
      </c>
      <c r="F1710" s="283">
        <v>0</v>
      </c>
      <c r="G1710" s="36"/>
      <c r="H1710" s="41"/>
    </row>
    <row r="1711" spans="1:8" s="2" customFormat="1" ht="16.899999999999999" customHeight="1">
      <c r="A1711" s="36"/>
      <c r="B1711" s="41"/>
      <c r="C1711" s="280" t="s">
        <v>3121</v>
      </c>
      <c r="D1711" s="281" t="s">
        <v>19</v>
      </c>
      <c r="E1711" s="282" t="s">
        <v>19</v>
      </c>
      <c r="F1711" s="283">
        <v>178.45</v>
      </c>
      <c r="G1711" s="36"/>
      <c r="H1711" s="41"/>
    </row>
    <row r="1712" spans="1:8" s="2" customFormat="1" ht="16.899999999999999" customHeight="1">
      <c r="A1712" s="36"/>
      <c r="B1712" s="41"/>
      <c r="C1712" s="284" t="s">
        <v>19</v>
      </c>
      <c r="D1712" s="284" t="s">
        <v>3227</v>
      </c>
      <c r="E1712" s="19" t="s">
        <v>19</v>
      </c>
      <c r="F1712" s="285">
        <v>0</v>
      </c>
      <c r="G1712" s="36"/>
      <c r="H1712" s="41"/>
    </row>
    <row r="1713" spans="1:8" s="2" customFormat="1" ht="16.899999999999999" customHeight="1">
      <c r="A1713" s="36"/>
      <c r="B1713" s="41"/>
      <c r="C1713" s="284" t="s">
        <v>19</v>
      </c>
      <c r="D1713" s="284" t="s">
        <v>3228</v>
      </c>
      <c r="E1713" s="19" t="s">
        <v>19</v>
      </c>
      <c r="F1713" s="285">
        <v>0</v>
      </c>
      <c r="G1713" s="36"/>
      <c r="H1713" s="41"/>
    </row>
    <row r="1714" spans="1:8" s="2" customFormat="1" ht="16.899999999999999" customHeight="1">
      <c r="A1714" s="36"/>
      <c r="B1714" s="41"/>
      <c r="C1714" s="284" t="s">
        <v>19</v>
      </c>
      <c r="D1714" s="284" t="s">
        <v>3229</v>
      </c>
      <c r="E1714" s="19" t="s">
        <v>19</v>
      </c>
      <c r="F1714" s="285">
        <v>178.45</v>
      </c>
      <c r="G1714" s="36"/>
      <c r="H1714" s="41"/>
    </row>
    <row r="1715" spans="1:8" s="2" customFormat="1" ht="16.899999999999999" customHeight="1">
      <c r="A1715" s="36"/>
      <c r="B1715" s="41"/>
      <c r="C1715" s="284" t="s">
        <v>3121</v>
      </c>
      <c r="D1715" s="284" t="s">
        <v>2376</v>
      </c>
      <c r="E1715" s="19" t="s">
        <v>19</v>
      </c>
      <c r="F1715" s="285">
        <v>178.45</v>
      </c>
      <c r="G1715" s="36"/>
      <c r="H1715" s="41"/>
    </row>
    <row r="1716" spans="1:8" s="2" customFormat="1" ht="16.899999999999999" customHeight="1">
      <c r="A1716" s="36"/>
      <c r="B1716" s="41"/>
      <c r="C1716" s="286" t="s">
        <v>3836</v>
      </c>
      <c r="D1716" s="36"/>
      <c r="E1716" s="36"/>
      <c r="F1716" s="36"/>
      <c r="G1716" s="36"/>
      <c r="H1716" s="41"/>
    </row>
    <row r="1717" spans="1:8" s="2" customFormat="1" ht="16.899999999999999" customHeight="1">
      <c r="A1717" s="36"/>
      <c r="B1717" s="41"/>
      <c r="C1717" s="284" t="s">
        <v>3222</v>
      </c>
      <c r="D1717" s="284" t="s">
        <v>4013</v>
      </c>
      <c r="E1717" s="19" t="s">
        <v>156</v>
      </c>
      <c r="F1717" s="285">
        <v>356.9</v>
      </c>
      <c r="G1717" s="36"/>
      <c r="H1717" s="41"/>
    </row>
    <row r="1718" spans="1:8" s="2" customFormat="1" ht="16.899999999999999" customHeight="1">
      <c r="A1718" s="36"/>
      <c r="B1718" s="41"/>
      <c r="C1718" s="284" t="s">
        <v>334</v>
      </c>
      <c r="D1718" s="284" t="s">
        <v>4014</v>
      </c>
      <c r="E1718" s="19" t="s">
        <v>156</v>
      </c>
      <c r="F1718" s="285">
        <v>247.95</v>
      </c>
      <c r="G1718" s="36"/>
      <c r="H1718" s="41"/>
    </row>
    <row r="1719" spans="1:8" s="2" customFormat="1" ht="16.899999999999999" customHeight="1">
      <c r="A1719" s="36"/>
      <c r="B1719" s="41"/>
      <c r="C1719" s="284" t="s">
        <v>3218</v>
      </c>
      <c r="D1719" s="284" t="s">
        <v>3219</v>
      </c>
      <c r="E1719" s="19" t="s">
        <v>343</v>
      </c>
      <c r="F1719" s="285">
        <v>6.1989999999999998</v>
      </c>
      <c r="G1719" s="36"/>
      <c r="H1719" s="41"/>
    </row>
    <row r="1720" spans="1:8" s="2" customFormat="1" ht="16.899999999999999" customHeight="1">
      <c r="A1720" s="36"/>
      <c r="B1720" s="41"/>
      <c r="C1720" s="284" t="s">
        <v>3235</v>
      </c>
      <c r="D1720" s="284" t="s">
        <v>4015</v>
      </c>
      <c r="E1720" s="19" t="s">
        <v>253</v>
      </c>
      <c r="F1720" s="285">
        <v>3.569</v>
      </c>
      <c r="G1720" s="36"/>
      <c r="H1720" s="41"/>
    </row>
    <row r="1721" spans="1:8" s="2" customFormat="1" ht="16.899999999999999" customHeight="1">
      <c r="A1721" s="36"/>
      <c r="B1721" s="41"/>
      <c r="C1721" s="280" t="s">
        <v>4016</v>
      </c>
      <c r="D1721" s="281" t="s">
        <v>19</v>
      </c>
      <c r="E1721" s="282" t="s">
        <v>19</v>
      </c>
      <c r="F1721" s="283">
        <v>75.12</v>
      </c>
      <c r="G1721" s="36"/>
      <c r="H1721" s="41"/>
    </row>
    <row r="1722" spans="1:8" s="2" customFormat="1" ht="16.899999999999999" customHeight="1">
      <c r="A1722" s="36"/>
      <c r="B1722" s="41"/>
      <c r="C1722" s="284" t="s">
        <v>19</v>
      </c>
      <c r="D1722" s="284" t="s">
        <v>3227</v>
      </c>
      <c r="E1722" s="19" t="s">
        <v>19</v>
      </c>
      <c r="F1722" s="285">
        <v>0</v>
      </c>
      <c r="G1722" s="36"/>
      <c r="H1722" s="41"/>
    </row>
    <row r="1723" spans="1:8" s="2" customFormat="1" ht="16.899999999999999" customHeight="1">
      <c r="A1723" s="36"/>
      <c r="B1723" s="41"/>
      <c r="C1723" s="284" t="s">
        <v>19</v>
      </c>
      <c r="D1723" s="284" t="s">
        <v>4017</v>
      </c>
      <c r="E1723" s="19" t="s">
        <v>19</v>
      </c>
      <c r="F1723" s="285">
        <v>75.12</v>
      </c>
      <c r="G1723" s="36"/>
      <c r="H1723" s="41"/>
    </row>
    <row r="1724" spans="1:8" s="2" customFormat="1" ht="16.899999999999999" customHeight="1">
      <c r="A1724" s="36"/>
      <c r="B1724" s="41"/>
      <c r="C1724" s="284" t="s">
        <v>4016</v>
      </c>
      <c r="D1724" s="284" t="s">
        <v>2376</v>
      </c>
      <c r="E1724" s="19" t="s">
        <v>19</v>
      </c>
      <c r="F1724" s="285">
        <v>75.12</v>
      </c>
      <c r="G1724" s="36"/>
      <c r="H1724" s="41"/>
    </row>
    <row r="1725" spans="1:8" s="2" customFormat="1" ht="16.899999999999999" customHeight="1">
      <c r="A1725" s="36"/>
      <c r="B1725" s="41"/>
      <c r="C1725" s="280" t="s">
        <v>2929</v>
      </c>
      <c r="D1725" s="281" t="s">
        <v>19</v>
      </c>
      <c r="E1725" s="282" t="s">
        <v>19</v>
      </c>
      <c r="F1725" s="283">
        <v>18.552</v>
      </c>
      <c r="G1725" s="36"/>
      <c r="H1725" s="41"/>
    </row>
    <row r="1726" spans="1:8" s="2" customFormat="1" ht="16.899999999999999" customHeight="1">
      <c r="A1726" s="36"/>
      <c r="B1726" s="41"/>
      <c r="C1726" s="280" t="s">
        <v>4018</v>
      </c>
      <c r="D1726" s="281" t="s">
        <v>19</v>
      </c>
      <c r="E1726" s="282" t="s">
        <v>19</v>
      </c>
      <c r="F1726" s="283">
        <v>101.333</v>
      </c>
      <c r="G1726" s="36"/>
      <c r="H1726" s="41"/>
    </row>
    <row r="1727" spans="1:8" s="2" customFormat="1" ht="16.899999999999999" customHeight="1">
      <c r="A1727" s="36"/>
      <c r="B1727" s="41"/>
      <c r="C1727" s="280" t="s">
        <v>2931</v>
      </c>
      <c r="D1727" s="281" t="s">
        <v>19</v>
      </c>
      <c r="E1727" s="282" t="s">
        <v>19</v>
      </c>
      <c r="F1727" s="283">
        <v>10.281000000000001</v>
      </c>
      <c r="G1727" s="36"/>
      <c r="H1727" s="41"/>
    </row>
    <row r="1728" spans="1:8" s="2" customFormat="1" ht="16.899999999999999" customHeight="1">
      <c r="A1728" s="36"/>
      <c r="B1728" s="41"/>
      <c r="C1728" s="280" t="s">
        <v>2933</v>
      </c>
      <c r="D1728" s="281" t="s">
        <v>19</v>
      </c>
      <c r="E1728" s="282" t="s">
        <v>19</v>
      </c>
      <c r="F1728" s="283">
        <v>0.28999999999999998</v>
      </c>
      <c r="G1728" s="36"/>
      <c r="H1728" s="41"/>
    </row>
    <row r="1729" spans="1:8" s="2" customFormat="1" ht="16.899999999999999" customHeight="1">
      <c r="A1729" s="36"/>
      <c r="B1729" s="41"/>
      <c r="C1729" s="280" t="s">
        <v>3123</v>
      </c>
      <c r="D1729" s="281" t="s">
        <v>19</v>
      </c>
      <c r="E1729" s="282" t="s">
        <v>19</v>
      </c>
      <c r="F1729" s="283">
        <v>9.7799999999999994</v>
      </c>
      <c r="G1729" s="36"/>
      <c r="H1729" s="41"/>
    </row>
    <row r="1730" spans="1:8" s="2" customFormat="1" ht="16.899999999999999" customHeight="1">
      <c r="A1730" s="36"/>
      <c r="B1730" s="41"/>
      <c r="C1730" s="284" t="s">
        <v>19</v>
      </c>
      <c r="D1730" s="284" t="s">
        <v>2998</v>
      </c>
      <c r="E1730" s="19" t="s">
        <v>19</v>
      </c>
      <c r="F1730" s="285">
        <v>0</v>
      </c>
      <c r="G1730" s="36"/>
      <c r="H1730" s="41"/>
    </row>
    <row r="1731" spans="1:8" s="2" customFormat="1" ht="16.899999999999999" customHeight="1">
      <c r="A1731" s="36"/>
      <c r="B1731" s="41"/>
      <c r="C1731" s="284" t="s">
        <v>19</v>
      </c>
      <c r="D1731" s="284" t="s">
        <v>3124</v>
      </c>
      <c r="E1731" s="19" t="s">
        <v>19</v>
      </c>
      <c r="F1731" s="285">
        <v>9.7799999999999994</v>
      </c>
      <c r="G1731" s="36"/>
      <c r="H1731" s="41"/>
    </row>
    <row r="1732" spans="1:8" s="2" customFormat="1" ht="16.899999999999999" customHeight="1">
      <c r="A1732" s="36"/>
      <c r="B1732" s="41"/>
      <c r="C1732" s="284" t="s">
        <v>3123</v>
      </c>
      <c r="D1732" s="284" t="s">
        <v>2376</v>
      </c>
      <c r="E1732" s="19" t="s">
        <v>19</v>
      </c>
      <c r="F1732" s="285">
        <v>9.7799999999999994</v>
      </c>
      <c r="G1732" s="36"/>
      <c r="H1732" s="41"/>
    </row>
    <row r="1733" spans="1:8" s="2" customFormat="1" ht="16.899999999999999" customHeight="1">
      <c r="A1733" s="36"/>
      <c r="B1733" s="41"/>
      <c r="C1733" s="286" t="s">
        <v>3836</v>
      </c>
      <c r="D1733" s="36"/>
      <c r="E1733" s="36"/>
      <c r="F1733" s="36"/>
      <c r="G1733" s="36"/>
      <c r="H1733" s="41"/>
    </row>
    <row r="1734" spans="1:8" s="2" customFormat="1" ht="16.899999999999999" customHeight="1">
      <c r="A1734" s="36"/>
      <c r="B1734" s="41"/>
      <c r="C1734" s="284" t="s">
        <v>2995</v>
      </c>
      <c r="D1734" s="284" t="s">
        <v>2996</v>
      </c>
      <c r="E1734" s="19" t="s">
        <v>156</v>
      </c>
      <c r="F1734" s="285">
        <v>9.7799999999999994</v>
      </c>
      <c r="G1734" s="36"/>
      <c r="H1734" s="41"/>
    </row>
    <row r="1735" spans="1:8" s="2" customFormat="1" ht="16.899999999999999" customHeight="1">
      <c r="A1735" s="36"/>
      <c r="B1735" s="41"/>
      <c r="C1735" s="284" t="s">
        <v>2459</v>
      </c>
      <c r="D1735" s="284" t="s">
        <v>2460</v>
      </c>
      <c r="E1735" s="19" t="s">
        <v>156</v>
      </c>
      <c r="F1735" s="285">
        <v>79.28</v>
      </c>
      <c r="G1735" s="36"/>
      <c r="H1735" s="41"/>
    </row>
    <row r="1736" spans="1:8" s="2" customFormat="1" ht="16.899999999999999" customHeight="1">
      <c r="A1736" s="36"/>
      <c r="B1736" s="41"/>
      <c r="C1736" s="284" t="s">
        <v>2463</v>
      </c>
      <c r="D1736" s="284" t="s">
        <v>3950</v>
      </c>
      <c r="E1736" s="19" t="s">
        <v>156</v>
      </c>
      <c r="F1736" s="285">
        <v>9.7799999999999994</v>
      </c>
      <c r="G1736" s="36"/>
      <c r="H1736" s="41"/>
    </row>
    <row r="1737" spans="1:8" s="2" customFormat="1" ht="16.899999999999999" customHeight="1">
      <c r="A1737" s="36"/>
      <c r="B1737" s="41"/>
      <c r="C1737" s="280" t="s">
        <v>3125</v>
      </c>
      <c r="D1737" s="281" t="s">
        <v>19</v>
      </c>
      <c r="E1737" s="282" t="s">
        <v>19</v>
      </c>
      <c r="F1737" s="283">
        <v>69.5</v>
      </c>
      <c r="G1737" s="36"/>
      <c r="H1737" s="41"/>
    </row>
    <row r="1738" spans="1:8" s="2" customFormat="1" ht="16.899999999999999" customHeight="1">
      <c r="A1738" s="36"/>
      <c r="B1738" s="41"/>
      <c r="C1738" s="284" t="s">
        <v>19</v>
      </c>
      <c r="D1738" s="284" t="s">
        <v>3357</v>
      </c>
      <c r="E1738" s="19" t="s">
        <v>19</v>
      </c>
      <c r="F1738" s="285">
        <v>0</v>
      </c>
      <c r="G1738" s="36"/>
      <c r="H1738" s="41"/>
    </row>
    <row r="1739" spans="1:8" s="2" customFormat="1" ht="16.899999999999999" customHeight="1">
      <c r="A1739" s="36"/>
      <c r="B1739" s="41"/>
      <c r="C1739" s="284" t="s">
        <v>19</v>
      </c>
      <c r="D1739" s="284" t="s">
        <v>3358</v>
      </c>
      <c r="E1739" s="19" t="s">
        <v>19</v>
      </c>
      <c r="F1739" s="285">
        <v>69.5</v>
      </c>
      <c r="G1739" s="36"/>
      <c r="H1739" s="41"/>
    </row>
    <row r="1740" spans="1:8" s="2" customFormat="1" ht="16.899999999999999" customHeight="1">
      <c r="A1740" s="36"/>
      <c r="B1740" s="41"/>
      <c r="C1740" s="284" t="s">
        <v>3125</v>
      </c>
      <c r="D1740" s="284" t="s">
        <v>2376</v>
      </c>
      <c r="E1740" s="19" t="s">
        <v>19</v>
      </c>
      <c r="F1740" s="285">
        <v>69.5</v>
      </c>
      <c r="G1740" s="36"/>
      <c r="H1740" s="41"/>
    </row>
    <row r="1741" spans="1:8" s="2" customFormat="1" ht="16.899999999999999" customHeight="1">
      <c r="A1741" s="36"/>
      <c r="B1741" s="41"/>
      <c r="C1741" s="286" t="s">
        <v>3836</v>
      </c>
      <c r="D1741" s="36"/>
      <c r="E1741" s="36"/>
      <c r="F1741" s="36"/>
      <c r="G1741" s="36"/>
      <c r="H1741" s="41"/>
    </row>
    <row r="1742" spans="1:8" s="2" customFormat="1" ht="16.899999999999999" customHeight="1">
      <c r="A1742" s="36"/>
      <c r="B1742" s="41"/>
      <c r="C1742" s="284" t="s">
        <v>3354</v>
      </c>
      <c r="D1742" s="284" t="s">
        <v>3355</v>
      </c>
      <c r="E1742" s="19" t="s">
        <v>156</v>
      </c>
      <c r="F1742" s="285">
        <v>69.5</v>
      </c>
      <c r="G1742" s="36"/>
      <c r="H1742" s="41"/>
    </row>
    <row r="1743" spans="1:8" s="2" customFormat="1" ht="16.899999999999999" customHeight="1">
      <c r="A1743" s="36"/>
      <c r="B1743" s="41"/>
      <c r="C1743" s="284" t="s">
        <v>3207</v>
      </c>
      <c r="D1743" s="284" t="s">
        <v>4019</v>
      </c>
      <c r="E1743" s="19" t="s">
        <v>156</v>
      </c>
      <c r="F1743" s="285">
        <v>69.5</v>
      </c>
      <c r="G1743" s="36"/>
      <c r="H1743" s="41"/>
    </row>
    <row r="1744" spans="1:8" s="2" customFormat="1" ht="16.899999999999999" customHeight="1">
      <c r="A1744" s="36"/>
      <c r="B1744" s="41"/>
      <c r="C1744" s="284" t="s">
        <v>334</v>
      </c>
      <c r="D1744" s="284" t="s">
        <v>4014</v>
      </c>
      <c r="E1744" s="19" t="s">
        <v>156</v>
      </c>
      <c r="F1744" s="285">
        <v>247.95</v>
      </c>
      <c r="G1744" s="36"/>
      <c r="H1744" s="41"/>
    </row>
    <row r="1745" spans="1:8" s="2" customFormat="1" ht="16.899999999999999" customHeight="1">
      <c r="A1745" s="36"/>
      <c r="B1745" s="41"/>
      <c r="C1745" s="284" t="s">
        <v>2459</v>
      </c>
      <c r="D1745" s="284" t="s">
        <v>2460</v>
      </c>
      <c r="E1745" s="19" t="s">
        <v>156</v>
      </c>
      <c r="F1745" s="285">
        <v>79.28</v>
      </c>
      <c r="G1745" s="36"/>
      <c r="H1745" s="41"/>
    </row>
    <row r="1746" spans="1:8" s="2" customFormat="1" ht="16.899999999999999" customHeight="1">
      <c r="A1746" s="36"/>
      <c r="B1746" s="41"/>
      <c r="C1746" s="284" t="s">
        <v>3218</v>
      </c>
      <c r="D1746" s="284" t="s">
        <v>3219</v>
      </c>
      <c r="E1746" s="19" t="s">
        <v>343</v>
      </c>
      <c r="F1746" s="285">
        <v>6.1989999999999998</v>
      </c>
      <c r="G1746" s="36"/>
      <c r="H1746" s="41"/>
    </row>
    <row r="1747" spans="1:8" s="2" customFormat="1" ht="16.899999999999999" customHeight="1">
      <c r="A1747" s="36"/>
      <c r="B1747" s="41"/>
      <c r="C1747" s="284" t="s">
        <v>3211</v>
      </c>
      <c r="D1747" s="284" t="s">
        <v>3212</v>
      </c>
      <c r="E1747" s="19" t="s">
        <v>166</v>
      </c>
      <c r="F1747" s="285">
        <v>23.254000000000001</v>
      </c>
      <c r="G1747" s="36"/>
      <c r="H1747" s="41"/>
    </row>
    <row r="1748" spans="1:8" s="2" customFormat="1" ht="16.899999999999999" customHeight="1">
      <c r="A1748" s="36"/>
      <c r="B1748" s="41"/>
      <c r="C1748" s="280" t="s">
        <v>4020</v>
      </c>
      <c r="D1748" s="281" t="s">
        <v>19</v>
      </c>
      <c r="E1748" s="282" t="s">
        <v>19</v>
      </c>
      <c r="F1748" s="283">
        <v>0</v>
      </c>
      <c r="G1748" s="36"/>
      <c r="H1748" s="41"/>
    </row>
    <row r="1749" spans="1:8" s="2" customFormat="1" ht="16.899999999999999" customHeight="1">
      <c r="A1749" s="36"/>
      <c r="B1749" s="41"/>
      <c r="C1749" s="280" t="s">
        <v>2343</v>
      </c>
      <c r="D1749" s="281" t="s">
        <v>19</v>
      </c>
      <c r="E1749" s="282" t="s">
        <v>19</v>
      </c>
      <c r="F1749" s="283">
        <v>66.254999999999995</v>
      </c>
      <c r="G1749" s="36"/>
      <c r="H1749" s="41"/>
    </row>
    <row r="1750" spans="1:8" s="2" customFormat="1" ht="16.899999999999999" customHeight="1">
      <c r="A1750" s="36"/>
      <c r="B1750" s="41"/>
      <c r="C1750" s="284" t="s">
        <v>19</v>
      </c>
      <c r="D1750" s="284" t="s">
        <v>3414</v>
      </c>
      <c r="E1750" s="19" t="s">
        <v>19</v>
      </c>
      <c r="F1750" s="285">
        <v>66.254999999999995</v>
      </c>
      <c r="G1750" s="36"/>
      <c r="H1750" s="41"/>
    </row>
    <row r="1751" spans="1:8" s="2" customFormat="1" ht="16.899999999999999" customHeight="1">
      <c r="A1751" s="36"/>
      <c r="B1751" s="41"/>
      <c r="C1751" s="284" t="s">
        <v>2343</v>
      </c>
      <c r="D1751" s="284" t="s">
        <v>234</v>
      </c>
      <c r="E1751" s="19" t="s">
        <v>19</v>
      </c>
      <c r="F1751" s="285">
        <v>66.254999999999995</v>
      </c>
      <c r="G1751" s="36"/>
      <c r="H1751" s="41"/>
    </row>
    <row r="1752" spans="1:8" s="2" customFormat="1" ht="16.899999999999999" customHeight="1">
      <c r="A1752" s="36"/>
      <c r="B1752" s="41"/>
      <c r="C1752" s="286" t="s">
        <v>3836</v>
      </c>
      <c r="D1752" s="36"/>
      <c r="E1752" s="36"/>
      <c r="F1752" s="36"/>
      <c r="G1752" s="36"/>
      <c r="H1752" s="41"/>
    </row>
    <row r="1753" spans="1:8" s="2" customFormat="1" ht="16.899999999999999" customHeight="1">
      <c r="A1753" s="36"/>
      <c r="B1753" s="41"/>
      <c r="C1753" s="284" t="s">
        <v>2527</v>
      </c>
      <c r="D1753" s="284" t="s">
        <v>3953</v>
      </c>
      <c r="E1753" s="19" t="s">
        <v>166</v>
      </c>
      <c r="F1753" s="285">
        <v>66.254999999999995</v>
      </c>
      <c r="G1753" s="36"/>
      <c r="H1753" s="41"/>
    </row>
    <row r="1754" spans="1:8" s="2" customFormat="1" ht="16.899999999999999" customHeight="1">
      <c r="A1754" s="36"/>
      <c r="B1754" s="41"/>
      <c r="C1754" s="284" t="s">
        <v>2532</v>
      </c>
      <c r="D1754" s="284" t="s">
        <v>3954</v>
      </c>
      <c r="E1754" s="19" t="s">
        <v>166</v>
      </c>
      <c r="F1754" s="285">
        <v>1258.845</v>
      </c>
      <c r="G1754" s="36"/>
      <c r="H1754" s="41"/>
    </row>
    <row r="1755" spans="1:8" s="2" customFormat="1" ht="16.899999999999999" customHeight="1">
      <c r="A1755" s="36"/>
      <c r="B1755" s="41"/>
      <c r="C1755" s="280" t="s">
        <v>2345</v>
      </c>
      <c r="D1755" s="281" t="s">
        <v>19</v>
      </c>
      <c r="E1755" s="282" t="s">
        <v>19</v>
      </c>
      <c r="F1755" s="283">
        <v>40.884999999999998</v>
      </c>
      <c r="G1755" s="36"/>
      <c r="H1755" s="41"/>
    </row>
    <row r="1756" spans="1:8" s="2" customFormat="1" ht="16.899999999999999" customHeight="1">
      <c r="A1756" s="36"/>
      <c r="B1756" s="41"/>
      <c r="C1756" s="284" t="s">
        <v>19</v>
      </c>
      <c r="D1756" s="284" t="s">
        <v>3419</v>
      </c>
      <c r="E1756" s="19" t="s">
        <v>19</v>
      </c>
      <c r="F1756" s="285">
        <v>40.884999999999998</v>
      </c>
      <c r="G1756" s="36"/>
      <c r="H1756" s="41"/>
    </row>
    <row r="1757" spans="1:8" s="2" customFormat="1" ht="16.899999999999999" customHeight="1">
      <c r="A1757" s="36"/>
      <c r="B1757" s="41"/>
      <c r="C1757" s="284" t="s">
        <v>2345</v>
      </c>
      <c r="D1757" s="284" t="s">
        <v>234</v>
      </c>
      <c r="E1757" s="19" t="s">
        <v>19</v>
      </c>
      <c r="F1757" s="285">
        <v>40.884999999999998</v>
      </c>
      <c r="G1757" s="36"/>
      <c r="H1757" s="41"/>
    </row>
    <row r="1758" spans="1:8" s="2" customFormat="1" ht="16.899999999999999" customHeight="1">
      <c r="A1758" s="36"/>
      <c r="B1758" s="41"/>
      <c r="C1758" s="286" t="s">
        <v>3836</v>
      </c>
      <c r="D1758" s="36"/>
      <c r="E1758" s="36"/>
      <c r="F1758" s="36"/>
      <c r="G1758" s="36"/>
      <c r="H1758" s="41"/>
    </row>
    <row r="1759" spans="1:8" s="2" customFormat="1" ht="16.899999999999999" customHeight="1">
      <c r="A1759" s="36"/>
      <c r="B1759" s="41"/>
      <c r="C1759" s="284" t="s">
        <v>2536</v>
      </c>
      <c r="D1759" s="284" t="s">
        <v>3955</v>
      </c>
      <c r="E1759" s="19" t="s">
        <v>166</v>
      </c>
      <c r="F1759" s="285">
        <v>40.884999999999998</v>
      </c>
      <c r="G1759" s="36"/>
      <c r="H1759" s="41"/>
    </row>
    <row r="1760" spans="1:8" s="2" customFormat="1" ht="16.899999999999999" customHeight="1">
      <c r="A1760" s="36"/>
      <c r="B1760" s="41"/>
      <c r="C1760" s="284" t="s">
        <v>2527</v>
      </c>
      <c r="D1760" s="284" t="s">
        <v>3953</v>
      </c>
      <c r="E1760" s="19" t="s">
        <v>166</v>
      </c>
      <c r="F1760" s="285">
        <v>66.254999999999995</v>
      </c>
      <c r="G1760" s="36"/>
      <c r="H1760" s="41"/>
    </row>
    <row r="1761" spans="1:8" s="2" customFormat="1" ht="16.899999999999999" customHeight="1">
      <c r="A1761" s="36"/>
      <c r="B1761" s="41"/>
      <c r="C1761" s="280" t="s">
        <v>2347</v>
      </c>
      <c r="D1761" s="281" t="s">
        <v>19</v>
      </c>
      <c r="E1761" s="282" t="s">
        <v>19</v>
      </c>
      <c r="F1761" s="283">
        <v>10.358000000000001</v>
      </c>
      <c r="G1761" s="36"/>
      <c r="H1761" s="41"/>
    </row>
    <row r="1762" spans="1:8" s="2" customFormat="1" ht="16.899999999999999" customHeight="1">
      <c r="A1762" s="36"/>
      <c r="B1762" s="41"/>
      <c r="C1762" s="284" t="s">
        <v>19</v>
      </c>
      <c r="D1762" s="284" t="s">
        <v>3129</v>
      </c>
      <c r="E1762" s="19" t="s">
        <v>19</v>
      </c>
      <c r="F1762" s="285">
        <v>10.358000000000001</v>
      </c>
      <c r="G1762" s="36"/>
      <c r="H1762" s="41"/>
    </row>
    <row r="1763" spans="1:8" s="2" customFormat="1" ht="16.899999999999999" customHeight="1">
      <c r="A1763" s="36"/>
      <c r="B1763" s="41"/>
      <c r="C1763" s="284" t="s">
        <v>2347</v>
      </c>
      <c r="D1763" s="284" t="s">
        <v>234</v>
      </c>
      <c r="E1763" s="19" t="s">
        <v>19</v>
      </c>
      <c r="F1763" s="285">
        <v>10.358000000000001</v>
      </c>
      <c r="G1763" s="36"/>
      <c r="H1763" s="41"/>
    </row>
    <row r="1764" spans="1:8" s="2" customFormat="1" ht="16.899999999999999" customHeight="1">
      <c r="A1764" s="36"/>
      <c r="B1764" s="41"/>
      <c r="C1764" s="286" t="s">
        <v>3836</v>
      </c>
      <c r="D1764" s="36"/>
      <c r="E1764" s="36"/>
      <c r="F1764" s="36"/>
      <c r="G1764" s="36"/>
      <c r="H1764" s="41"/>
    </row>
    <row r="1765" spans="1:8" s="2" customFormat="1" ht="16.899999999999999" customHeight="1">
      <c r="A1765" s="36"/>
      <c r="B1765" s="41"/>
      <c r="C1765" s="284" t="s">
        <v>2544</v>
      </c>
      <c r="D1765" s="284" t="s">
        <v>3956</v>
      </c>
      <c r="E1765" s="19" t="s">
        <v>166</v>
      </c>
      <c r="F1765" s="285">
        <v>10.358000000000001</v>
      </c>
      <c r="G1765" s="36"/>
      <c r="H1765" s="41"/>
    </row>
    <row r="1766" spans="1:8" s="2" customFormat="1" ht="16.899999999999999" customHeight="1">
      <c r="A1766" s="36"/>
      <c r="B1766" s="41"/>
      <c r="C1766" s="284" t="s">
        <v>2527</v>
      </c>
      <c r="D1766" s="284" t="s">
        <v>3953</v>
      </c>
      <c r="E1766" s="19" t="s">
        <v>166</v>
      </c>
      <c r="F1766" s="285">
        <v>66.254999999999995</v>
      </c>
      <c r="G1766" s="36"/>
      <c r="H1766" s="41"/>
    </row>
    <row r="1767" spans="1:8" s="2" customFormat="1" ht="16.899999999999999" customHeight="1">
      <c r="A1767" s="36"/>
      <c r="B1767" s="41"/>
      <c r="C1767" s="280" t="s">
        <v>2350</v>
      </c>
      <c r="D1767" s="281" t="s">
        <v>19</v>
      </c>
      <c r="E1767" s="282" t="s">
        <v>19</v>
      </c>
      <c r="F1767" s="283">
        <v>0.03</v>
      </c>
      <c r="G1767" s="36"/>
      <c r="H1767" s="41"/>
    </row>
    <row r="1768" spans="1:8" s="2" customFormat="1" ht="16.899999999999999" customHeight="1">
      <c r="A1768" s="36"/>
      <c r="B1768" s="41"/>
      <c r="C1768" s="284" t="s">
        <v>19</v>
      </c>
      <c r="D1768" s="284" t="s">
        <v>3422</v>
      </c>
      <c r="E1768" s="19" t="s">
        <v>19</v>
      </c>
      <c r="F1768" s="285">
        <v>0.03</v>
      </c>
      <c r="G1768" s="36"/>
      <c r="H1768" s="41"/>
    </row>
    <row r="1769" spans="1:8" s="2" customFormat="1" ht="16.899999999999999" customHeight="1">
      <c r="A1769" s="36"/>
      <c r="B1769" s="41"/>
      <c r="C1769" s="284" t="s">
        <v>2350</v>
      </c>
      <c r="D1769" s="284" t="s">
        <v>234</v>
      </c>
      <c r="E1769" s="19" t="s">
        <v>19</v>
      </c>
      <c r="F1769" s="285">
        <v>0.03</v>
      </c>
      <c r="G1769" s="36"/>
      <c r="H1769" s="41"/>
    </row>
    <row r="1770" spans="1:8" s="2" customFormat="1" ht="16.899999999999999" customHeight="1">
      <c r="A1770" s="36"/>
      <c r="B1770" s="41"/>
      <c r="C1770" s="286" t="s">
        <v>3836</v>
      </c>
      <c r="D1770" s="36"/>
      <c r="E1770" s="36"/>
      <c r="F1770" s="36"/>
      <c r="G1770" s="36"/>
      <c r="H1770" s="41"/>
    </row>
    <row r="1771" spans="1:8" s="2" customFormat="1" ht="16.899999999999999" customHeight="1">
      <c r="A1771" s="36"/>
      <c r="B1771" s="41"/>
      <c r="C1771" s="284" t="s">
        <v>2540</v>
      </c>
      <c r="D1771" s="284" t="s">
        <v>3957</v>
      </c>
      <c r="E1771" s="19" t="s">
        <v>166</v>
      </c>
      <c r="F1771" s="285">
        <v>0.03</v>
      </c>
      <c r="G1771" s="36"/>
      <c r="H1771" s="41"/>
    </row>
    <row r="1772" spans="1:8" s="2" customFormat="1" ht="16.899999999999999" customHeight="1">
      <c r="A1772" s="36"/>
      <c r="B1772" s="41"/>
      <c r="C1772" s="284" t="s">
        <v>2527</v>
      </c>
      <c r="D1772" s="284" t="s">
        <v>3953</v>
      </c>
      <c r="E1772" s="19" t="s">
        <v>166</v>
      </c>
      <c r="F1772" s="285">
        <v>66.254999999999995</v>
      </c>
      <c r="G1772" s="36"/>
      <c r="H1772" s="41"/>
    </row>
    <row r="1773" spans="1:8" s="2" customFormat="1" ht="16.899999999999999" customHeight="1">
      <c r="A1773" s="36"/>
      <c r="B1773" s="41"/>
      <c r="C1773" s="280" t="s">
        <v>3131</v>
      </c>
      <c r="D1773" s="281" t="s">
        <v>19</v>
      </c>
      <c r="E1773" s="282" t="s">
        <v>19</v>
      </c>
      <c r="F1773" s="283">
        <v>13.305999999999999</v>
      </c>
      <c r="G1773" s="36"/>
      <c r="H1773" s="41"/>
    </row>
    <row r="1774" spans="1:8" s="2" customFormat="1" ht="16.899999999999999" customHeight="1">
      <c r="A1774" s="36"/>
      <c r="B1774" s="41"/>
      <c r="C1774" s="284" t="s">
        <v>19</v>
      </c>
      <c r="D1774" s="284" t="s">
        <v>3417</v>
      </c>
      <c r="E1774" s="19" t="s">
        <v>19</v>
      </c>
      <c r="F1774" s="285">
        <v>13.305999999999999</v>
      </c>
      <c r="G1774" s="36"/>
      <c r="H1774" s="41"/>
    </row>
    <row r="1775" spans="1:8" s="2" customFormat="1" ht="16.899999999999999" customHeight="1">
      <c r="A1775" s="36"/>
      <c r="B1775" s="41"/>
      <c r="C1775" s="284" t="s">
        <v>3131</v>
      </c>
      <c r="D1775" s="284" t="s">
        <v>234</v>
      </c>
      <c r="E1775" s="19" t="s">
        <v>19</v>
      </c>
      <c r="F1775" s="285">
        <v>13.305999999999999</v>
      </c>
      <c r="G1775" s="36"/>
      <c r="H1775" s="41"/>
    </row>
    <row r="1776" spans="1:8" s="2" customFormat="1" ht="16.899999999999999" customHeight="1">
      <c r="A1776" s="36"/>
      <c r="B1776" s="41"/>
      <c r="C1776" s="286" t="s">
        <v>3836</v>
      </c>
      <c r="D1776" s="36"/>
      <c r="E1776" s="36"/>
      <c r="F1776" s="36"/>
      <c r="G1776" s="36"/>
      <c r="H1776" s="41"/>
    </row>
    <row r="1777" spans="1:8" s="2" customFormat="1" ht="16.899999999999999" customHeight="1">
      <c r="A1777" s="36"/>
      <c r="B1777" s="41"/>
      <c r="C1777" s="284" t="s">
        <v>454</v>
      </c>
      <c r="D1777" s="284" t="s">
        <v>4021</v>
      </c>
      <c r="E1777" s="19" t="s">
        <v>166</v>
      </c>
      <c r="F1777" s="285">
        <v>13.305999999999999</v>
      </c>
      <c r="G1777" s="36"/>
      <c r="H1777" s="41"/>
    </row>
    <row r="1778" spans="1:8" s="2" customFormat="1" ht="16.899999999999999" customHeight="1">
      <c r="A1778" s="36"/>
      <c r="B1778" s="41"/>
      <c r="C1778" s="284" t="s">
        <v>2527</v>
      </c>
      <c r="D1778" s="284" t="s">
        <v>3953</v>
      </c>
      <c r="E1778" s="19" t="s">
        <v>166</v>
      </c>
      <c r="F1778" s="285">
        <v>66.254999999999995</v>
      </c>
      <c r="G1778" s="36"/>
      <c r="H1778" s="41"/>
    </row>
    <row r="1779" spans="1:8" s="2" customFormat="1" ht="16.899999999999999" customHeight="1">
      <c r="A1779" s="36"/>
      <c r="B1779" s="41"/>
      <c r="C1779" s="280" t="s">
        <v>3133</v>
      </c>
      <c r="D1779" s="281" t="s">
        <v>19</v>
      </c>
      <c r="E1779" s="282" t="s">
        <v>19</v>
      </c>
      <c r="F1779" s="283">
        <v>1.6759999999999999</v>
      </c>
      <c r="G1779" s="36"/>
      <c r="H1779" s="41"/>
    </row>
    <row r="1780" spans="1:8" s="2" customFormat="1" ht="16.899999999999999" customHeight="1">
      <c r="A1780" s="36"/>
      <c r="B1780" s="41"/>
      <c r="C1780" s="284" t="s">
        <v>19</v>
      </c>
      <c r="D1780" s="284" t="s">
        <v>3134</v>
      </c>
      <c r="E1780" s="19" t="s">
        <v>19</v>
      </c>
      <c r="F1780" s="285">
        <v>1.6759999999999999</v>
      </c>
      <c r="G1780" s="36"/>
      <c r="H1780" s="41"/>
    </row>
    <row r="1781" spans="1:8" s="2" customFormat="1" ht="16.899999999999999" customHeight="1">
      <c r="A1781" s="36"/>
      <c r="B1781" s="41"/>
      <c r="C1781" s="284" t="s">
        <v>3133</v>
      </c>
      <c r="D1781" s="284" t="s">
        <v>234</v>
      </c>
      <c r="E1781" s="19" t="s">
        <v>19</v>
      </c>
      <c r="F1781" s="285">
        <v>1.6759999999999999</v>
      </c>
      <c r="G1781" s="36"/>
      <c r="H1781" s="41"/>
    </row>
    <row r="1782" spans="1:8" s="2" customFormat="1" ht="16.899999999999999" customHeight="1">
      <c r="A1782" s="36"/>
      <c r="B1782" s="41"/>
      <c r="C1782" s="286" t="s">
        <v>3836</v>
      </c>
      <c r="D1782" s="36"/>
      <c r="E1782" s="36"/>
      <c r="F1782" s="36"/>
      <c r="G1782" s="36"/>
      <c r="H1782" s="41"/>
    </row>
    <row r="1783" spans="1:8" s="2" customFormat="1" ht="16.899999999999999" customHeight="1">
      <c r="A1783" s="36"/>
      <c r="B1783" s="41"/>
      <c r="C1783" s="284" t="s">
        <v>459</v>
      </c>
      <c r="D1783" s="284" t="s">
        <v>4022</v>
      </c>
      <c r="E1783" s="19" t="s">
        <v>166</v>
      </c>
      <c r="F1783" s="285">
        <v>1.6759999999999999</v>
      </c>
      <c r="G1783" s="36"/>
      <c r="H1783" s="41"/>
    </row>
    <row r="1784" spans="1:8" s="2" customFormat="1" ht="16.899999999999999" customHeight="1">
      <c r="A1784" s="36"/>
      <c r="B1784" s="41"/>
      <c r="C1784" s="284" t="s">
        <v>2527</v>
      </c>
      <c r="D1784" s="284" t="s">
        <v>3953</v>
      </c>
      <c r="E1784" s="19" t="s">
        <v>166</v>
      </c>
      <c r="F1784" s="285">
        <v>66.254999999999995</v>
      </c>
      <c r="G1784" s="36"/>
      <c r="H1784" s="41"/>
    </row>
    <row r="1785" spans="1:8" s="2" customFormat="1" ht="16.899999999999999" customHeight="1">
      <c r="A1785" s="36"/>
      <c r="B1785" s="41"/>
      <c r="C1785" s="280" t="s">
        <v>2352</v>
      </c>
      <c r="D1785" s="281" t="s">
        <v>19</v>
      </c>
      <c r="E1785" s="282" t="s">
        <v>19</v>
      </c>
      <c r="F1785" s="283">
        <v>51.462000000000003</v>
      </c>
      <c r="G1785" s="36"/>
      <c r="H1785" s="41"/>
    </row>
    <row r="1786" spans="1:8" s="2" customFormat="1" ht="16.899999999999999" customHeight="1">
      <c r="A1786" s="36"/>
      <c r="B1786" s="41"/>
      <c r="C1786" s="284" t="s">
        <v>19</v>
      </c>
      <c r="D1786" s="284" t="s">
        <v>3183</v>
      </c>
      <c r="E1786" s="19" t="s">
        <v>19</v>
      </c>
      <c r="F1786" s="285">
        <v>51.462000000000003</v>
      </c>
      <c r="G1786" s="36"/>
      <c r="H1786" s="41"/>
    </row>
    <row r="1787" spans="1:8" s="2" customFormat="1" ht="16.899999999999999" customHeight="1">
      <c r="A1787" s="36"/>
      <c r="B1787" s="41"/>
      <c r="C1787" s="284" t="s">
        <v>2352</v>
      </c>
      <c r="D1787" s="284" t="s">
        <v>234</v>
      </c>
      <c r="E1787" s="19" t="s">
        <v>19</v>
      </c>
      <c r="F1787" s="285">
        <v>51.462000000000003</v>
      </c>
      <c r="G1787" s="36"/>
      <c r="H1787" s="41"/>
    </row>
    <row r="1788" spans="1:8" s="2" customFormat="1" ht="16.899999999999999" customHeight="1">
      <c r="A1788" s="36"/>
      <c r="B1788" s="41"/>
      <c r="C1788" s="286" t="s">
        <v>3836</v>
      </c>
      <c r="D1788" s="36"/>
      <c r="E1788" s="36"/>
      <c r="F1788" s="36"/>
      <c r="G1788" s="36"/>
      <c r="H1788" s="41"/>
    </row>
    <row r="1789" spans="1:8" s="2" customFormat="1" ht="16.899999999999999" customHeight="1">
      <c r="A1789" s="36"/>
      <c r="B1789" s="41"/>
      <c r="C1789" s="284" t="s">
        <v>298</v>
      </c>
      <c r="D1789" s="284" t="s">
        <v>3855</v>
      </c>
      <c r="E1789" s="19" t="s">
        <v>253</v>
      </c>
      <c r="F1789" s="285">
        <v>51.462000000000003</v>
      </c>
      <c r="G1789" s="36"/>
      <c r="H1789" s="41"/>
    </row>
    <row r="1790" spans="1:8" s="2" customFormat="1" ht="16.899999999999999" customHeight="1">
      <c r="A1790" s="36"/>
      <c r="B1790" s="41"/>
      <c r="C1790" s="284" t="s">
        <v>303</v>
      </c>
      <c r="D1790" s="284" t="s">
        <v>3856</v>
      </c>
      <c r="E1790" s="19" t="s">
        <v>253</v>
      </c>
      <c r="F1790" s="285">
        <v>514.62</v>
      </c>
      <c r="G1790" s="36"/>
      <c r="H1790" s="41"/>
    </row>
    <row r="1791" spans="1:8" s="2" customFormat="1" ht="16.899999999999999" customHeight="1">
      <c r="A1791" s="36"/>
      <c r="B1791" s="41"/>
      <c r="C1791" s="284" t="s">
        <v>317</v>
      </c>
      <c r="D1791" s="284" t="s">
        <v>4023</v>
      </c>
      <c r="E1791" s="19" t="s">
        <v>166</v>
      </c>
      <c r="F1791" s="285">
        <v>85.941999999999993</v>
      </c>
      <c r="G1791" s="36"/>
      <c r="H1791" s="41"/>
    </row>
    <row r="1792" spans="1:8" s="2" customFormat="1" ht="16.899999999999999" customHeight="1">
      <c r="A1792" s="36"/>
      <c r="B1792" s="41"/>
      <c r="C1792" s="280" t="s">
        <v>4024</v>
      </c>
      <c r="D1792" s="281" t="s">
        <v>19</v>
      </c>
      <c r="E1792" s="282" t="s">
        <v>19</v>
      </c>
      <c r="F1792" s="283">
        <v>1.5549999999999999</v>
      </c>
      <c r="G1792" s="36"/>
      <c r="H1792" s="41"/>
    </row>
    <row r="1793" spans="1:8" s="2" customFormat="1" ht="16.899999999999999" customHeight="1">
      <c r="A1793" s="36"/>
      <c r="B1793" s="41"/>
      <c r="C1793" s="280" t="s">
        <v>3136</v>
      </c>
      <c r="D1793" s="281" t="s">
        <v>19</v>
      </c>
      <c r="E1793" s="282" t="s">
        <v>19</v>
      </c>
      <c r="F1793" s="283">
        <v>51.171999999999997</v>
      </c>
      <c r="G1793" s="36"/>
      <c r="H1793" s="41"/>
    </row>
    <row r="1794" spans="1:8" s="2" customFormat="1" ht="16.899999999999999" customHeight="1">
      <c r="A1794" s="36"/>
      <c r="B1794" s="41"/>
      <c r="C1794" s="284" t="s">
        <v>19</v>
      </c>
      <c r="D1794" s="284" t="s">
        <v>3196</v>
      </c>
      <c r="E1794" s="19" t="s">
        <v>19</v>
      </c>
      <c r="F1794" s="285">
        <v>0</v>
      </c>
      <c r="G1794" s="36"/>
      <c r="H1794" s="41"/>
    </row>
    <row r="1795" spans="1:8" s="2" customFormat="1" ht="16.899999999999999" customHeight="1">
      <c r="A1795" s="36"/>
      <c r="B1795" s="41"/>
      <c r="C1795" s="284" t="s">
        <v>19</v>
      </c>
      <c r="D1795" s="284" t="s">
        <v>3197</v>
      </c>
      <c r="E1795" s="19" t="s">
        <v>19</v>
      </c>
      <c r="F1795" s="285">
        <v>42.432000000000002</v>
      </c>
      <c r="G1795" s="36"/>
      <c r="H1795" s="41"/>
    </row>
    <row r="1796" spans="1:8" s="2" customFormat="1" ht="16.899999999999999" customHeight="1">
      <c r="A1796" s="36"/>
      <c r="B1796" s="41"/>
      <c r="C1796" s="284" t="s">
        <v>19</v>
      </c>
      <c r="D1796" s="284" t="s">
        <v>3198</v>
      </c>
      <c r="E1796" s="19" t="s">
        <v>19</v>
      </c>
      <c r="F1796" s="285">
        <v>0</v>
      </c>
      <c r="G1796" s="36"/>
      <c r="H1796" s="41"/>
    </row>
    <row r="1797" spans="1:8" s="2" customFormat="1" ht="16.899999999999999" customHeight="1">
      <c r="A1797" s="36"/>
      <c r="B1797" s="41"/>
      <c r="C1797" s="284" t="s">
        <v>19</v>
      </c>
      <c r="D1797" s="284" t="s">
        <v>3199</v>
      </c>
      <c r="E1797" s="19" t="s">
        <v>19</v>
      </c>
      <c r="F1797" s="285">
        <v>2.8290000000000002</v>
      </c>
      <c r="G1797" s="36"/>
      <c r="H1797" s="41"/>
    </row>
    <row r="1798" spans="1:8" s="2" customFormat="1" ht="16.899999999999999" customHeight="1">
      <c r="A1798" s="36"/>
      <c r="B1798" s="41"/>
      <c r="C1798" s="284" t="s">
        <v>19</v>
      </c>
      <c r="D1798" s="284" t="s">
        <v>3200</v>
      </c>
      <c r="E1798" s="19" t="s">
        <v>19</v>
      </c>
      <c r="F1798" s="285">
        <v>2.8079999999999998</v>
      </c>
      <c r="G1798" s="36"/>
      <c r="H1798" s="41"/>
    </row>
    <row r="1799" spans="1:8" s="2" customFormat="1" ht="16.899999999999999" customHeight="1">
      <c r="A1799" s="36"/>
      <c r="B1799" s="41"/>
      <c r="C1799" s="284" t="s">
        <v>19</v>
      </c>
      <c r="D1799" s="284" t="s">
        <v>3201</v>
      </c>
      <c r="E1799" s="19" t="s">
        <v>19</v>
      </c>
      <c r="F1799" s="285">
        <v>0.10299999999999999</v>
      </c>
      <c r="G1799" s="36"/>
      <c r="H1799" s="41"/>
    </row>
    <row r="1800" spans="1:8" s="2" customFormat="1" ht="16.899999999999999" customHeight="1">
      <c r="A1800" s="36"/>
      <c r="B1800" s="41"/>
      <c r="C1800" s="284" t="s">
        <v>19</v>
      </c>
      <c r="D1800" s="284" t="s">
        <v>3175</v>
      </c>
      <c r="E1800" s="19" t="s">
        <v>19</v>
      </c>
      <c r="F1800" s="285">
        <v>0</v>
      </c>
      <c r="G1800" s="36"/>
      <c r="H1800" s="41"/>
    </row>
    <row r="1801" spans="1:8" s="2" customFormat="1" ht="16.899999999999999" customHeight="1">
      <c r="A1801" s="36"/>
      <c r="B1801" s="41"/>
      <c r="C1801" s="284" t="s">
        <v>19</v>
      </c>
      <c r="D1801" s="284" t="s">
        <v>3202</v>
      </c>
      <c r="E1801" s="19" t="s">
        <v>19</v>
      </c>
      <c r="F1801" s="285">
        <v>3</v>
      </c>
      <c r="G1801" s="36"/>
      <c r="H1801" s="41"/>
    </row>
    <row r="1802" spans="1:8" s="2" customFormat="1" ht="16.899999999999999" customHeight="1">
      <c r="A1802" s="36"/>
      <c r="B1802" s="41"/>
      <c r="C1802" s="284" t="s">
        <v>3136</v>
      </c>
      <c r="D1802" s="284" t="s">
        <v>2376</v>
      </c>
      <c r="E1802" s="19" t="s">
        <v>19</v>
      </c>
      <c r="F1802" s="285">
        <v>51.171999999999997</v>
      </c>
      <c r="G1802" s="36"/>
      <c r="H1802" s="41"/>
    </row>
    <row r="1803" spans="1:8" s="2" customFormat="1" ht="16.899999999999999" customHeight="1">
      <c r="A1803" s="36"/>
      <c r="B1803" s="41"/>
      <c r="C1803" s="286" t="s">
        <v>3836</v>
      </c>
      <c r="D1803" s="36"/>
      <c r="E1803" s="36"/>
      <c r="F1803" s="36"/>
      <c r="G1803" s="36"/>
      <c r="H1803" s="41"/>
    </row>
    <row r="1804" spans="1:8" s="2" customFormat="1" ht="16.899999999999999" customHeight="1">
      <c r="A1804" s="36"/>
      <c r="B1804" s="41"/>
      <c r="C1804" s="284" t="s">
        <v>324</v>
      </c>
      <c r="D1804" s="284" t="s">
        <v>3859</v>
      </c>
      <c r="E1804" s="19" t="s">
        <v>253</v>
      </c>
      <c r="F1804" s="285">
        <v>51.171999999999997</v>
      </c>
      <c r="G1804" s="36"/>
      <c r="H1804" s="41"/>
    </row>
    <row r="1805" spans="1:8" s="2" customFormat="1" ht="16.899999999999999" customHeight="1">
      <c r="A1805" s="36"/>
      <c r="B1805" s="41"/>
      <c r="C1805" s="284" t="s">
        <v>298</v>
      </c>
      <c r="D1805" s="284" t="s">
        <v>3855</v>
      </c>
      <c r="E1805" s="19" t="s">
        <v>253</v>
      </c>
      <c r="F1805" s="285">
        <v>51.462000000000003</v>
      </c>
      <c r="G1805" s="36"/>
      <c r="H1805" s="41"/>
    </row>
    <row r="1806" spans="1:8" s="2" customFormat="1" ht="16.899999999999999" customHeight="1">
      <c r="A1806" s="36"/>
      <c r="B1806" s="41"/>
      <c r="C1806" s="280" t="s">
        <v>2354</v>
      </c>
      <c r="D1806" s="281" t="s">
        <v>19</v>
      </c>
      <c r="E1806" s="282" t="s">
        <v>19</v>
      </c>
      <c r="F1806" s="283">
        <v>0</v>
      </c>
      <c r="G1806" s="36"/>
      <c r="H1806" s="41"/>
    </row>
    <row r="1807" spans="1:8" s="2" customFormat="1" ht="16.899999999999999" customHeight="1">
      <c r="A1807" s="36"/>
      <c r="B1807" s="41"/>
      <c r="C1807" s="280" t="s">
        <v>3138</v>
      </c>
      <c r="D1807" s="281" t="s">
        <v>19</v>
      </c>
      <c r="E1807" s="282" t="s">
        <v>19</v>
      </c>
      <c r="F1807" s="283">
        <v>9.3000000000000007</v>
      </c>
      <c r="G1807" s="36"/>
      <c r="H1807" s="41"/>
    </row>
    <row r="1808" spans="1:8" s="2" customFormat="1" ht="16.899999999999999" customHeight="1">
      <c r="A1808" s="36"/>
      <c r="B1808" s="41"/>
      <c r="C1808" s="284" t="s">
        <v>19</v>
      </c>
      <c r="D1808" s="284" t="s">
        <v>2390</v>
      </c>
      <c r="E1808" s="19" t="s">
        <v>19</v>
      </c>
      <c r="F1808" s="285">
        <v>0</v>
      </c>
      <c r="G1808" s="36"/>
      <c r="H1808" s="41"/>
    </row>
    <row r="1809" spans="1:8" s="2" customFormat="1" ht="16.899999999999999" customHeight="1">
      <c r="A1809" s="36"/>
      <c r="B1809" s="41"/>
      <c r="C1809" s="284" t="s">
        <v>19</v>
      </c>
      <c r="D1809" s="284" t="s">
        <v>3318</v>
      </c>
      <c r="E1809" s="19" t="s">
        <v>19</v>
      </c>
      <c r="F1809" s="285">
        <v>9.3000000000000007</v>
      </c>
      <c r="G1809" s="36"/>
      <c r="H1809" s="41"/>
    </row>
    <row r="1810" spans="1:8" s="2" customFormat="1" ht="16.899999999999999" customHeight="1">
      <c r="A1810" s="36"/>
      <c r="B1810" s="41"/>
      <c r="C1810" s="284" t="s">
        <v>3138</v>
      </c>
      <c r="D1810" s="284" t="s">
        <v>2376</v>
      </c>
      <c r="E1810" s="19" t="s">
        <v>19</v>
      </c>
      <c r="F1810" s="285">
        <v>9.3000000000000007</v>
      </c>
      <c r="G1810" s="36"/>
      <c r="H1810" s="41"/>
    </row>
    <row r="1811" spans="1:8" s="2" customFormat="1" ht="16.899999999999999" customHeight="1">
      <c r="A1811" s="36"/>
      <c r="B1811" s="41"/>
      <c r="C1811" s="286" t="s">
        <v>3836</v>
      </c>
      <c r="D1811" s="36"/>
      <c r="E1811" s="36"/>
      <c r="F1811" s="36"/>
      <c r="G1811" s="36"/>
      <c r="H1811" s="41"/>
    </row>
    <row r="1812" spans="1:8" s="2" customFormat="1" ht="16.899999999999999" customHeight="1">
      <c r="A1812" s="36"/>
      <c r="B1812" s="41"/>
      <c r="C1812" s="284" t="s">
        <v>2423</v>
      </c>
      <c r="D1812" s="284" t="s">
        <v>3958</v>
      </c>
      <c r="E1812" s="19" t="s">
        <v>152</v>
      </c>
      <c r="F1812" s="285">
        <v>18.164999999999999</v>
      </c>
      <c r="G1812" s="36"/>
      <c r="H1812" s="41"/>
    </row>
    <row r="1813" spans="1:8" s="2" customFormat="1" ht="16.899999999999999" customHeight="1">
      <c r="A1813" s="36"/>
      <c r="B1813" s="41"/>
      <c r="C1813" s="284" t="s">
        <v>2433</v>
      </c>
      <c r="D1813" s="284" t="s">
        <v>3959</v>
      </c>
      <c r="E1813" s="19" t="s">
        <v>152</v>
      </c>
      <c r="F1813" s="285">
        <v>54.494999999999997</v>
      </c>
      <c r="G1813" s="36"/>
      <c r="H1813" s="41"/>
    </row>
    <row r="1814" spans="1:8" s="2" customFormat="1" ht="16.899999999999999" customHeight="1">
      <c r="A1814" s="36"/>
      <c r="B1814" s="41"/>
      <c r="C1814" s="284" t="s">
        <v>2437</v>
      </c>
      <c r="D1814" s="284" t="s">
        <v>2438</v>
      </c>
      <c r="E1814" s="19" t="s">
        <v>152</v>
      </c>
      <c r="F1814" s="285">
        <v>59.945</v>
      </c>
      <c r="G1814" s="36"/>
      <c r="H1814" s="41"/>
    </row>
    <row r="1815" spans="1:8" s="2" customFormat="1" ht="16.899999999999999" customHeight="1">
      <c r="A1815" s="36"/>
      <c r="B1815" s="41"/>
      <c r="C1815" s="284" t="s">
        <v>2429</v>
      </c>
      <c r="D1815" s="284" t="s">
        <v>2430</v>
      </c>
      <c r="E1815" s="19" t="s">
        <v>152</v>
      </c>
      <c r="F1815" s="285">
        <v>19.981999999999999</v>
      </c>
      <c r="G1815" s="36"/>
      <c r="H1815" s="41"/>
    </row>
    <row r="1816" spans="1:8" s="2" customFormat="1" ht="16.899999999999999" customHeight="1">
      <c r="A1816" s="36"/>
      <c r="B1816" s="41"/>
      <c r="C1816" s="280" t="s">
        <v>3140</v>
      </c>
      <c r="D1816" s="281" t="s">
        <v>19</v>
      </c>
      <c r="E1816" s="282" t="s">
        <v>19</v>
      </c>
      <c r="F1816" s="283">
        <v>8.8650000000000002</v>
      </c>
      <c r="G1816" s="36"/>
      <c r="H1816" s="41"/>
    </row>
    <row r="1817" spans="1:8" s="2" customFormat="1" ht="16.899999999999999" customHeight="1">
      <c r="A1817" s="36"/>
      <c r="B1817" s="41"/>
      <c r="C1817" s="284" t="s">
        <v>19</v>
      </c>
      <c r="D1817" s="284" t="s">
        <v>3152</v>
      </c>
      <c r="E1817" s="19" t="s">
        <v>19</v>
      </c>
      <c r="F1817" s="285">
        <v>0</v>
      </c>
      <c r="G1817" s="36"/>
      <c r="H1817" s="41"/>
    </row>
    <row r="1818" spans="1:8" s="2" customFormat="1" ht="16.899999999999999" customHeight="1">
      <c r="A1818" s="36"/>
      <c r="B1818" s="41"/>
      <c r="C1818" s="284" t="s">
        <v>19</v>
      </c>
      <c r="D1818" s="284" t="s">
        <v>3317</v>
      </c>
      <c r="E1818" s="19" t="s">
        <v>19</v>
      </c>
      <c r="F1818" s="285">
        <v>8.8650000000000002</v>
      </c>
      <c r="G1818" s="36"/>
      <c r="H1818" s="41"/>
    </row>
    <row r="1819" spans="1:8" s="2" customFormat="1" ht="16.899999999999999" customHeight="1">
      <c r="A1819" s="36"/>
      <c r="B1819" s="41"/>
      <c r="C1819" s="284" t="s">
        <v>3140</v>
      </c>
      <c r="D1819" s="284" t="s">
        <v>2376</v>
      </c>
      <c r="E1819" s="19" t="s">
        <v>19</v>
      </c>
      <c r="F1819" s="285">
        <v>8.8650000000000002</v>
      </c>
      <c r="G1819" s="36"/>
      <c r="H1819" s="41"/>
    </row>
    <row r="1820" spans="1:8" s="2" customFormat="1" ht="16.899999999999999" customHeight="1">
      <c r="A1820" s="36"/>
      <c r="B1820" s="41"/>
      <c r="C1820" s="286" t="s">
        <v>3836</v>
      </c>
      <c r="D1820" s="36"/>
      <c r="E1820" s="36"/>
      <c r="F1820" s="36"/>
      <c r="G1820" s="36"/>
      <c r="H1820" s="41"/>
    </row>
    <row r="1821" spans="1:8" s="2" customFormat="1" ht="16.899999999999999" customHeight="1">
      <c r="A1821" s="36"/>
      <c r="B1821" s="41"/>
      <c r="C1821" s="284" t="s">
        <v>2423</v>
      </c>
      <c r="D1821" s="284" t="s">
        <v>3958</v>
      </c>
      <c r="E1821" s="19" t="s">
        <v>152</v>
      </c>
      <c r="F1821" s="285">
        <v>18.164999999999999</v>
      </c>
      <c r="G1821" s="36"/>
      <c r="H1821" s="41"/>
    </row>
    <row r="1822" spans="1:8" s="2" customFormat="1" ht="16.899999999999999" customHeight="1">
      <c r="A1822" s="36"/>
      <c r="B1822" s="41"/>
      <c r="C1822" s="284" t="s">
        <v>2433</v>
      </c>
      <c r="D1822" s="284" t="s">
        <v>3959</v>
      </c>
      <c r="E1822" s="19" t="s">
        <v>152</v>
      </c>
      <c r="F1822" s="285">
        <v>54.494999999999997</v>
      </c>
      <c r="G1822" s="36"/>
      <c r="H1822" s="41"/>
    </row>
    <row r="1823" spans="1:8" s="2" customFormat="1" ht="16.899999999999999" customHeight="1">
      <c r="A1823" s="36"/>
      <c r="B1823" s="41"/>
      <c r="C1823" s="284" t="s">
        <v>2437</v>
      </c>
      <c r="D1823" s="284" t="s">
        <v>2438</v>
      </c>
      <c r="E1823" s="19" t="s">
        <v>152</v>
      </c>
      <c r="F1823" s="285">
        <v>59.945</v>
      </c>
      <c r="G1823" s="36"/>
      <c r="H1823" s="41"/>
    </row>
    <row r="1824" spans="1:8" s="2" customFormat="1" ht="16.899999999999999" customHeight="1">
      <c r="A1824" s="36"/>
      <c r="B1824" s="41"/>
      <c r="C1824" s="284" t="s">
        <v>2429</v>
      </c>
      <c r="D1824" s="284" t="s">
        <v>2430</v>
      </c>
      <c r="E1824" s="19" t="s">
        <v>152</v>
      </c>
      <c r="F1824" s="285">
        <v>19.981999999999999</v>
      </c>
      <c r="G1824" s="36"/>
      <c r="H1824" s="41"/>
    </row>
    <row r="1825" spans="1:8" s="2" customFormat="1" ht="26.45" customHeight="1">
      <c r="A1825" s="36"/>
      <c r="B1825" s="41"/>
      <c r="C1825" s="279" t="s">
        <v>4025</v>
      </c>
      <c r="D1825" s="279" t="s">
        <v>142</v>
      </c>
      <c r="E1825" s="36"/>
      <c r="F1825" s="36"/>
      <c r="G1825" s="36"/>
      <c r="H1825" s="41"/>
    </row>
    <row r="1826" spans="1:8" s="2" customFormat="1" ht="16.899999999999999" customHeight="1">
      <c r="A1826" s="36"/>
      <c r="B1826" s="41"/>
      <c r="C1826" s="280" t="s">
        <v>4026</v>
      </c>
      <c r="D1826" s="281" t="s">
        <v>19</v>
      </c>
      <c r="E1826" s="282" t="s">
        <v>19</v>
      </c>
      <c r="F1826" s="283">
        <v>3.9660000000000002</v>
      </c>
      <c r="G1826" s="36"/>
      <c r="H1826" s="41"/>
    </row>
    <row r="1827" spans="1:8" s="2" customFormat="1" ht="16.899999999999999" customHeight="1">
      <c r="A1827" s="36"/>
      <c r="B1827" s="41"/>
      <c r="C1827" s="280" t="s">
        <v>3479</v>
      </c>
      <c r="D1827" s="281" t="s">
        <v>19</v>
      </c>
      <c r="E1827" s="282" t="s">
        <v>19</v>
      </c>
      <c r="F1827" s="283">
        <v>52.856000000000002</v>
      </c>
      <c r="G1827" s="36"/>
      <c r="H1827" s="41"/>
    </row>
    <row r="1828" spans="1:8" s="2" customFormat="1" ht="16.899999999999999" customHeight="1">
      <c r="A1828" s="36"/>
      <c r="B1828" s="41"/>
      <c r="C1828" s="284" t="s">
        <v>19</v>
      </c>
      <c r="D1828" s="284" t="s">
        <v>3386</v>
      </c>
      <c r="E1828" s="19" t="s">
        <v>19</v>
      </c>
      <c r="F1828" s="285">
        <v>0</v>
      </c>
      <c r="G1828" s="36"/>
      <c r="H1828" s="41"/>
    </row>
    <row r="1829" spans="1:8" s="2" customFormat="1" ht="16.899999999999999" customHeight="1">
      <c r="A1829" s="36"/>
      <c r="B1829" s="41"/>
      <c r="C1829" s="284" t="s">
        <v>19</v>
      </c>
      <c r="D1829" s="284" t="s">
        <v>3530</v>
      </c>
      <c r="E1829" s="19" t="s">
        <v>19</v>
      </c>
      <c r="F1829" s="285">
        <v>5</v>
      </c>
      <c r="G1829" s="36"/>
      <c r="H1829" s="41"/>
    </row>
    <row r="1830" spans="1:8" s="2" customFormat="1" ht="16.899999999999999" customHeight="1">
      <c r="A1830" s="36"/>
      <c r="B1830" s="41"/>
      <c r="C1830" s="284" t="s">
        <v>19</v>
      </c>
      <c r="D1830" s="284" t="s">
        <v>3658</v>
      </c>
      <c r="E1830" s="19" t="s">
        <v>19</v>
      </c>
      <c r="F1830" s="285">
        <v>0</v>
      </c>
      <c r="G1830" s="36"/>
      <c r="H1830" s="41"/>
    </row>
    <row r="1831" spans="1:8" s="2" customFormat="1" ht="16.899999999999999" customHeight="1">
      <c r="A1831" s="36"/>
      <c r="B1831" s="41"/>
      <c r="C1831" s="284" t="s">
        <v>19</v>
      </c>
      <c r="D1831" s="284" t="s">
        <v>3659</v>
      </c>
      <c r="E1831" s="19" t="s">
        <v>19</v>
      </c>
      <c r="F1831" s="285">
        <v>5.5439999999999996</v>
      </c>
      <c r="G1831" s="36"/>
      <c r="H1831" s="41"/>
    </row>
    <row r="1832" spans="1:8" s="2" customFormat="1" ht="16.899999999999999" customHeight="1">
      <c r="A1832" s="36"/>
      <c r="B1832" s="41"/>
      <c r="C1832" s="284" t="s">
        <v>19</v>
      </c>
      <c r="D1832" s="284" t="s">
        <v>3604</v>
      </c>
      <c r="E1832" s="19" t="s">
        <v>19</v>
      </c>
      <c r="F1832" s="285">
        <v>0.66800000000000004</v>
      </c>
      <c r="G1832" s="36"/>
      <c r="H1832" s="41"/>
    </row>
    <row r="1833" spans="1:8" s="2" customFormat="1" ht="16.899999999999999" customHeight="1">
      <c r="A1833" s="36"/>
      <c r="B1833" s="41"/>
      <c r="C1833" s="284" t="s">
        <v>19</v>
      </c>
      <c r="D1833" s="284" t="s">
        <v>3605</v>
      </c>
      <c r="E1833" s="19" t="s">
        <v>19</v>
      </c>
      <c r="F1833" s="285">
        <v>1.212</v>
      </c>
      <c r="G1833" s="36"/>
      <c r="H1833" s="41"/>
    </row>
    <row r="1834" spans="1:8" s="2" customFormat="1" ht="16.899999999999999" customHeight="1">
      <c r="A1834" s="36"/>
      <c r="B1834" s="41"/>
      <c r="C1834" s="284" t="s">
        <v>19</v>
      </c>
      <c r="D1834" s="284" t="s">
        <v>3660</v>
      </c>
      <c r="E1834" s="19" t="s">
        <v>19</v>
      </c>
      <c r="F1834" s="285">
        <v>5.2320000000000002</v>
      </c>
      <c r="G1834" s="36"/>
      <c r="H1834" s="41"/>
    </row>
    <row r="1835" spans="1:8" s="2" customFormat="1" ht="16.899999999999999" customHeight="1">
      <c r="A1835" s="36"/>
      <c r="B1835" s="41"/>
      <c r="C1835" s="284" t="s">
        <v>19</v>
      </c>
      <c r="D1835" s="284" t="s">
        <v>3661</v>
      </c>
      <c r="E1835" s="19" t="s">
        <v>19</v>
      </c>
      <c r="F1835" s="285">
        <v>0</v>
      </c>
      <c r="G1835" s="36"/>
      <c r="H1835" s="41"/>
    </row>
    <row r="1836" spans="1:8" s="2" customFormat="1" ht="16.899999999999999" customHeight="1">
      <c r="A1836" s="36"/>
      <c r="B1836" s="41"/>
      <c r="C1836" s="284" t="s">
        <v>19</v>
      </c>
      <c r="D1836" s="284" t="s">
        <v>3662</v>
      </c>
      <c r="E1836" s="19" t="s">
        <v>19</v>
      </c>
      <c r="F1836" s="285">
        <v>35.200000000000003</v>
      </c>
      <c r="G1836" s="36"/>
      <c r="H1836" s="41"/>
    </row>
    <row r="1837" spans="1:8" s="2" customFormat="1" ht="16.899999999999999" customHeight="1">
      <c r="A1837" s="36"/>
      <c r="B1837" s="41"/>
      <c r="C1837" s="284" t="s">
        <v>3479</v>
      </c>
      <c r="D1837" s="284" t="s">
        <v>2376</v>
      </c>
      <c r="E1837" s="19" t="s">
        <v>19</v>
      </c>
      <c r="F1837" s="285">
        <v>52.856000000000002</v>
      </c>
      <c r="G1837" s="36"/>
      <c r="H1837" s="41"/>
    </row>
    <row r="1838" spans="1:8" s="2" customFormat="1" ht="16.899999999999999" customHeight="1">
      <c r="A1838" s="36"/>
      <c r="B1838" s="41"/>
      <c r="C1838" s="286" t="s">
        <v>3836</v>
      </c>
      <c r="D1838" s="36"/>
      <c r="E1838" s="36"/>
      <c r="F1838" s="36"/>
      <c r="G1838" s="36"/>
      <c r="H1838" s="41"/>
    </row>
    <row r="1839" spans="1:8" s="2" customFormat="1" ht="16.899999999999999" customHeight="1">
      <c r="A1839" s="36"/>
      <c r="B1839" s="41"/>
      <c r="C1839" s="284" t="s">
        <v>3050</v>
      </c>
      <c r="D1839" s="284" t="s">
        <v>3980</v>
      </c>
      <c r="E1839" s="19" t="s">
        <v>253</v>
      </c>
      <c r="F1839" s="285">
        <v>52.856000000000002</v>
      </c>
      <c r="G1839" s="36"/>
      <c r="H1839" s="41"/>
    </row>
    <row r="1840" spans="1:8" s="2" customFormat="1" ht="16.899999999999999" customHeight="1">
      <c r="A1840" s="36"/>
      <c r="B1840" s="41"/>
      <c r="C1840" s="284" t="s">
        <v>2517</v>
      </c>
      <c r="D1840" s="284" t="s">
        <v>3951</v>
      </c>
      <c r="E1840" s="19" t="s">
        <v>253</v>
      </c>
      <c r="F1840" s="285">
        <v>41.387999999999998</v>
      </c>
      <c r="G1840" s="36"/>
      <c r="H1840" s="41"/>
    </row>
    <row r="1841" spans="1:8" s="2" customFormat="1" ht="16.899999999999999" customHeight="1">
      <c r="A1841" s="36"/>
      <c r="B1841" s="41"/>
      <c r="C1841" s="284" t="s">
        <v>2548</v>
      </c>
      <c r="D1841" s="284" t="s">
        <v>3952</v>
      </c>
      <c r="E1841" s="19" t="s">
        <v>166</v>
      </c>
      <c r="F1841" s="285">
        <v>215.26900000000001</v>
      </c>
      <c r="G1841" s="36"/>
      <c r="H1841" s="41"/>
    </row>
    <row r="1842" spans="1:8" s="2" customFormat="1" ht="16.899999999999999" customHeight="1">
      <c r="A1842" s="36"/>
      <c r="B1842" s="41"/>
      <c r="C1842" s="280" t="s">
        <v>3096</v>
      </c>
      <c r="D1842" s="281" t="s">
        <v>19</v>
      </c>
      <c r="E1842" s="282" t="s">
        <v>19</v>
      </c>
      <c r="F1842" s="283">
        <v>1.855</v>
      </c>
      <c r="G1842" s="36"/>
      <c r="H1842" s="41"/>
    </row>
    <row r="1843" spans="1:8" s="2" customFormat="1" ht="16.899999999999999" customHeight="1">
      <c r="A1843" s="36"/>
      <c r="B1843" s="41"/>
      <c r="C1843" s="280" t="s">
        <v>3098</v>
      </c>
      <c r="D1843" s="281" t="s">
        <v>19</v>
      </c>
      <c r="E1843" s="282" t="s">
        <v>19</v>
      </c>
      <c r="F1843" s="283">
        <v>7.4950000000000001</v>
      </c>
      <c r="G1843" s="36"/>
      <c r="H1843" s="41"/>
    </row>
    <row r="1844" spans="1:8" s="2" customFormat="1" ht="16.899999999999999" customHeight="1">
      <c r="A1844" s="36"/>
      <c r="B1844" s="41"/>
      <c r="C1844" s="280" t="s">
        <v>3100</v>
      </c>
      <c r="D1844" s="281" t="s">
        <v>19</v>
      </c>
      <c r="E1844" s="282" t="s">
        <v>19</v>
      </c>
      <c r="F1844" s="283">
        <v>5</v>
      </c>
      <c r="G1844" s="36"/>
      <c r="H1844" s="41"/>
    </row>
    <row r="1845" spans="1:8" s="2" customFormat="1" ht="16.899999999999999" customHeight="1">
      <c r="A1845" s="36"/>
      <c r="B1845" s="41"/>
      <c r="C1845" s="280" t="s">
        <v>4027</v>
      </c>
      <c r="D1845" s="281" t="s">
        <v>19</v>
      </c>
      <c r="E1845" s="282" t="s">
        <v>19</v>
      </c>
      <c r="F1845" s="283">
        <v>7.1950000000000003</v>
      </c>
      <c r="G1845" s="36"/>
      <c r="H1845" s="41"/>
    </row>
    <row r="1846" spans="1:8" s="2" customFormat="1" ht="16.899999999999999" customHeight="1">
      <c r="A1846" s="36"/>
      <c r="B1846" s="41"/>
      <c r="C1846" s="280" t="s">
        <v>4028</v>
      </c>
      <c r="D1846" s="281" t="s">
        <v>19</v>
      </c>
      <c r="E1846" s="282" t="s">
        <v>19</v>
      </c>
      <c r="F1846" s="283">
        <v>0.69</v>
      </c>
      <c r="G1846" s="36"/>
      <c r="H1846" s="41"/>
    </row>
    <row r="1847" spans="1:8" s="2" customFormat="1" ht="16.899999999999999" customHeight="1">
      <c r="A1847" s="36"/>
      <c r="B1847" s="41"/>
      <c r="C1847" s="284" t="s">
        <v>19</v>
      </c>
      <c r="D1847" s="284" t="s">
        <v>4029</v>
      </c>
      <c r="E1847" s="19" t="s">
        <v>19</v>
      </c>
      <c r="F1847" s="285">
        <v>0.45200000000000001</v>
      </c>
      <c r="G1847" s="36"/>
      <c r="H1847" s="41"/>
    </row>
    <row r="1848" spans="1:8" s="2" customFormat="1" ht="16.899999999999999" customHeight="1">
      <c r="A1848" s="36"/>
      <c r="B1848" s="41"/>
      <c r="C1848" s="284" t="s">
        <v>19</v>
      </c>
      <c r="D1848" s="284" t="s">
        <v>3611</v>
      </c>
      <c r="E1848" s="19" t="s">
        <v>19</v>
      </c>
      <c r="F1848" s="285">
        <v>0</v>
      </c>
      <c r="G1848" s="36"/>
      <c r="H1848" s="41"/>
    </row>
    <row r="1849" spans="1:8" s="2" customFormat="1" ht="16.899999999999999" customHeight="1">
      <c r="A1849" s="36"/>
      <c r="B1849" s="41"/>
      <c r="C1849" s="284" t="s">
        <v>19</v>
      </c>
      <c r="D1849" s="284" t="s">
        <v>4030</v>
      </c>
      <c r="E1849" s="19" t="s">
        <v>19</v>
      </c>
      <c r="F1849" s="285">
        <v>0.23799999999999999</v>
      </c>
      <c r="G1849" s="36"/>
      <c r="H1849" s="41"/>
    </row>
    <row r="1850" spans="1:8" s="2" customFormat="1" ht="16.899999999999999" customHeight="1">
      <c r="A1850" s="36"/>
      <c r="B1850" s="41"/>
      <c r="C1850" s="284" t="s">
        <v>4028</v>
      </c>
      <c r="D1850" s="284" t="s">
        <v>234</v>
      </c>
      <c r="E1850" s="19" t="s">
        <v>19</v>
      </c>
      <c r="F1850" s="285">
        <v>0.69</v>
      </c>
      <c r="G1850" s="36"/>
      <c r="H1850" s="41"/>
    </row>
    <row r="1851" spans="1:8" s="2" customFormat="1" ht="16.899999999999999" customHeight="1">
      <c r="A1851" s="36"/>
      <c r="B1851" s="41"/>
      <c r="C1851" s="280" t="s">
        <v>3992</v>
      </c>
      <c r="D1851" s="281" t="s">
        <v>19</v>
      </c>
      <c r="E1851" s="282" t="s">
        <v>19</v>
      </c>
      <c r="F1851" s="283">
        <v>0</v>
      </c>
      <c r="G1851" s="36"/>
      <c r="H1851" s="41"/>
    </row>
    <row r="1852" spans="1:8" s="2" customFormat="1" ht="16.899999999999999" customHeight="1">
      <c r="A1852" s="36"/>
      <c r="B1852" s="41"/>
      <c r="C1852" s="280" t="s">
        <v>3993</v>
      </c>
      <c r="D1852" s="281" t="s">
        <v>19</v>
      </c>
      <c r="E1852" s="282" t="s">
        <v>19</v>
      </c>
      <c r="F1852" s="283">
        <v>0</v>
      </c>
      <c r="G1852" s="36"/>
      <c r="H1852" s="41"/>
    </row>
    <row r="1853" spans="1:8" s="2" customFormat="1" ht="16.899999999999999" customHeight="1">
      <c r="A1853" s="36"/>
      <c r="B1853" s="41"/>
      <c r="C1853" s="280" t="s">
        <v>2616</v>
      </c>
      <c r="D1853" s="281" t="s">
        <v>19</v>
      </c>
      <c r="E1853" s="282" t="s">
        <v>19</v>
      </c>
      <c r="F1853" s="283">
        <v>4.3120000000000003</v>
      </c>
      <c r="G1853" s="36"/>
      <c r="H1853" s="41"/>
    </row>
    <row r="1854" spans="1:8" s="2" customFormat="1" ht="16.899999999999999" customHeight="1">
      <c r="A1854" s="36"/>
      <c r="B1854" s="41"/>
      <c r="C1854" s="280" t="s">
        <v>3647</v>
      </c>
      <c r="D1854" s="281" t="s">
        <v>19</v>
      </c>
      <c r="E1854" s="282" t="s">
        <v>19</v>
      </c>
      <c r="F1854" s="283">
        <v>39.5</v>
      </c>
      <c r="G1854" s="36"/>
      <c r="H1854" s="41"/>
    </row>
    <row r="1855" spans="1:8" s="2" customFormat="1" ht="16.899999999999999" customHeight="1">
      <c r="A1855" s="36"/>
      <c r="B1855" s="41"/>
      <c r="C1855" s="284" t="s">
        <v>19</v>
      </c>
      <c r="D1855" s="284" t="s">
        <v>3645</v>
      </c>
      <c r="E1855" s="19" t="s">
        <v>19</v>
      </c>
      <c r="F1855" s="285">
        <v>29.9</v>
      </c>
      <c r="G1855" s="36"/>
      <c r="H1855" s="41"/>
    </row>
    <row r="1856" spans="1:8" s="2" customFormat="1" ht="16.899999999999999" customHeight="1">
      <c r="A1856" s="36"/>
      <c r="B1856" s="41"/>
      <c r="C1856" s="284" t="s">
        <v>19</v>
      </c>
      <c r="D1856" s="284" t="s">
        <v>3646</v>
      </c>
      <c r="E1856" s="19" t="s">
        <v>19</v>
      </c>
      <c r="F1856" s="285">
        <v>9.6</v>
      </c>
      <c r="G1856" s="36"/>
      <c r="H1856" s="41"/>
    </row>
    <row r="1857" spans="1:8" s="2" customFormat="1" ht="16.899999999999999" customHeight="1">
      <c r="A1857" s="36"/>
      <c r="B1857" s="41"/>
      <c r="C1857" s="284" t="s">
        <v>3647</v>
      </c>
      <c r="D1857" s="284" t="s">
        <v>2376</v>
      </c>
      <c r="E1857" s="19" t="s">
        <v>19</v>
      </c>
      <c r="F1857" s="285">
        <v>39.5</v>
      </c>
      <c r="G1857" s="36"/>
      <c r="H1857" s="41"/>
    </row>
    <row r="1858" spans="1:8" s="2" customFormat="1" ht="16.899999999999999" customHeight="1">
      <c r="A1858" s="36"/>
      <c r="B1858" s="41"/>
      <c r="C1858" s="280" t="s">
        <v>3481</v>
      </c>
      <c r="D1858" s="281" t="s">
        <v>19</v>
      </c>
      <c r="E1858" s="282" t="s">
        <v>19</v>
      </c>
      <c r="F1858" s="283">
        <v>22.085999999999999</v>
      </c>
      <c r="G1858" s="36"/>
      <c r="H1858" s="41"/>
    </row>
    <row r="1859" spans="1:8" s="2" customFormat="1" ht="16.899999999999999" customHeight="1">
      <c r="A1859" s="36"/>
      <c r="B1859" s="41"/>
      <c r="C1859" s="284" t="s">
        <v>19</v>
      </c>
      <c r="D1859" s="284" t="s">
        <v>3602</v>
      </c>
      <c r="E1859" s="19" t="s">
        <v>19</v>
      </c>
      <c r="F1859" s="285">
        <v>0</v>
      </c>
      <c r="G1859" s="36"/>
      <c r="H1859" s="41"/>
    </row>
    <row r="1860" spans="1:8" s="2" customFormat="1" ht="16.899999999999999" customHeight="1">
      <c r="A1860" s="36"/>
      <c r="B1860" s="41"/>
      <c r="C1860" s="284" t="s">
        <v>19</v>
      </c>
      <c r="D1860" s="284" t="s">
        <v>3603</v>
      </c>
      <c r="E1860" s="19" t="s">
        <v>19</v>
      </c>
      <c r="F1860" s="285">
        <v>3.9689999999999999</v>
      </c>
      <c r="G1860" s="36"/>
      <c r="H1860" s="41"/>
    </row>
    <row r="1861" spans="1:8" s="2" customFormat="1" ht="16.899999999999999" customHeight="1">
      <c r="A1861" s="36"/>
      <c r="B1861" s="41"/>
      <c r="C1861" s="284" t="s">
        <v>19</v>
      </c>
      <c r="D1861" s="284" t="s">
        <v>3604</v>
      </c>
      <c r="E1861" s="19" t="s">
        <v>19</v>
      </c>
      <c r="F1861" s="285">
        <v>0.66800000000000004</v>
      </c>
      <c r="G1861" s="36"/>
      <c r="H1861" s="41"/>
    </row>
    <row r="1862" spans="1:8" s="2" customFormat="1" ht="16.899999999999999" customHeight="1">
      <c r="A1862" s="36"/>
      <c r="B1862" s="41"/>
      <c r="C1862" s="284" t="s">
        <v>19</v>
      </c>
      <c r="D1862" s="284" t="s">
        <v>3605</v>
      </c>
      <c r="E1862" s="19" t="s">
        <v>19</v>
      </c>
      <c r="F1862" s="285">
        <v>1.212</v>
      </c>
      <c r="G1862" s="36"/>
      <c r="H1862" s="41"/>
    </row>
    <row r="1863" spans="1:8" s="2" customFormat="1" ht="16.899999999999999" customHeight="1">
      <c r="A1863" s="36"/>
      <c r="B1863" s="41"/>
      <c r="C1863" s="284" t="s">
        <v>19</v>
      </c>
      <c r="D1863" s="284" t="s">
        <v>3606</v>
      </c>
      <c r="E1863" s="19" t="s">
        <v>19</v>
      </c>
      <c r="F1863" s="285">
        <v>9.2370000000000001</v>
      </c>
      <c r="G1863" s="36"/>
      <c r="H1863" s="41"/>
    </row>
    <row r="1864" spans="1:8" s="2" customFormat="1" ht="16.899999999999999" customHeight="1">
      <c r="A1864" s="36"/>
      <c r="B1864" s="41"/>
      <c r="C1864" s="284" t="s">
        <v>19</v>
      </c>
      <c r="D1864" s="284" t="s">
        <v>3175</v>
      </c>
      <c r="E1864" s="19" t="s">
        <v>19</v>
      </c>
      <c r="F1864" s="285">
        <v>0</v>
      </c>
      <c r="G1864" s="36"/>
      <c r="H1864" s="41"/>
    </row>
    <row r="1865" spans="1:8" s="2" customFormat="1" ht="16.899999999999999" customHeight="1">
      <c r="A1865" s="36"/>
      <c r="B1865" s="41"/>
      <c r="C1865" s="284" t="s">
        <v>19</v>
      </c>
      <c r="D1865" s="284" t="s">
        <v>3607</v>
      </c>
      <c r="E1865" s="19" t="s">
        <v>19</v>
      </c>
      <c r="F1865" s="285">
        <v>7</v>
      </c>
      <c r="G1865" s="36"/>
      <c r="H1865" s="41"/>
    </row>
    <row r="1866" spans="1:8" s="2" customFormat="1" ht="16.899999999999999" customHeight="1">
      <c r="A1866" s="36"/>
      <c r="B1866" s="41"/>
      <c r="C1866" s="284" t="s">
        <v>3481</v>
      </c>
      <c r="D1866" s="284" t="s">
        <v>234</v>
      </c>
      <c r="E1866" s="19" t="s">
        <v>19</v>
      </c>
      <c r="F1866" s="285">
        <v>22.085999999999999</v>
      </c>
      <c r="G1866" s="36"/>
      <c r="H1866" s="41"/>
    </row>
    <row r="1867" spans="1:8" s="2" customFormat="1" ht="16.899999999999999" customHeight="1">
      <c r="A1867" s="36"/>
      <c r="B1867" s="41"/>
      <c r="C1867" s="286" t="s">
        <v>3836</v>
      </c>
      <c r="D1867" s="36"/>
      <c r="E1867" s="36"/>
      <c r="F1867" s="36"/>
      <c r="G1867" s="36"/>
      <c r="H1867" s="41"/>
    </row>
    <row r="1868" spans="1:8" s="2" customFormat="1" ht="16.899999999999999" customHeight="1">
      <c r="A1868" s="36"/>
      <c r="B1868" s="41"/>
      <c r="C1868" s="284" t="s">
        <v>2719</v>
      </c>
      <c r="D1868" s="284" t="s">
        <v>2720</v>
      </c>
      <c r="E1868" s="19" t="s">
        <v>253</v>
      </c>
      <c r="F1868" s="285">
        <v>22.085999999999999</v>
      </c>
      <c r="G1868" s="36"/>
      <c r="H1868" s="41"/>
    </row>
    <row r="1869" spans="1:8" s="2" customFormat="1" ht="16.899999999999999" customHeight="1">
      <c r="A1869" s="36"/>
      <c r="B1869" s="41"/>
      <c r="C1869" s="284" t="s">
        <v>2498</v>
      </c>
      <c r="D1869" s="284" t="s">
        <v>2499</v>
      </c>
      <c r="E1869" s="19" t="s">
        <v>218</v>
      </c>
      <c r="F1869" s="285">
        <v>6621.5389999999998</v>
      </c>
      <c r="G1869" s="36"/>
      <c r="H1869" s="41"/>
    </row>
    <row r="1870" spans="1:8" s="2" customFormat="1" ht="16.899999999999999" customHeight="1">
      <c r="A1870" s="36"/>
      <c r="B1870" s="41"/>
      <c r="C1870" s="280" t="s">
        <v>4031</v>
      </c>
      <c r="D1870" s="281" t="s">
        <v>19</v>
      </c>
      <c r="E1870" s="282" t="s">
        <v>19</v>
      </c>
      <c r="F1870" s="283">
        <v>5.7560000000000002</v>
      </c>
      <c r="G1870" s="36"/>
      <c r="H1870" s="41"/>
    </row>
    <row r="1871" spans="1:8" s="2" customFormat="1" ht="16.899999999999999" customHeight="1">
      <c r="A1871" s="36"/>
      <c r="B1871" s="41"/>
      <c r="C1871" s="280" t="s">
        <v>4032</v>
      </c>
      <c r="D1871" s="281" t="s">
        <v>19</v>
      </c>
      <c r="E1871" s="282" t="s">
        <v>19</v>
      </c>
      <c r="F1871" s="283">
        <v>27.818000000000001</v>
      </c>
      <c r="G1871" s="36"/>
      <c r="H1871" s="41"/>
    </row>
    <row r="1872" spans="1:8" s="2" customFormat="1" ht="16.899999999999999" customHeight="1">
      <c r="A1872" s="36"/>
      <c r="B1872" s="41"/>
      <c r="C1872" s="280" t="s">
        <v>3106</v>
      </c>
      <c r="D1872" s="281" t="s">
        <v>19</v>
      </c>
      <c r="E1872" s="282" t="s">
        <v>19</v>
      </c>
      <c r="F1872" s="283">
        <v>77.766000000000005</v>
      </c>
      <c r="G1872" s="36"/>
      <c r="H1872" s="41"/>
    </row>
    <row r="1873" spans="1:8" s="2" customFormat="1" ht="16.899999999999999" customHeight="1">
      <c r="A1873" s="36"/>
      <c r="B1873" s="41"/>
      <c r="C1873" s="280" t="s">
        <v>3483</v>
      </c>
      <c r="D1873" s="281" t="s">
        <v>19</v>
      </c>
      <c r="E1873" s="282" t="s">
        <v>19</v>
      </c>
      <c r="F1873" s="283">
        <v>45</v>
      </c>
      <c r="G1873" s="36"/>
      <c r="H1873" s="41"/>
    </row>
    <row r="1874" spans="1:8" s="2" customFormat="1" ht="16.899999999999999" customHeight="1">
      <c r="A1874" s="36"/>
      <c r="B1874" s="41"/>
      <c r="C1874" s="284" t="s">
        <v>19</v>
      </c>
      <c r="D1874" s="284" t="s">
        <v>3536</v>
      </c>
      <c r="E1874" s="19" t="s">
        <v>19</v>
      </c>
      <c r="F1874" s="285">
        <v>0</v>
      </c>
      <c r="G1874" s="36"/>
      <c r="H1874" s="41"/>
    </row>
    <row r="1875" spans="1:8" s="2" customFormat="1" ht="16.899999999999999" customHeight="1">
      <c r="A1875" s="36"/>
      <c r="B1875" s="41"/>
      <c r="C1875" s="284" t="s">
        <v>19</v>
      </c>
      <c r="D1875" s="284" t="s">
        <v>3537</v>
      </c>
      <c r="E1875" s="19" t="s">
        <v>19</v>
      </c>
      <c r="F1875" s="285">
        <v>45</v>
      </c>
      <c r="G1875" s="36"/>
      <c r="H1875" s="41"/>
    </row>
    <row r="1876" spans="1:8" s="2" customFormat="1" ht="16.899999999999999" customHeight="1">
      <c r="A1876" s="36"/>
      <c r="B1876" s="41"/>
      <c r="C1876" s="284" t="s">
        <v>3483</v>
      </c>
      <c r="D1876" s="284" t="s">
        <v>2376</v>
      </c>
      <c r="E1876" s="19" t="s">
        <v>19</v>
      </c>
      <c r="F1876" s="285">
        <v>45</v>
      </c>
      <c r="G1876" s="36"/>
      <c r="H1876" s="41"/>
    </row>
    <row r="1877" spans="1:8" s="2" customFormat="1" ht="16.899999999999999" customHeight="1">
      <c r="A1877" s="36"/>
      <c r="B1877" s="41"/>
      <c r="C1877" s="286" t="s">
        <v>3836</v>
      </c>
      <c r="D1877" s="36"/>
      <c r="E1877" s="36"/>
      <c r="F1877" s="36"/>
      <c r="G1877" s="36"/>
      <c r="H1877" s="41"/>
    </row>
    <row r="1878" spans="1:8" s="2" customFormat="1" ht="16.899999999999999" customHeight="1">
      <c r="A1878" s="36"/>
      <c r="B1878" s="41"/>
      <c r="C1878" s="284" t="s">
        <v>2666</v>
      </c>
      <c r="D1878" s="284" t="s">
        <v>3969</v>
      </c>
      <c r="E1878" s="19" t="s">
        <v>253</v>
      </c>
      <c r="F1878" s="285">
        <v>22.5</v>
      </c>
      <c r="G1878" s="36"/>
      <c r="H1878" s="41"/>
    </row>
    <row r="1879" spans="1:8" s="2" customFormat="1" ht="16.899999999999999" customHeight="1">
      <c r="A1879" s="36"/>
      <c r="B1879" s="41"/>
      <c r="C1879" s="284" t="s">
        <v>2674</v>
      </c>
      <c r="D1879" s="284" t="s">
        <v>3970</v>
      </c>
      <c r="E1879" s="19" t="s">
        <v>253</v>
      </c>
      <c r="F1879" s="285">
        <v>22.5</v>
      </c>
      <c r="G1879" s="36"/>
      <c r="H1879" s="41"/>
    </row>
    <row r="1880" spans="1:8" s="2" customFormat="1" ht="16.899999999999999" customHeight="1">
      <c r="A1880" s="36"/>
      <c r="B1880" s="41"/>
      <c r="C1880" s="284" t="s">
        <v>298</v>
      </c>
      <c r="D1880" s="284" t="s">
        <v>3855</v>
      </c>
      <c r="E1880" s="19" t="s">
        <v>253</v>
      </c>
      <c r="F1880" s="285">
        <v>22.95</v>
      </c>
      <c r="G1880" s="36"/>
      <c r="H1880" s="41"/>
    </row>
    <row r="1881" spans="1:8" s="2" customFormat="1" ht="16.899999999999999" customHeight="1">
      <c r="A1881" s="36"/>
      <c r="B1881" s="41"/>
      <c r="C1881" s="280" t="s">
        <v>2620</v>
      </c>
      <c r="D1881" s="281" t="s">
        <v>19</v>
      </c>
      <c r="E1881" s="282" t="s">
        <v>19</v>
      </c>
      <c r="F1881" s="283">
        <v>1.887</v>
      </c>
      <c r="G1881" s="36"/>
      <c r="H1881" s="41"/>
    </row>
    <row r="1882" spans="1:8" s="2" customFormat="1" ht="16.899999999999999" customHeight="1">
      <c r="A1882" s="36"/>
      <c r="B1882" s="41"/>
      <c r="C1882" s="280" t="s">
        <v>3484</v>
      </c>
      <c r="D1882" s="281" t="s">
        <v>19</v>
      </c>
      <c r="E1882" s="282" t="s">
        <v>19</v>
      </c>
      <c r="F1882" s="283">
        <v>0.91800000000000004</v>
      </c>
      <c r="G1882" s="36"/>
      <c r="H1882" s="41"/>
    </row>
    <row r="1883" spans="1:8" s="2" customFormat="1" ht="16.899999999999999" customHeight="1">
      <c r="A1883" s="36"/>
      <c r="B1883" s="41"/>
      <c r="C1883" s="284" t="s">
        <v>19</v>
      </c>
      <c r="D1883" s="284" t="s">
        <v>2693</v>
      </c>
      <c r="E1883" s="19" t="s">
        <v>19</v>
      </c>
      <c r="F1883" s="285">
        <v>0</v>
      </c>
      <c r="G1883" s="36"/>
      <c r="H1883" s="41"/>
    </row>
    <row r="1884" spans="1:8" s="2" customFormat="1" ht="16.899999999999999" customHeight="1">
      <c r="A1884" s="36"/>
      <c r="B1884" s="41"/>
      <c r="C1884" s="284" t="s">
        <v>19</v>
      </c>
      <c r="D1884" s="284" t="s">
        <v>3600</v>
      </c>
      <c r="E1884" s="19" t="s">
        <v>19</v>
      </c>
      <c r="F1884" s="285">
        <v>0.91800000000000004</v>
      </c>
      <c r="G1884" s="36"/>
      <c r="H1884" s="41"/>
    </row>
    <row r="1885" spans="1:8" s="2" customFormat="1" ht="16.899999999999999" customHeight="1">
      <c r="A1885" s="36"/>
      <c r="B1885" s="41"/>
      <c r="C1885" s="284" t="s">
        <v>3484</v>
      </c>
      <c r="D1885" s="284" t="s">
        <v>234</v>
      </c>
      <c r="E1885" s="19" t="s">
        <v>19</v>
      </c>
      <c r="F1885" s="285">
        <v>0.91800000000000004</v>
      </c>
      <c r="G1885" s="36"/>
      <c r="H1885" s="41"/>
    </row>
    <row r="1886" spans="1:8" s="2" customFormat="1" ht="16.899999999999999" customHeight="1">
      <c r="A1886" s="36"/>
      <c r="B1886" s="41"/>
      <c r="C1886" s="286" t="s">
        <v>3836</v>
      </c>
      <c r="D1886" s="36"/>
      <c r="E1886" s="36"/>
      <c r="F1886" s="36"/>
      <c r="G1886" s="36"/>
      <c r="H1886" s="41"/>
    </row>
    <row r="1887" spans="1:8" s="2" customFormat="1" ht="16.899999999999999" customHeight="1">
      <c r="A1887" s="36"/>
      <c r="B1887" s="41"/>
      <c r="C1887" s="284" t="s">
        <v>2703</v>
      </c>
      <c r="D1887" s="284" t="s">
        <v>2704</v>
      </c>
      <c r="E1887" s="19" t="s">
        <v>253</v>
      </c>
      <c r="F1887" s="285">
        <v>0.91800000000000004</v>
      </c>
      <c r="G1887" s="36"/>
      <c r="H1887" s="41"/>
    </row>
    <row r="1888" spans="1:8" s="2" customFormat="1" ht="16.899999999999999" customHeight="1">
      <c r="A1888" s="36"/>
      <c r="B1888" s="41"/>
      <c r="C1888" s="284" t="s">
        <v>2498</v>
      </c>
      <c r="D1888" s="284" t="s">
        <v>2499</v>
      </c>
      <c r="E1888" s="19" t="s">
        <v>218</v>
      </c>
      <c r="F1888" s="285">
        <v>6621.5389999999998</v>
      </c>
      <c r="G1888" s="36"/>
      <c r="H1888" s="41"/>
    </row>
    <row r="1889" spans="1:8" s="2" customFormat="1" ht="16.899999999999999" customHeight="1">
      <c r="A1889" s="36"/>
      <c r="B1889" s="41"/>
      <c r="C1889" s="280" t="s">
        <v>4033</v>
      </c>
      <c r="D1889" s="281" t="s">
        <v>19</v>
      </c>
      <c r="E1889" s="282" t="s">
        <v>19</v>
      </c>
      <c r="F1889" s="283">
        <v>1.1100000000000001</v>
      </c>
      <c r="G1889" s="36"/>
      <c r="H1889" s="41"/>
    </row>
    <row r="1890" spans="1:8" s="2" customFormat="1" ht="16.899999999999999" customHeight="1">
      <c r="A1890" s="36"/>
      <c r="B1890" s="41"/>
      <c r="C1890" s="280" t="s">
        <v>3486</v>
      </c>
      <c r="D1890" s="281" t="s">
        <v>19</v>
      </c>
      <c r="E1890" s="282" t="s">
        <v>19</v>
      </c>
      <c r="F1890" s="283">
        <v>0.57099999999999995</v>
      </c>
      <c r="G1890" s="36"/>
      <c r="H1890" s="41"/>
    </row>
    <row r="1891" spans="1:8" s="2" customFormat="1" ht="16.899999999999999" customHeight="1">
      <c r="A1891" s="36"/>
      <c r="B1891" s="41"/>
      <c r="C1891" s="284" t="s">
        <v>19</v>
      </c>
      <c r="D1891" s="284" t="s">
        <v>3274</v>
      </c>
      <c r="E1891" s="19" t="s">
        <v>19</v>
      </c>
      <c r="F1891" s="285">
        <v>0</v>
      </c>
      <c r="G1891" s="36"/>
      <c r="H1891" s="41"/>
    </row>
    <row r="1892" spans="1:8" s="2" customFormat="1" ht="16.899999999999999" customHeight="1">
      <c r="A1892" s="36"/>
      <c r="B1892" s="41"/>
      <c r="C1892" s="284" t="s">
        <v>19</v>
      </c>
      <c r="D1892" s="284" t="s">
        <v>3598</v>
      </c>
      <c r="E1892" s="19" t="s">
        <v>19</v>
      </c>
      <c r="F1892" s="285">
        <v>0.57099999999999995</v>
      </c>
      <c r="G1892" s="36"/>
      <c r="H1892" s="41"/>
    </row>
    <row r="1893" spans="1:8" s="2" customFormat="1" ht="16.899999999999999" customHeight="1">
      <c r="A1893" s="36"/>
      <c r="B1893" s="41"/>
      <c r="C1893" s="284" t="s">
        <v>3486</v>
      </c>
      <c r="D1893" s="284" t="s">
        <v>234</v>
      </c>
      <c r="E1893" s="19" t="s">
        <v>19</v>
      </c>
      <c r="F1893" s="285">
        <v>0.57099999999999995</v>
      </c>
      <c r="G1893" s="36"/>
      <c r="H1893" s="41"/>
    </row>
    <row r="1894" spans="1:8" s="2" customFormat="1" ht="16.899999999999999" customHeight="1">
      <c r="A1894" s="36"/>
      <c r="B1894" s="41"/>
      <c r="C1894" s="286" t="s">
        <v>3836</v>
      </c>
      <c r="D1894" s="36"/>
      <c r="E1894" s="36"/>
      <c r="F1894" s="36"/>
      <c r="G1894" s="36"/>
      <c r="H1894" s="41"/>
    </row>
    <row r="1895" spans="1:8" s="2" customFormat="1" ht="16.899999999999999" customHeight="1">
      <c r="A1895" s="36"/>
      <c r="B1895" s="41"/>
      <c r="C1895" s="284" t="s">
        <v>3282</v>
      </c>
      <c r="D1895" s="284" t="s">
        <v>3283</v>
      </c>
      <c r="E1895" s="19" t="s">
        <v>253</v>
      </c>
      <c r="F1895" s="285">
        <v>0.57099999999999995</v>
      </c>
      <c r="G1895" s="36"/>
      <c r="H1895" s="41"/>
    </row>
    <row r="1896" spans="1:8" s="2" customFormat="1" ht="16.899999999999999" customHeight="1">
      <c r="A1896" s="36"/>
      <c r="B1896" s="41"/>
      <c r="C1896" s="284" t="s">
        <v>2498</v>
      </c>
      <c r="D1896" s="284" t="s">
        <v>2499</v>
      </c>
      <c r="E1896" s="19" t="s">
        <v>218</v>
      </c>
      <c r="F1896" s="285">
        <v>6621.5389999999998</v>
      </c>
      <c r="G1896" s="36"/>
      <c r="H1896" s="41"/>
    </row>
    <row r="1897" spans="1:8" s="2" customFormat="1" ht="16.899999999999999" customHeight="1">
      <c r="A1897" s="36"/>
      <c r="B1897" s="41"/>
      <c r="C1897" s="280" t="s">
        <v>4034</v>
      </c>
      <c r="D1897" s="281" t="s">
        <v>19</v>
      </c>
      <c r="E1897" s="282" t="s">
        <v>19</v>
      </c>
      <c r="F1897" s="283">
        <v>0</v>
      </c>
      <c r="G1897" s="36"/>
      <c r="H1897" s="41"/>
    </row>
    <row r="1898" spans="1:8" s="2" customFormat="1" ht="16.899999999999999" customHeight="1">
      <c r="A1898" s="36"/>
      <c r="B1898" s="41"/>
      <c r="C1898" s="284" t="s">
        <v>19</v>
      </c>
      <c r="D1898" s="284" t="s">
        <v>74</v>
      </c>
      <c r="E1898" s="19" t="s">
        <v>19</v>
      </c>
      <c r="F1898" s="285">
        <v>0</v>
      </c>
      <c r="G1898" s="36"/>
      <c r="H1898" s="41"/>
    </row>
    <row r="1899" spans="1:8" s="2" customFormat="1" ht="16.899999999999999" customHeight="1">
      <c r="A1899" s="36"/>
      <c r="B1899" s="41"/>
      <c r="C1899" s="284" t="s">
        <v>4034</v>
      </c>
      <c r="D1899" s="284" t="s">
        <v>2376</v>
      </c>
      <c r="E1899" s="19" t="s">
        <v>19</v>
      </c>
      <c r="F1899" s="285">
        <v>0</v>
      </c>
      <c r="G1899" s="36"/>
      <c r="H1899" s="41"/>
    </row>
    <row r="1900" spans="1:8" s="2" customFormat="1" ht="16.899999999999999" customHeight="1">
      <c r="A1900" s="36"/>
      <c r="B1900" s="41"/>
      <c r="C1900" s="280" t="s">
        <v>4035</v>
      </c>
      <c r="D1900" s="281" t="s">
        <v>19</v>
      </c>
      <c r="E1900" s="282" t="s">
        <v>19</v>
      </c>
      <c r="F1900" s="283">
        <v>0</v>
      </c>
      <c r="G1900" s="36"/>
      <c r="H1900" s="41"/>
    </row>
    <row r="1901" spans="1:8" s="2" customFormat="1" ht="16.899999999999999" customHeight="1">
      <c r="A1901" s="36"/>
      <c r="B1901" s="41"/>
      <c r="C1901" s="284" t="s">
        <v>19</v>
      </c>
      <c r="D1901" s="284" t="s">
        <v>4036</v>
      </c>
      <c r="E1901" s="19" t="s">
        <v>19</v>
      </c>
      <c r="F1901" s="285">
        <v>0</v>
      </c>
      <c r="G1901" s="36"/>
      <c r="H1901" s="41"/>
    </row>
    <row r="1902" spans="1:8" s="2" customFormat="1" ht="16.899999999999999" customHeight="1">
      <c r="A1902" s="36"/>
      <c r="B1902" s="41"/>
      <c r="C1902" s="284" t="s">
        <v>19</v>
      </c>
      <c r="D1902" s="284" t="s">
        <v>74</v>
      </c>
      <c r="E1902" s="19" t="s">
        <v>19</v>
      </c>
      <c r="F1902" s="285">
        <v>0</v>
      </c>
      <c r="G1902" s="36"/>
      <c r="H1902" s="41"/>
    </row>
    <row r="1903" spans="1:8" s="2" customFormat="1" ht="16.899999999999999" customHeight="1">
      <c r="A1903" s="36"/>
      <c r="B1903" s="41"/>
      <c r="C1903" s="284" t="s">
        <v>4035</v>
      </c>
      <c r="D1903" s="284" t="s">
        <v>2376</v>
      </c>
      <c r="E1903" s="19" t="s">
        <v>19</v>
      </c>
      <c r="F1903" s="285">
        <v>0</v>
      </c>
      <c r="G1903" s="36"/>
      <c r="H1903" s="41"/>
    </row>
    <row r="1904" spans="1:8" s="2" customFormat="1" ht="16.899999999999999" customHeight="1">
      <c r="A1904" s="36"/>
      <c r="B1904" s="41"/>
      <c r="C1904" s="280" t="s">
        <v>3110</v>
      </c>
      <c r="D1904" s="281" t="s">
        <v>19</v>
      </c>
      <c r="E1904" s="282" t="s">
        <v>19</v>
      </c>
      <c r="F1904" s="283">
        <v>2.52</v>
      </c>
      <c r="G1904" s="36"/>
      <c r="H1904" s="41"/>
    </row>
    <row r="1905" spans="1:8" s="2" customFormat="1" ht="16.899999999999999" customHeight="1">
      <c r="A1905" s="36"/>
      <c r="B1905" s="41"/>
      <c r="C1905" s="284" t="s">
        <v>19</v>
      </c>
      <c r="D1905" s="284" t="s">
        <v>3561</v>
      </c>
      <c r="E1905" s="19" t="s">
        <v>19</v>
      </c>
      <c r="F1905" s="285">
        <v>2.52</v>
      </c>
      <c r="G1905" s="36"/>
      <c r="H1905" s="41"/>
    </row>
    <row r="1906" spans="1:8" s="2" customFormat="1" ht="16.899999999999999" customHeight="1">
      <c r="A1906" s="36"/>
      <c r="B1906" s="41"/>
      <c r="C1906" s="284" t="s">
        <v>3110</v>
      </c>
      <c r="D1906" s="284" t="s">
        <v>2376</v>
      </c>
      <c r="E1906" s="19" t="s">
        <v>19</v>
      </c>
      <c r="F1906" s="285">
        <v>2.52</v>
      </c>
      <c r="G1906" s="36"/>
      <c r="H1906" s="41"/>
    </row>
    <row r="1907" spans="1:8" s="2" customFormat="1" ht="16.899999999999999" customHeight="1">
      <c r="A1907" s="36"/>
      <c r="B1907" s="41"/>
      <c r="C1907" s="286" t="s">
        <v>3836</v>
      </c>
      <c r="D1907" s="36"/>
      <c r="E1907" s="36"/>
      <c r="F1907" s="36"/>
      <c r="G1907" s="36"/>
      <c r="H1907" s="41"/>
    </row>
    <row r="1908" spans="1:8" s="2" customFormat="1" ht="16.899999999999999" customHeight="1">
      <c r="A1908" s="36"/>
      <c r="B1908" s="41"/>
      <c r="C1908" s="284" t="s">
        <v>3185</v>
      </c>
      <c r="D1908" s="284" t="s">
        <v>4002</v>
      </c>
      <c r="E1908" s="19" t="s">
        <v>253</v>
      </c>
      <c r="F1908" s="285">
        <v>2.52</v>
      </c>
      <c r="G1908" s="36"/>
      <c r="H1908" s="41"/>
    </row>
    <row r="1909" spans="1:8" s="2" customFormat="1" ht="16.899999999999999" customHeight="1">
      <c r="A1909" s="36"/>
      <c r="B1909" s="41"/>
      <c r="C1909" s="284" t="s">
        <v>298</v>
      </c>
      <c r="D1909" s="284" t="s">
        <v>3855</v>
      </c>
      <c r="E1909" s="19" t="s">
        <v>253</v>
      </c>
      <c r="F1909" s="285">
        <v>22.95</v>
      </c>
      <c r="G1909" s="36"/>
      <c r="H1909" s="41"/>
    </row>
    <row r="1910" spans="1:8" s="2" customFormat="1" ht="16.899999999999999" customHeight="1">
      <c r="A1910" s="36"/>
      <c r="B1910" s="41"/>
      <c r="C1910" s="280" t="s">
        <v>4037</v>
      </c>
      <c r="D1910" s="281" t="s">
        <v>19</v>
      </c>
      <c r="E1910" s="282" t="s">
        <v>19</v>
      </c>
      <c r="F1910" s="283">
        <v>15.318</v>
      </c>
      <c r="G1910" s="36"/>
      <c r="H1910" s="41"/>
    </row>
    <row r="1911" spans="1:8" s="2" customFormat="1" ht="16.899999999999999" customHeight="1">
      <c r="A1911" s="36"/>
      <c r="B1911" s="41"/>
      <c r="C1911" s="280" t="s">
        <v>2925</v>
      </c>
      <c r="D1911" s="281" t="s">
        <v>19</v>
      </c>
      <c r="E1911" s="282" t="s">
        <v>19</v>
      </c>
      <c r="F1911" s="283">
        <v>12.975</v>
      </c>
      <c r="G1911" s="36"/>
      <c r="H1911" s="41"/>
    </row>
    <row r="1912" spans="1:8" s="2" customFormat="1" ht="16.899999999999999" customHeight="1">
      <c r="A1912" s="36"/>
      <c r="B1912" s="41"/>
      <c r="C1912" s="284" t="s">
        <v>19</v>
      </c>
      <c r="D1912" s="284" t="s">
        <v>3532</v>
      </c>
      <c r="E1912" s="19" t="s">
        <v>19</v>
      </c>
      <c r="F1912" s="285">
        <v>0</v>
      </c>
      <c r="G1912" s="36"/>
      <c r="H1912" s="41"/>
    </row>
    <row r="1913" spans="1:8" s="2" customFormat="1" ht="16.899999999999999" customHeight="1">
      <c r="A1913" s="36"/>
      <c r="B1913" s="41"/>
      <c r="C1913" s="284" t="s">
        <v>19</v>
      </c>
      <c r="D1913" s="284" t="s">
        <v>2368</v>
      </c>
      <c r="E1913" s="19" t="s">
        <v>19</v>
      </c>
      <c r="F1913" s="285">
        <v>0</v>
      </c>
      <c r="G1913" s="36"/>
      <c r="H1913" s="41"/>
    </row>
    <row r="1914" spans="1:8" s="2" customFormat="1" ht="16.899999999999999" customHeight="1">
      <c r="A1914" s="36"/>
      <c r="B1914" s="41"/>
      <c r="C1914" s="284" t="s">
        <v>19</v>
      </c>
      <c r="D1914" s="284" t="s">
        <v>3533</v>
      </c>
      <c r="E1914" s="19" t="s">
        <v>19</v>
      </c>
      <c r="F1914" s="285">
        <v>12.975</v>
      </c>
      <c r="G1914" s="36"/>
      <c r="H1914" s="41"/>
    </row>
    <row r="1915" spans="1:8" s="2" customFormat="1" ht="16.899999999999999" customHeight="1">
      <c r="A1915" s="36"/>
      <c r="B1915" s="41"/>
      <c r="C1915" s="284" t="s">
        <v>2925</v>
      </c>
      <c r="D1915" s="284" t="s">
        <v>2376</v>
      </c>
      <c r="E1915" s="19" t="s">
        <v>19</v>
      </c>
      <c r="F1915" s="285">
        <v>12.975</v>
      </c>
      <c r="G1915" s="36"/>
      <c r="H1915" s="41"/>
    </row>
    <row r="1916" spans="1:8" s="2" customFormat="1" ht="16.899999999999999" customHeight="1">
      <c r="A1916" s="36"/>
      <c r="B1916" s="41"/>
      <c r="C1916" s="286" t="s">
        <v>3836</v>
      </c>
      <c r="D1916" s="36"/>
      <c r="E1916" s="36"/>
      <c r="F1916" s="36"/>
      <c r="G1916" s="36"/>
      <c r="H1916" s="41"/>
    </row>
    <row r="1917" spans="1:8" s="2" customFormat="1" ht="16.899999999999999" customHeight="1">
      <c r="A1917" s="36"/>
      <c r="B1917" s="41"/>
      <c r="C1917" s="284" t="s">
        <v>2370</v>
      </c>
      <c r="D1917" s="284" t="s">
        <v>3948</v>
      </c>
      <c r="E1917" s="19" t="s">
        <v>253</v>
      </c>
      <c r="F1917" s="285">
        <v>6.4870000000000001</v>
      </c>
      <c r="G1917" s="36"/>
      <c r="H1917" s="41"/>
    </row>
    <row r="1918" spans="1:8" s="2" customFormat="1" ht="16.899999999999999" customHeight="1">
      <c r="A1918" s="36"/>
      <c r="B1918" s="41"/>
      <c r="C1918" s="284" t="s">
        <v>2379</v>
      </c>
      <c r="D1918" s="284" t="s">
        <v>3949</v>
      </c>
      <c r="E1918" s="19" t="s">
        <v>253</v>
      </c>
      <c r="F1918" s="285">
        <v>6.4880000000000004</v>
      </c>
      <c r="G1918" s="36"/>
      <c r="H1918" s="41"/>
    </row>
    <row r="1919" spans="1:8" s="2" customFormat="1" ht="16.899999999999999" customHeight="1">
      <c r="A1919" s="36"/>
      <c r="B1919" s="41"/>
      <c r="C1919" s="284" t="s">
        <v>298</v>
      </c>
      <c r="D1919" s="284" t="s">
        <v>3855</v>
      </c>
      <c r="E1919" s="19" t="s">
        <v>253</v>
      </c>
      <c r="F1919" s="285">
        <v>22.95</v>
      </c>
      <c r="G1919" s="36"/>
      <c r="H1919" s="41"/>
    </row>
    <row r="1920" spans="1:8" s="2" customFormat="1" ht="16.899999999999999" customHeight="1">
      <c r="A1920" s="36"/>
      <c r="B1920" s="41"/>
      <c r="C1920" s="280" t="s">
        <v>2626</v>
      </c>
      <c r="D1920" s="281" t="s">
        <v>19</v>
      </c>
      <c r="E1920" s="282" t="s">
        <v>19</v>
      </c>
      <c r="F1920" s="283">
        <v>22.172999999999998</v>
      </c>
      <c r="G1920" s="36"/>
      <c r="H1920" s="41"/>
    </row>
    <row r="1921" spans="1:8" s="2" customFormat="1" ht="16.899999999999999" customHeight="1">
      <c r="A1921" s="36"/>
      <c r="B1921" s="41"/>
      <c r="C1921" s="280" t="s">
        <v>4038</v>
      </c>
      <c r="D1921" s="281" t="s">
        <v>19</v>
      </c>
      <c r="E1921" s="282" t="s">
        <v>19</v>
      </c>
      <c r="F1921" s="283">
        <v>0</v>
      </c>
      <c r="G1921" s="36"/>
      <c r="H1921" s="41"/>
    </row>
    <row r="1922" spans="1:8" s="2" customFormat="1" ht="16.899999999999999" customHeight="1">
      <c r="A1922" s="36"/>
      <c r="B1922" s="41"/>
      <c r="C1922" s="280" t="s">
        <v>4005</v>
      </c>
      <c r="D1922" s="281" t="s">
        <v>19</v>
      </c>
      <c r="E1922" s="282" t="s">
        <v>19</v>
      </c>
      <c r="F1922" s="283">
        <v>0</v>
      </c>
      <c r="G1922" s="36"/>
      <c r="H1922" s="41"/>
    </row>
    <row r="1923" spans="1:8" s="2" customFormat="1" ht="16.899999999999999" customHeight="1">
      <c r="A1923" s="36"/>
      <c r="B1923" s="41"/>
      <c r="C1923" s="280" t="s">
        <v>4039</v>
      </c>
      <c r="D1923" s="281" t="s">
        <v>19</v>
      </c>
      <c r="E1923" s="282" t="s">
        <v>19</v>
      </c>
      <c r="F1923" s="283">
        <v>69.888000000000005</v>
      </c>
      <c r="G1923" s="36"/>
      <c r="H1923" s="41"/>
    </row>
    <row r="1924" spans="1:8" s="2" customFormat="1" ht="16.899999999999999" customHeight="1">
      <c r="A1924" s="36"/>
      <c r="B1924" s="41"/>
      <c r="C1924" s="280" t="s">
        <v>3490</v>
      </c>
      <c r="D1924" s="281" t="s">
        <v>19</v>
      </c>
      <c r="E1924" s="282" t="s">
        <v>19</v>
      </c>
      <c r="F1924" s="283">
        <v>16.193999999999999</v>
      </c>
      <c r="G1924" s="36"/>
      <c r="H1924" s="41"/>
    </row>
    <row r="1925" spans="1:8" s="2" customFormat="1" ht="16.899999999999999" customHeight="1">
      <c r="A1925" s="36"/>
      <c r="B1925" s="41"/>
      <c r="C1925" s="284" t="s">
        <v>19</v>
      </c>
      <c r="D1925" s="284" t="s">
        <v>3611</v>
      </c>
      <c r="E1925" s="19" t="s">
        <v>19</v>
      </c>
      <c r="F1925" s="285">
        <v>0</v>
      </c>
      <c r="G1925" s="36"/>
      <c r="H1925" s="41"/>
    </row>
    <row r="1926" spans="1:8" s="2" customFormat="1" ht="16.899999999999999" customHeight="1">
      <c r="A1926" s="36"/>
      <c r="B1926" s="41"/>
      <c r="C1926" s="284" t="s">
        <v>19</v>
      </c>
      <c r="D1926" s="284" t="s">
        <v>3612</v>
      </c>
      <c r="E1926" s="19" t="s">
        <v>19</v>
      </c>
      <c r="F1926" s="285">
        <v>11.829000000000001</v>
      </c>
      <c r="G1926" s="36"/>
      <c r="H1926" s="41"/>
    </row>
    <row r="1927" spans="1:8" s="2" customFormat="1" ht="16.899999999999999" customHeight="1">
      <c r="A1927" s="36"/>
      <c r="B1927" s="41"/>
      <c r="C1927" s="284" t="s">
        <v>19</v>
      </c>
      <c r="D1927" s="284" t="s">
        <v>3613</v>
      </c>
      <c r="E1927" s="19" t="s">
        <v>19</v>
      </c>
      <c r="F1927" s="285">
        <v>0</v>
      </c>
      <c r="G1927" s="36"/>
      <c r="H1927" s="41"/>
    </row>
    <row r="1928" spans="1:8" s="2" customFormat="1" ht="16.899999999999999" customHeight="1">
      <c r="A1928" s="36"/>
      <c r="B1928" s="41"/>
      <c r="C1928" s="284" t="s">
        <v>19</v>
      </c>
      <c r="D1928" s="284" t="s">
        <v>3614</v>
      </c>
      <c r="E1928" s="19" t="s">
        <v>19</v>
      </c>
      <c r="F1928" s="285">
        <v>4.3650000000000002</v>
      </c>
      <c r="G1928" s="36"/>
      <c r="H1928" s="41"/>
    </row>
    <row r="1929" spans="1:8" s="2" customFormat="1" ht="16.899999999999999" customHeight="1">
      <c r="A1929" s="36"/>
      <c r="B1929" s="41"/>
      <c r="C1929" s="284" t="s">
        <v>3490</v>
      </c>
      <c r="D1929" s="284" t="s">
        <v>234</v>
      </c>
      <c r="E1929" s="19" t="s">
        <v>19</v>
      </c>
      <c r="F1929" s="285">
        <v>16.193999999999999</v>
      </c>
      <c r="G1929" s="36"/>
      <c r="H1929" s="41"/>
    </row>
    <row r="1930" spans="1:8" s="2" customFormat="1" ht="16.899999999999999" customHeight="1">
      <c r="A1930" s="36"/>
      <c r="B1930" s="41"/>
      <c r="C1930" s="286" t="s">
        <v>3836</v>
      </c>
      <c r="D1930" s="36"/>
      <c r="E1930" s="36"/>
      <c r="F1930" s="36"/>
      <c r="G1930" s="36"/>
      <c r="H1930" s="41"/>
    </row>
    <row r="1931" spans="1:8" s="2" customFormat="1" ht="16.899999999999999" customHeight="1">
      <c r="A1931" s="36"/>
      <c r="B1931" s="41"/>
      <c r="C1931" s="284" t="s">
        <v>3608</v>
      </c>
      <c r="D1931" s="284" t="s">
        <v>3609</v>
      </c>
      <c r="E1931" s="19" t="s">
        <v>253</v>
      </c>
      <c r="F1931" s="285">
        <v>16.193999999999999</v>
      </c>
      <c r="G1931" s="36"/>
      <c r="H1931" s="41"/>
    </row>
    <row r="1932" spans="1:8" s="2" customFormat="1" ht="16.899999999999999" customHeight="1">
      <c r="A1932" s="36"/>
      <c r="B1932" s="41"/>
      <c r="C1932" s="284" t="s">
        <v>2498</v>
      </c>
      <c r="D1932" s="284" t="s">
        <v>2499</v>
      </c>
      <c r="E1932" s="19" t="s">
        <v>218</v>
      </c>
      <c r="F1932" s="285">
        <v>6621.5389999999998</v>
      </c>
      <c r="G1932" s="36"/>
      <c r="H1932" s="41"/>
    </row>
    <row r="1933" spans="1:8" s="2" customFormat="1" ht="16.899999999999999" customHeight="1">
      <c r="A1933" s="36"/>
      <c r="B1933" s="41"/>
      <c r="C1933" s="280" t="s">
        <v>4006</v>
      </c>
      <c r="D1933" s="281" t="s">
        <v>19</v>
      </c>
      <c r="E1933" s="282" t="s">
        <v>19</v>
      </c>
      <c r="F1933" s="283">
        <v>0</v>
      </c>
      <c r="G1933" s="36"/>
      <c r="H1933" s="41"/>
    </row>
    <row r="1934" spans="1:8" s="2" customFormat="1" ht="16.899999999999999" customHeight="1">
      <c r="A1934" s="36"/>
      <c r="B1934" s="41"/>
      <c r="C1934" s="280" t="s">
        <v>4007</v>
      </c>
      <c r="D1934" s="281" t="s">
        <v>19</v>
      </c>
      <c r="E1934" s="282" t="s">
        <v>19</v>
      </c>
      <c r="F1934" s="283">
        <v>0</v>
      </c>
      <c r="G1934" s="36"/>
      <c r="H1934" s="41"/>
    </row>
    <row r="1935" spans="1:8" s="2" customFormat="1" ht="16.899999999999999" customHeight="1">
      <c r="A1935" s="36"/>
      <c r="B1935" s="41"/>
      <c r="C1935" s="280" t="s">
        <v>4040</v>
      </c>
      <c r="D1935" s="281" t="s">
        <v>19</v>
      </c>
      <c r="E1935" s="282" t="s">
        <v>19</v>
      </c>
      <c r="F1935" s="283">
        <v>0</v>
      </c>
      <c r="G1935" s="36"/>
      <c r="H1935" s="41"/>
    </row>
    <row r="1936" spans="1:8" s="2" customFormat="1" ht="16.899999999999999" customHeight="1">
      <c r="A1936" s="36"/>
      <c r="B1936" s="41"/>
      <c r="C1936" s="280" t="s">
        <v>3119</v>
      </c>
      <c r="D1936" s="281" t="s">
        <v>19</v>
      </c>
      <c r="E1936" s="282" t="s">
        <v>19</v>
      </c>
      <c r="F1936" s="283">
        <v>12.425000000000001</v>
      </c>
      <c r="G1936" s="36"/>
      <c r="H1936" s="41"/>
    </row>
    <row r="1937" spans="1:8" s="2" customFormat="1" ht="16.899999999999999" customHeight="1">
      <c r="A1937" s="36"/>
      <c r="B1937" s="41"/>
      <c r="C1937" s="284" t="s">
        <v>19</v>
      </c>
      <c r="D1937" s="284" t="s">
        <v>3168</v>
      </c>
      <c r="E1937" s="19" t="s">
        <v>19</v>
      </c>
      <c r="F1937" s="285">
        <v>0</v>
      </c>
      <c r="G1937" s="36"/>
      <c r="H1937" s="41"/>
    </row>
    <row r="1938" spans="1:8" s="2" customFormat="1" ht="16.899999999999999" customHeight="1">
      <c r="A1938" s="36"/>
      <c r="B1938" s="41"/>
      <c r="C1938" s="284" t="s">
        <v>19</v>
      </c>
      <c r="D1938" s="284" t="s">
        <v>3548</v>
      </c>
      <c r="E1938" s="19" t="s">
        <v>19</v>
      </c>
      <c r="F1938" s="285">
        <v>5.5069999999999997</v>
      </c>
      <c r="G1938" s="36"/>
      <c r="H1938" s="41"/>
    </row>
    <row r="1939" spans="1:8" s="2" customFormat="1" ht="16.899999999999999" customHeight="1">
      <c r="A1939" s="36"/>
      <c r="B1939" s="41"/>
      <c r="C1939" s="284" t="s">
        <v>19</v>
      </c>
      <c r="D1939" s="284" t="s">
        <v>3549</v>
      </c>
      <c r="E1939" s="19" t="s">
        <v>19</v>
      </c>
      <c r="F1939" s="285">
        <v>5.4180000000000001</v>
      </c>
      <c r="G1939" s="36"/>
      <c r="H1939" s="41"/>
    </row>
    <row r="1940" spans="1:8" s="2" customFormat="1" ht="16.899999999999999" customHeight="1">
      <c r="A1940" s="36"/>
      <c r="B1940" s="41"/>
      <c r="C1940" s="284" t="s">
        <v>19</v>
      </c>
      <c r="D1940" s="284" t="s">
        <v>3175</v>
      </c>
      <c r="E1940" s="19" t="s">
        <v>19</v>
      </c>
      <c r="F1940" s="285">
        <v>0</v>
      </c>
      <c r="G1940" s="36"/>
      <c r="H1940" s="41"/>
    </row>
    <row r="1941" spans="1:8" s="2" customFormat="1" ht="16.899999999999999" customHeight="1">
      <c r="A1941" s="36"/>
      <c r="B1941" s="41"/>
      <c r="C1941" s="284" t="s">
        <v>19</v>
      </c>
      <c r="D1941" s="284" t="s">
        <v>3550</v>
      </c>
      <c r="E1941" s="19" t="s">
        <v>19</v>
      </c>
      <c r="F1941" s="285">
        <v>1.5</v>
      </c>
      <c r="G1941" s="36"/>
      <c r="H1941" s="41"/>
    </row>
    <row r="1942" spans="1:8" s="2" customFormat="1" ht="16.899999999999999" customHeight="1">
      <c r="A1942" s="36"/>
      <c r="B1942" s="41"/>
      <c r="C1942" s="284" t="s">
        <v>3119</v>
      </c>
      <c r="D1942" s="284" t="s">
        <v>2376</v>
      </c>
      <c r="E1942" s="19" t="s">
        <v>19</v>
      </c>
      <c r="F1942" s="285">
        <v>12.425000000000001</v>
      </c>
      <c r="G1942" s="36"/>
      <c r="H1942" s="41"/>
    </row>
    <row r="1943" spans="1:8" s="2" customFormat="1" ht="16.899999999999999" customHeight="1">
      <c r="A1943" s="36"/>
      <c r="B1943" s="41"/>
      <c r="C1943" s="286" t="s">
        <v>3836</v>
      </c>
      <c r="D1943" s="36"/>
      <c r="E1943" s="36"/>
      <c r="F1943" s="36"/>
      <c r="G1943" s="36"/>
      <c r="H1943" s="41"/>
    </row>
    <row r="1944" spans="1:8" s="2" customFormat="1" ht="16.899999999999999" customHeight="1">
      <c r="A1944" s="36"/>
      <c r="B1944" s="41"/>
      <c r="C1944" s="284" t="s">
        <v>3165</v>
      </c>
      <c r="D1944" s="284" t="s">
        <v>4010</v>
      </c>
      <c r="E1944" s="19" t="s">
        <v>253</v>
      </c>
      <c r="F1944" s="285">
        <v>6.2119999999999997</v>
      </c>
      <c r="G1944" s="36"/>
      <c r="H1944" s="41"/>
    </row>
    <row r="1945" spans="1:8" s="2" customFormat="1" ht="16.899999999999999" customHeight="1">
      <c r="A1945" s="36"/>
      <c r="B1945" s="41"/>
      <c r="C1945" s="284" t="s">
        <v>3178</v>
      </c>
      <c r="D1945" s="284" t="s">
        <v>4011</v>
      </c>
      <c r="E1945" s="19" t="s">
        <v>253</v>
      </c>
      <c r="F1945" s="285">
        <v>6.2130000000000001</v>
      </c>
      <c r="G1945" s="36"/>
      <c r="H1945" s="41"/>
    </row>
    <row r="1946" spans="1:8" s="2" customFormat="1" ht="16.899999999999999" customHeight="1">
      <c r="A1946" s="36"/>
      <c r="B1946" s="41"/>
      <c r="C1946" s="284" t="s">
        <v>298</v>
      </c>
      <c r="D1946" s="284" t="s">
        <v>3855</v>
      </c>
      <c r="E1946" s="19" t="s">
        <v>253</v>
      </c>
      <c r="F1946" s="285">
        <v>22.95</v>
      </c>
      <c r="G1946" s="36"/>
      <c r="H1946" s="41"/>
    </row>
    <row r="1947" spans="1:8" s="2" customFormat="1" ht="16.899999999999999" customHeight="1">
      <c r="A1947" s="36"/>
      <c r="B1947" s="41"/>
      <c r="C1947" s="280" t="s">
        <v>3494</v>
      </c>
      <c r="D1947" s="281" t="s">
        <v>19</v>
      </c>
      <c r="E1947" s="282" t="s">
        <v>19</v>
      </c>
      <c r="F1947" s="283">
        <v>1.4</v>
      </c>
      <c r="G1947" s="36"/>
      <c r="H1947" s="41"/>
    </row>
    <row r="1948" spans="1:8" s="2" customFormat="1" ht="16.899999999999999" customHeight="1">
      <c r="A1948" s="36"/>
      <c r="B1948" s="41"/>
      <c r="C1948" s="284" t="s">
        <v>19</v>
      </c>
      <c r="D1948" s="284" t="s">
        <v>3544</v>
      </c>
      <c r="E1948" s="19" t="s">
        <v>19</v>
      </c>
      <c r="F1948" s="285">
        <v>0.9</v>
      </c>
      <c r="G1948" s="36"/>
      <c r="H1948" s="41"/>
    </row>
    <row r="1949" spans="1:8" s="2" customFormat="1" ht="16.899999999999999" customHeight="1">
      <c r="A1949" s="36"/>
      <c r="B1949" s="41"/>
      <c r="C1949" s="284" t="s">
        <v>19</v>
      </c>
      <c r="D1949" s="284" t="s">
        <v>3545</v>
      </c>
      <c r="E1949" s="19" t="s">
        <v>19</v>
      </c>
      <c r="F1949" s="285">
        <v>0</v>
      </c>
      <c r="G1949" s="36"/>
      <c r="H1949" s="41"/>
    </row>
    <row r="1950" spans="1:8" s="2" customFormat="1" ht="16.899999999999999" customHeight="1">
      <c r="A1950" s="36"/>
      <c r="B1950" s="41"/>
      <c r="C1950" s="284" t="s">
        <v>19</v>
      </c>
      <c r="D1950" s="284" t="s">
        <v>2726</v>
      </c>
      <c r="E1950" s="19" t="s">
        <v>19</v>
      </c>
      <c r="F1950" s="285">
        <v>0.5</v>
      </c>
      <c r="G1950" s="36"/>
      <c r="H1950" s="41"/>
    </row>
    <row r="1951" spans="1:8" s="2" customFormat="1" ht="16.899999999999999" customHeight="1">
      <c r="A1951" s="36"/>
      <c r="B1951" s="41"/>
      <c r="C1951" s="284" t="s">
        <v>3494</v>
      </c>
      <c r="D1951" s="284" t="s">
        <v>2376</v>
      </c>
      <c r="E1951" s="19" t="s">
        <v>19</v>
      </c>
      <c r="F1951" s="285">
        <v>1.4</v>
      </c>
      <c r="G1951" s="36"/>
      <c r="H1951" s="41"/>
    </row>
    <row r="1952" spans="1:8" s="2" customFormat="1" ht="16.899999999999999" customHeight="1">
      <c r="A1952" s="36"/>
      <c r="B1952" s="41"/>
      <c r="C1952" s="286" t="s">
        <v>3836</v>
      </c>
      <c r="D1952" s="36"/>
      <c r="E1952" s="36"/>
      <c r="F1952" s="36"/>
      <c r="G1952" s="36"/>
      <c r="H1952" s="41"/>
    </row>
    <row r="1953" spans="1:8" s="2" customFormat="1" ht="16.899999999999999" customHeight="1">
      <c r="A1953" s="36"/>
      <c r="B1953" s="41"/>
      <c r="C1953" s="284" t="s">
        <v>3541</v>
      </c>
      <c r="D1953" s="284" t="s">
        <v>4041</v>
      </c>
      <c r="E1953" s="19" t="s">
        <v>253</v>
      </c>
      <c r="F1953" s="285">
        <v>0.7</v>
      </c>
      <c r="G1953" s="36"/>
      <c r="H1953" s="41"/>
    </row>
    <row r="1954" spans="1:8" s="2" customFormat="1" ht="16.899999999999999" customHeight="1">
      <c r="A1954" s="36"/>
      <c r="B1954" s="41"/>
      <c r="C1954" s="284" t="s">
        <v>3551</v>
      </c>
      <c r="D1954" s="284" t="s">
        <v>4042</v>
      </c>
      <c r="E1954" s="19" t="s">
        <v>253</v>
      </c>
      <c r="F1954" s="285">
        <v>0.7</v>
      </c>
      <c r="G1954" s="36"/>
      <c r="H1954" s="41"/>
    </row>
    <row r="1955" spans="1:8" s="2" customFormat="1" ht="16.899999999999999" customHeight="1">
      <c r="A1955" s="36"/>
      <c r="B1955" s="41"/>
      <c r="C1955" s="284" t="s">
        <v>298</v>
      </c>
      <c r="D1955" s="284" t="s">
        <v>3855</v>
      </c>
      <c r="E1955" s="19" t="s">
        <v>253</v>
      </c>
      <c r="F1955" s="285">
        <v>22.95</v>
      </c>
      <c r="G1955" s="36"/>
      <c r="H1955" s="41"/>
    </row>
    <row r="1956" spans="1:8" s="2" customFormat="1" ht="16.899999999999999" customHeight="1">
      <c r="A1956" s="36"/>
      <c r="B1956" s="41"/>
      <c r="C1956" s="280" t="s">
        <v>3121</v>
      </c>
      <c r="D1956" s="281" t="s">
        <v>19</v>
      </c>
      <c r="E1956" s="282" t="s">
        <v>19</v>
      </c>
      <c r="F1956" s="283">
        <v>203.1</v>
      </c>
      <c r="G1956" s="36"/>
      <c r="H1956" s="41"/>
    </row>
    <row r="1957" spans="1:8" s="2" customFormat="1" ht="16.899999999999999" customHeight="1">
      <c r="A1957" s="36"/>
      <c r="B1957" s="41"/>
      <c r="C1957" s="284" t="s">
        <v>19</v>
      </c>
      <c r="D1957" s="284" t="s">
        <v>3578</v>
      </c>
      <c r="E1957" s="19" t="s">
        <v>19</v>
      </c>
      <c r="F1957" s="285">
        <v>0</v>
      </c>
      <c r="G1957" s="36"/>
      <c r="H1957" s="41"/>
    </row>
    <row r="1958" spans="1:8" s="2" customFormat="1" ht="16.899999999999999" customHeight="1">
      <c r="A1958" s="36"/>
      <c r="B1958" s="41"/>
      <c r="C1958" s="284" t="s">
        <v>19</v>
      </c>
      <c r="D1958" s="284" t="s">
        <v>3228</v>
      </c>
      <c r="E1958" s="19" t="s">
        <v>19</v>
      </c>
      <c r="F1958" s="285">
        <v>0</v>
      </c>
      <c r="G1958" s="36"/>
      <c r="H1958" s="41"/>
    </row>
    <row r="1959" spans="1:8" s="2" customFormat="1" ht="16.899999999999999" customHeight="1">
      <c r="A1959" s="36"/>
      <c r="B1959" s="41"/>
      <c r="C1959" s="284" t="s">
        <v>19</v>
      </c>
      <c r="D1959" s="284" t="s">
        <v>3579</v>
      </c>
      <c r="E1959" s="19" t="s">
        <v>19</v>
      </c>
      <c r="F1959" s="285">
        <v>203.1</v>
      </c>
      <c r="G1959" s="36"/>
      <c r="H1959" s="41"/>
    </row>
    <row r="1960" spans="1:8" s="2" customFormat="1" ht="16.899999999999999" customHeight="1">
      <c r="A1960" s="36"/>
      <c r="B1960" s="41"/>
      <c r="C1960" s="284" t="s">
        <v>3121</v>
      </c>
      <c r="D1960" s="284" t="s">
        <v>2376</v>
      </c>
      <c r="E1960" s="19" t="s">
        <v>19</v>
      </c>
      <c r="F1960" s="285">
        <v>203.1</v>
      </c>
      <c r="G1960" s="36"/>
      <c r="H1960" s="41"/>
    </row>
    <row r="1961" spans="1:8" s="2" customFormat="1" ht="16.899999999999999" customHeight="1">
      <c r="A1961" s="36"/>
      <c r="B1961" s="41"/>
      <c r="C1961" s="286" t="s">
        <v>3836</v>
      </c>
      <c r="D1961" s="36"/>
      <c r="E1961" s="36"/>
      <c r="F1961" s="36"/>
      <c r="G1961" s="36"/>
      <c r="H1961" s="41"/>
    </row>
    <row r="1962" spans="1:8" s="2" customFormat="1" ht="16.899999999999999" customHeight="1">
      <c r="A1962" s="36"/>
      <c r="B1962" s="41"/>
      <c r="C1962" s="284" t="s">
        <v>3222</v>
      </c>
      <c r="D1962" s="284" t="s">
        <v>4013</v>
      </c>
      <c r="E1962" s="19" t="s">
        <v>156</v>
      </c>
      <c r="F1962" s="285">
        <v>406.2</v>
      </c>
      <c r="G1962" s="36"/>
      <c r="H1962" s="41"/>
    </row>
    <row r="1963" spans="1:8" s="2" customFormat="1" ht="16.899999999999999" customHeight="1">
      <c r="A1963" s="36"/>
      <c r="B1963" s="41"/>
      <c r="C1963" s="284" t="s">
        <v>334</v>
      </c>
      <c r="D1963" s="284" t="s">
        <v>4014</v>
      </c>
      <c r="E1963" s="19" t="s">
        <v>156</v>
      </c>
      <c r="F1963" s="285">
        <v>272.60000000000002</v>
      </c>
      <c r="G1963" s="36"/>
      <c r="H1963" s="41"/>
    </row>
    <row r="1964" spans="1:8" s="2" customFormat="1" ht="16.899999999999999" customHeight="1">
      <c r="A1964" s="36"/>
      <c r="B1964" s="41"/>
      <c r="C1964" s="284" t="s">
        <v>3218</v>
      </c>
      <c r="D1964" s="284" t="s">
        <v>3219</v>
      </c>
      <c r="E1964" s="19" t="s">
        <v>343</v>
      </c>
      <c r="F1964" s="285">
        <v>6.8150000000000004</v>
      </c>
      <c r="G1964" s="36"/>
      <c r="H1964" s="41"/>
    </row>
    <row r="1965" spans="1:8" s="2" customFormat="1" ht="16.899999999999999" customHeight="1">
      <c r="A1965" s="36"/>
      <c r="B1965" s="41"/>
      <c r="C1965" s="284" t="s">
        <v>3235</v>
      </c>
      <c r="D1965" s="284" t="s">
        <v>4015</v>
      </c>
      <c r="E1965" s="19" t="s">
        <v>253</v>
      </c>
      <c r="F1965" s="285">
        <v>4.0620000000000003</v>
      </c>
      <c r="G1965" s="36"/>
      <c r="H1965" s="41"/>
    </row>
    <row r="1966" spans="1:8" s="2" customFormat="1" ht="16.899999999999999" customHeight="1">
      <c r="A1966" s="36"/>
      <c r="B1966" s="41"/>
      <c r="C1966" s="280" t="s">
        <v>3788</v>
      </c>
      <c r="D1966" s="281" t="s">
        <v>19</v>
      </c>
      <c r="E1966" s="282" t="s">
        <v>19</v>
      </c>
      <c r="F1966" s="283">
        <v>0</v>
      </c>
      <c r="G1966" s="36"/>
      <c r="H1966" s="41"/>
    </row>
    <row r="1967" spans="1:8" s="2" customFormat="1" ht="16.899999999999999" customHeight="1">
      <c r="A1967" s="36"/>
      <c r="B1967" s="41"/>
      <c r="C1967" s="280" t="s">
        <v>2631</v>
      </c>
      <c r="D1967" s="281" t="s">
        <v>19</v>
      </c>
      <c r="E1967" s="282" t="s">
        <v>19</v>
      </c>
      <c r="F1967" s="283">
        <v>7.8440000000000003</v>
      </c>
      <c r="G1967" s="36"/>
      <c r="H1967" s="41"/>
    </row>
    <row r="1968" spans="1:8" s="2" customFormat="1" ht="16.899999999999999" customHeight="1">
      <c r="A1968" s="36"/>
      <c r="B1968" s="41"/>
      <c r="C1968" s="280" t="s">
        <v>2633</v>
      </c>
      <c r="D1968" s="281" t="s">
        <v>19</v>
      </c>
      <c r="E1968" s="282" t="s">
        <v>19</v>
      </c>
      <c r="F1968" s="283">
        <v>10.045999999999999</v>
      </c>
      <c r="G1968" s="36"/>
      <c r="H1968" s="41"/>
    </row>
    <row r="1969" spans="1:8" s="2" customFormat="1" ht="16.899999999999999" customHeight="1">
      <c r="A1969" s="36"/>
      <c r="B1969" s="41"/>
      <c r="C1969" s="280" t="s">
        <v>2635</v>
      </c>
      <c r="D1969" s="281" t="s">
        <v>19</v>
      </c>
      <c r="E1969" s="282" t="s">
        <v>19</v>
      </c>
      <c r="F1969" s="283">
        <v>1.268</v>
      </c>
      <c r="G1969" s="36"/>
      <c r="H1969" s="41"/>
    </row>
    <row r="1970" spans="1:8" s="2" customFormat="1" ht="16.899999999999999" customHeight="1">
      <c r="A1970" s="36"/>
      <c r="B1970" s="41"/>
      <c r="C1970" s="280" t="s">
        <v>2637</v>
      </c>
      <c r="D1970" s="281" t="s">
        <v>19</v>
      </c>
      <c r="E1970" s="282" t="s">
        <v>19</v>
      </c>
      <c r="F1970" s="283">
        <v>3.4550000000000001</v>
      </c>
      <c r="G1970" s="36"/>
      <c r="H1970" s="41"/>
    </row>
    <row r="1971" spans="1:8" s="2" customFormat="1" ht="16.899999999999999" customHeight="1">
      <c r="A1971" s="36"/>
      <c r="B1971" s="41"/>
      <c r="C1971" s="280" t="s">
        <v>3125</v>
      </c>
      <c r="D1971" s="281" t="s">
        <v>19</v>
      </c>
      <c r="E1971" s="282" t="s">
        <v>19</v>
      </c>
      <c r="F1971" s="283">
        <v>69.5</v>
      </c>
      <c r="G1971" s="36"/>
      <c r="H1971" s="41"/>
    </row>
    <row r="1972" spans="1:8" s="2" customFormat="1" ht="16.899999999999999" customHeight="1">
      <c r="A1972" s="36"/>
      <c r="B1972" s="41"/>
      <c r="C1972" s="286" t="s">
        <v>3836</v>
      </c>
      <c r="D1972" s="36"/>
      <c r="E1972" s="36"/>
      <c r="F1972" s="36"/>
      <c r="G1972" s="36"/>
      <c r="H1972" s="41"/>
    </row>
    <row r="1973" spans="1:8" s="2" customFormat="1" ht="16.899999999999999" customHeight="1">
      <c r="A1973" s="36"/>
      <c r="B1973" s="41"/>
      <c r="C1973" s="284" t="s">
        <v>334</v>
      </c>
      <c r="D1973" s="284" t="s">
        <v>4014</v>
      </c>
      <c r="E1973" s="19" t="s">
        <v>156</v>
      </c>
      <c r="F1973" s="285">
        <v>272.60000000000002</v>
      </c>
      <c r="G1973" s="36"/>
      <c r="H1973" s="41"/>
    </row>
    <row r="1974" spans="1:8" s="2" customFormat="1" ht="16.899999999999999" customHeight="1">
      <c r="A1974" s="36"/>
      <c r="B1974" s="41"/>
      <c r="C1974" s="284" t="s">
        <v>3218</v>
      </c>
      <c r="D1974" s="284" t="s">
        <v>3219</v>
      </c>
      <c r="E1974" s="19" t="s">
        <v>343</v>
      </c>
      <c r="F1974" s="285">
        <v>6.8150000000000004</v>
      </c>
      <c r="G1974" s="36"/>
      <c r="H1974" s="41"/>
    </row>
    <row r="1975" spans="1:8" s="2" customFormat="1" ht="16.899999999999999" customHeight="1">
      <c r="A1975" s="36"/>
      <c r="B1975" s="41"/>
      <c r="C1975" s="280" t="s">
        <v>2639</v>
      </c>
      <c r="D1975" s="281" t="s">
        <v>19</v>
      </c>
      <c r="E1975" s="282" t="s">
        <v>19</v>
      </c>
      <c r="F1975" s="283">
        <v>24.622</v>
      </c>
      <c r="G1975" s="36"/>
      <c r="H1975" s="41"/>
    </row>
    <row r="1976" spans="1:8" s="2" customFormat="1" ht="16.899999999999999" customHeight="1">
      <c r="A1976" s="36"/>
      <c r="B1976" s="41"/>
      <c r="C1976" s="280" t="s">
        <v>2641</v>
      </c>
      <c r="D1976" s="281" t="s">
        <v>19</v>
      </c>
      <c r="E1976" s="282" t="s">
        <v>19</v>
      </c>
      <c r="F1976" s="283">
        <v>18.574999999999999</v>
      </c>
      <c r="G1976" s="36"/>
      <c r="H1976" s="41"/>
    </row>
    <row r="1977" spans="1:8" s="2" customFormat="1" ht="16.899999999999999" customHeight="1">
      <c r="A1977" s="36"/>
      <c r="B1977" s="41"/>
      <c r="C1977" s="280" t="s">
        <v>2643</v>
      </c>
      <c r="D1977" s="281" t="s">
        <v>19</v>
      </c>
      <c r="E1977" s="282" t="s">
        <v>19</v>
      </c>
      <c r="F1977" s="283">
        <v>2.4860000000000002</v>
      </c>
      <c r="G1977" s="36"/>
      <c r="H1977" s="41"/>
    </row>
    <row r="1978" spans="1:8" s="2" customFormat="1" ht="16.899999999999999" customHeight="1">
      <c r="A1978" s="36"/>
      <c r="B1978" s="41"/>
      <c r="C1978" s="280" t="s">
        <v>2343</v>
      </c>
      <c r="D1978" s="281" t="s">
        <v>19</v>
      </c>
      <c r="E1978" s="282" t="s">
        <v>19</v>
      </c>
      <c r="F1978" s="283">
        <v>162.596</v>
      </c>
      <c r="G1978" s="36"/>
      <c r="H1978" s="41"/>
    </row>
    <row r="1979" spans="1:8" s="2" customFormat="1" ht="16.899999999999999" customHeight="1">
      <c r="A1979" s="36"/>
      <c r="B1979" s="41"/>
      <c r="C1979" s="284" t="s">
        <v>19</v>
      </c>
      <c r="D1979" s="284" t="s">
        <v>3414</v>
      </c>
      <c r="E1979" s="19" t="s">
        <v>19</v>
      </c>
      <c r="F1979" s="285">
        <v>162.596</v>
      </c>
      <c r="G1979" s="36"/>
      <c r="H1979" s="41"/>
    </row>
    <row r="1980" spans="1:8" s="2" customFormat="1" ht="16.899999999999999" customHeight="1">
      <c r="A1980" s="36"/>
      <c r="B1980" s="41"/>
      <c r="C1980" s="284" t="s">
        <v>2343</v>
      </c>
      <c r="D1980" s="284" t="s">
        <v>234</v>
      </c>
      <c r="E1980" s="19" t="s">
        <v>19</v>
      </c>
      <c r="F1980" s="285">
        <v>162.596</v>
      </c>
      <c r="G1980" s="36"/>
      <c r="H1980" s="41"/>
    </row>
    <row r="1981" spans="1:8" s="2" customFormat="1" ht="16.899999999999999" customHeight="1">
      <c r="A1981" s="36"/>
      <c r="B1981" s="41"/>
      <c r="C1981" s="286" t="s">
        <v>3836</v>
      </c>
      <c r="D1981" s="36"/>
      <c r="E1981" s="36"/>
      <c r="F1981" s="36"/>
      <c r="G1981" s="36"/>
      <c r="H1981" s="41"/>
    </row>
    <row r="1982" spans="1:8" s="2" customFormat="1" ht="16.899999999999999" customHeight="1">
      <c r="A1982" s="36"/>
      <c r="B1982" s="41"/>
      <c r="C1982" s="284" t="s">
        <v>2527</v>
      </c>
      <c r="D1982" s="284" t="s">
        <v>3953</v>
      </c>
      <c r="E1982" s="19" t="s">
        <v>166</v>
      </c>
      <c r="F1982" s="285">
        <v>162.596</v>
      </c>
      <c r="G1982" s="36"/>
      <c r="H1982" s="41"/>
    </row>
    <row r="1983" spans="1:8" s="2" customFormat="1" ht="16.899999999999999" customHeight="1">
      <c r="A1983" s="36"/>
      <c r="B1983" s="41"/>
      <c r="C1983" s="284" t="s">
        <v>2532</v>
      </c>
      <c r="D1983" s="284" t="s">
        <v>3954</v>
      </c>
      <c r="E1983" s="19" t="s">
        <v>166</v>
      </c>
      <c r="F1983" s="285">
        <v>3089.3240000000001</v>
      </c>
      <c r="G1983" s="36"/>
      <c r="H1983" s="41"/>
    </row>
    <row r="1984" spans="1:8" s="2" customFormat="1" ht="16.899999999999999" customHeight="1">
      <c r="A1984" s="36"/>
      <c r="B1984" s="41"/>
      <c r="C1984" s="280" t="s">
        <v>2345</v>
      </c>
      <c r="D1984" s="281" t="s">
        <v>19</v>
      </c>
      <c r="E1984" s="282" t="s">
        <v>19</v>
      </c>
      <c r="F1984" s="283">
        <v>129.833</v>
      </c>
      <c r="G1984" s="36"/>
      <c r="H1984" s="41"/>
    </row>
    <row r="1985" spans="1:8" s="2" customFormat="1" ht="16.899999999999999" customHeight="1">
      <c r="A1985" s="36"/>
      <c r="B1985" s="41"/>
      <c r="C1985" s="284" t="s">
        <v>19</v>
      </c>
      <c r="D1985" s="284" t="s">
        <v>3674</v>
      </c>
      <c r="E1985" s="19" t="s">
        <v>19</v>
      </c>
      <c r="F1985" s="285">
        <v>40.073</v>
      </c>
      <c r="G1985" s="36"/>
      <c r="H1985" s="41"/>
    </row>
    <row r="1986" spans="1:8" s="2" customFormat="1" ht="16.899999999999999" customHeight="1">
      <c r="A1986" s="36"/>
      <c r="B1986" s="41"/>
      <c r="C1986" s="284" t="s">
        <v>19</v>
      </c>
      <c r="D1986" s="284" t="s">
        <v>3675</v>
      </c>
      <c r="E1986" s="19" t="s">
        <v>19</v>
      </c>
      <c r="F1986" s="285">
        <v>89.76</v>
      </c>
      <c r="G1986" s="36"/>
      <c r="H1986" s="41"/>
    </row>
    <row r="1987" spans="1:8" s="2" customFormat="1" ht="16.899999999999999" customHeight="1">
      <c r="A1987" s="36"/>
      <c r="B1987" s="41"/>
      <c r="C1987" s="284" t="s">
        <v>2345</v>
      </c>
      <c r="D1987" s="284" t="s">
        <v>234</v>
      </c>
      <c r="E1987" s="19" t="s">
        <v>19</v>
      </c>
      <c r="F1987" s="285">
        <v>129.833</v>
      </c>
      <c r="G1987" s="36"/>
      <c r="H1987" s="41"/>
    </row>
    <row r="1988" spans="1:8" s="2" customFormat="1" ht="16.899999999999999" customHeight="1">
      <c r="A1988" s="36"/>
      <c r="B1988" s="41"/>
      <c r="C1988" s="286" t="s">
        <v>3836</v>
      </c>
      <c r="D1988" s="36"/>
      <c r="E1988" s="36"/>
      <c r="F1988" s="36"/>
      <c r="G1988" s="36"/>
      <c r="H1988" s="41"/>
    </row>
    <row r="1989" spans="1:8" s="2" customFormat="1" ht="16.899999999999999" customHeight="1">
      <c r="A1989" s="36"/>
      <c r="B1989" s="41"/>
      <c r="C1989" s="284" t="s">
        <v>2536</v>
      </c>
      <c r="D1989" s="284" t="s">
        <v>3955</v>
      </c>
      <c r="E1989" s="19" t="s">
        <v>166</v>
      </c>
      <c r="F1989" s="285">
        <v>129.833</v>
      </c>
      <c r="G1989" s="36"/>
      <c r="H1989" s="41"/>
    </row>
    <row r="1990" spans="1:8" s="2" customFormat="1" ht="16.899999999999999" customHeight="1">
      <c r="A1990" s="36"/>
      <c r="B1990" s="41"/>
      <c r="C1990" s="284" t="s">
        <v>2527</v>
      </c>
      <c r="D1990" s="284" t="s">
        <v>3953</v>
      </c>
      <c r="E1990" s="19" t="s">
        <v>166</v>
      </c>
      <c r="F1990" s="285">
        <v>162.596</v>
      </c>
      <c r="G1990" s="36"/>
      <c r="H1990" s="41"/>
    </row>
    <row r="1991" spans="1:8" s="2" customFormat="1" ht="16.899999999999999" customHeight="1">
      <c r="A1991" s="36"/>
      <c r="B1991" s="41"/>
      <c r="C1991" s="280" t="s">
        <v>3499</v>
      </c>
      <c r="D1991" s="281" t="s">
        <v>19</v>
      </c>
      <c r="E1991" s="282" t="s">
        <v>19</v>
      </c>
      <c r="F1991" s="283">
        <v>74.8</v>
      </c>
      <c r="G1991" s="36"/>
      <c r="H1991" s="41"/>
    </row>
    <row r="1992" spans="1:8" s="2" customFormat="1" ht="16.899999999999999" customHeight="1">
      <c r="A1992" s="36"/>
      <c r="B1992" s="41"/>
      <c r="C1992" s="284" t="s">
        <v>19</v>
      </c>
      <c r="D1992" s="284" t="s">
        <v>3667</v>
      </c>
      <c r="E1992" s="19" t="s">
        <v>19</v>
      </c>
      <c r="F1992" s="285">
        <v>0</v>
      </c>
      <c r="G1992" s="36"/>
      <c r="H1992" s="41"/>
    </row>
    <row r="1993" spans="1:8" s="2" customFormat="1" ht="16.899999999999999" customHeight="1">
      <c r="A1993" s="36"/>
      <c r="B1993" s="41"/>
      <c r="C1993" s="284" t="s">
        <v>19</v>
      </c>
      <c r="D1993" s="284" t="s">
        <v>3668</v>
      </c>
      <c r="E1993" s="19" t="s">
        <v>19</v>
      </c>
      <c r="F1993" s="285">
        <v>74.8</v>
      </c>
      <c r="G1993" s="36"/>
      <c r="H1993" s="41"/>
    </row>
    <row r="1994" spans="1:8" s="2" customFormat="1" ht="16.899999999999999" customHeight="1">
      <c r="A1994" s="36"/>
      <c r="B1994" s="41"/>
      <c r="C1994" s="284" t="s">
        <v>3499</v>
      </c>
      <c r="D1994" s="284" t="s">
        <v>234</v>
      </c>
      <c r="E1994" s="19" t="s">
        <v>19</v>
      </c>
      <c r="F1994" s="285">
        <v>74.8</v>
      </c>
      <c r="G1994" s="36"/>
      <c r="H1994" s="41"/>
    </row>
    <row r="1995" spans="1:8" s="2" customFormat="1" ht="16.899999999999999" customHeight="1">
      <c r="A1995" s="36"/>
      <c r="B1995" s="41"/>
      <c r="C1995" s="286" t="s">
        <v>3836</v>
      </c>
      <c r="D1995" s="36"/>
      <c r="E1995" s="36"/>
      <c r="F1995" s="36"/>
      <c r="G1995" s="36"/>
      <c r="H1995" s="41"/>
    </row>
    <row r="1996" spans="1:8" s="2" customFormat="1" ht="16.899999999999999" customHeight="1">
      <c r="A1996" s="36"/>
      <c r="B1996" s="41"/>
      <c r="C1996" s="284" t="s">
        <v>3663</v>
      </c>
      <c r="D1996" s="284" t="s">
        <v>4043</v>
      </c>
      <c r="E1996" s="19" t="s">
        <v>253</v>
      </c>
      <c r="F1996" s="285">
        <v>74.8</v>
      </c>
      <c r="G1996" s="36"/>
      <c r="H1996" s="41"/>
    </row>
    <row r="1997" spans="1:8" s="2" customFormat="1" ht="16.899999999999999" customHeight="1">
      <c r="A1997" s="36"/>
      <c r="B1997" s="41"/>
      <c r="C1997" s="284" t="s">
        <v>2517</v>
      </c>
      <c r="D1997" s="284" t="s">
        <v>3951</v>
      </c>
      <c r="E1997" s="19" t="s">
        <v>253</v>
      </c>
      <c r="F1997" s="285">
        <v>41.387999999999998</v>
      </c>
      <c r="G1997" s="36"/>
      <c r="H1997" s="41"/>
    </row>
    <row r="1998" spans="1:8" s="2" customFormat="1" ht="16.899999999999999" customHeight="1">
      <c r="A1998" s="36"/>
      <c r="B1998" s="41"/>
      <c r="C1998" s="284" t="s">
        <v>2536</v>
      </c>
      <c r="D1998" s="284" t="s">
        <v>3955</v>
      </c>
      <c r="E1998" s="19" t="s">
        <v>166</v>
      </c>
      <c r="F1998" s="285">
        <v>129.833</v>
      </c>
      <c r="G1998" s="36"/>
      <c r="H1998" s="41"/>
    </row>
    <row r="1999" spans="1:8" s="2" customFormat="1" ht="16.899999999999999" customHeight="1">
      <c r="A1999" s="36"/>
      <c r="B1999" s="41"/>
      <c r="C1999" s="284" t="s">
        <v>2548</v>
      </c>
      <c r="D1999" s="284" t="s">
        <v>3952</v>
      </c>
      <c r="E1999" s="19" t="s">
        <v>166</v>
      </c>
      <c r="F1999" s="285">
        <v>215.26900000000001</v>
      </c>
      <c r="G1999" s="36"/>
      <c r="H1999" s="41"/>
    </row>
    <row r="2000" spans="1:8" s="2" customFormat="1" ht="16.899999999999999" customHeight="1">
      <c r="A2000" s="36"/>
      <c r="B2000" s="41"/>
      <c r="C2000" s="280" t="s">
        <v>2347</v>
      </c>
      <c r="D2000" s="281" t="s">
        <v>19</v>
      </c>
      <c r="E2000" s="282" t="s">
        <v>19</v>
      </c>
      <c r="F2000" s="283">
        <v>10.151999999999999</v>
      </c>
      <c r="G2000" s="36"/>
      <c r="H2000" s="41"/>
    </row>
    <row r="2001" spans="1:8" s="2" customFormat="1" ht="16.899999999999999" customHeight="1">
      <c r="A2001" s="36"/>
      <c r="B2001" s="41"/>
      <c r="C2001" s="284" t="s">
        <v>19</v>
      </c>
      <c r="D2001" s="284" t="s">
        <v>3501</v>
      </c>
      <c r="E2001" s="19" t="s">
        <v>19</v>
      </c>
      <c r="F2001" s="285">
        <v>10.151999999999999</v>
      </c>
      <c r="G2001" s="36"/>
      <c r="H2001" s="41"/>
    </row>
    <row r="2002" spans="1:8" s="2" customFormat="1" ht="16.899999999999999" customHeight="1">
      <c r="A2002" s="36"/>
      <c r="B2002" s="41"/>
      <c r="C2002" s="284" t="s">
        <v>2347</v>
      </c>
      <c r="D2002" s="284" t="s">
        <v>234</v>
      </c>
      <c r="E2002" s="19" t="s">
        <v>19</v>
      </c>
      <c r="F2002" s="285">
        <v>10.151999999999999</v>
      </c>
      <c r="G2002" s="36"/>
      <c r="H2002" s="41"/>
    </row>
    <row r="2003" spans="1:8" s="2" customFormat="1" ht="16.899999999999999" customHeight="1">
      <c r="A2003" s="36"/>
      <c r="B2003" s="41"/>
      <c r="C2003" s="286" t="s">
        <v>3836</v>
      </c>
      <c r="D2003" s="36"/>
      <c r="E2003" s="36"/>
      <c r="F2003" s="36"/>
      <c r="G2003" s="36"/>
      <c r="H2003" s="41"/>
    </row>
    <row r="2004" spans="1:8" s="2" customFormat="1" ht="16.899999999999999" customHeight="1">
      <c r="A2004" s="36"/>
      <c r="B2004" s="41"/>
      <c r="C2004" s="284" t="s">
        <v>2544</v>
      </c>
      <c r="D2004" s="284" t="s">
        <v>3956</v>
      </c>
      <c r="E2004" s="19" t="s">
        <v>166</v>
      </c>
      <c r="F2004" s="285">
        <v>10.151999999999999</v>
      </c>
      <c r="G2004" s="36"/>
      <c r="H2004" s="41"/>
    </row>
    <row r="2005" spans="1:8" s="2" customFormat="1" ht="16.899999999999999" customHeight="1">
      <c r="A2005" s="36"/>
      <c r="B2005" s="41"/>
      <c r="C2005" s="284" t="s">
        <v>2527</v>
      </c>
      <c r="D2005" s="284" t="s">
        <v>3953</v>
      </c>
      <c r="E2005" s="19" t="s">
        <v>166</v>
      </c>
      <c r="F2005" s="285">
        <v>162.596</v>
      </c>
      <c r="G2005" s="36"/>
      <c r="H2005" s="41"/>
    </row>
    <row r="2006" spans="1:8" s="2" customFormat="1" ht="16.899999999999999" customHeight="1">
      <c r="A2006" s="36"/>
      <c r="B2006" s="41"/>
      <c r="C2006" s="280" t="s">
        <v>2350</v>
      </c>
      <c r="D2006" s="281" t="s">
        <v>19</v>
      </c>
      <c r="E2006" s="282" t="s">
        <v>19</v>
      </c>
      <c r="F2006" s="283">
        <v>0.186</v>
      </c>
      <c r="G2006" s="36"/>
      <c r="H2006" s="41"/>
    </row>
    <row r="2007" spans="1:8" s="2" customFormat="1" ht="16.899999999999999" customHeight="1">
      <c r="A2007" s="36"/>
      <c r="B2007" s="41"/>
      <c r="C2007" s="284" t="s">
        <v>19</v>
      </c>
      <c r="D2007" s="284" t="s">
        <v>3679</v>
      </c>
      <c r="E2007" s="19" t="s">
        <v>19</v>
      </c>
      <c r="F2007" s="285">
        <v>0.186</v>
      </c>
      <c r="G2007" s="36"/>
      <c r="H2007" s="41"/>
    </row>
    <row r="2008" spans="1:8" s="2" customFormat="1" ht="16.899999999999999" customHeight="1">
      <c r="A2008" s="36"/>
      <c r="B2008" s="41"/>
      <c r="C2008" s="284" t="s">
        <v>2350</v>
      </c>
      <c r="D2008" s="284" t="s">
        <v>234</v>
      </c>
      <c r="E2008" s="19" t="s">
        <v>19</v>
      </c>
      <c r="F2008" s="285">
        <v>0.186</v>
      </c>
      <c r="G2008" s="36"/>
      <c r="H2008" s="41"/>
    </row>
    <row r="2009" spans="1:8" s="2" customFormat="1" ht="16.899999999999999" customHeight="1">
      <c r="A2009" s="36"/>
      <c r="B2009" s="41"/>
      <c r="C2009" s="286" t="s">
        <v>3836</v>
      </c>
      <c r="D2009" s="36"/>
      <c r="E2009" s="36"/>
      <c r="F2009" s="36"/>
      <c r="G2009" s="36"/>
      <c r="H2009" s="41"/>
    </row>
    <row r="2010" spans="1:8" s="2" customFormat="1" ht="16.899999999999999" customHeight="1">
      <c r="A2010" s="36"/>
      <c r="B2010" s="41"/>
      <c r="C2010" s="284" t="s">
        <v>2540</v>
      </c>
      <c r="D2010" s="284" t="s">
        <v>3957</v>
      </c>
      <c r="E2010" s="19" t="s">
        <v>166</v>
      </c>
      <c r="F2010" s="285">
        <v>0.186</v>
      </c>
      <c r="G2010" s="36"/>
      <c r="H2010" s="41"/>
    </row>
    <row r="2011" spans="1:8" s="2" customFormat="1" ht="16.899999999999999" customHeight="1">
      <c r="A2011" s="36"/>
      <c r="B2011" s="41"/>
      <c r="C2011" s="284" t="s">
        <v>2527</v>
      </c>
      <c r="D2011" s="284" t="s">
        <v>3953</v>
      </c>
      <c r="E2011" s="19" t="s">
        <v>166</v>
      </c>
      <c r="F2011" s="285">
        <v>162.596</v>
      </c>
      <c r="G2011" s="36"/>
      <c r="H2011" s="41"/>
    </row>
    <row r="2012" spans="1:8" s="2" customFormat="1" ht="16.899999999999999" customHeight="1">
      <c r="A2012" s="36"/>
      <c r="B2012" s="41"/>
      <c r="C2012" s="280" t="s">
        <v>3131</v>
      </c>
      <c r="D2012" s="281" t="s">
        <v>19</v>
      </c>
      <c r="E2012" s="282" t="s">
        <v>19</v>
      </c>
      <c r="F2012" s="283">
        <v>22</v>
      </c>
      <c r="G2012" s="36"/>
      <c r="H2012" s="41"/>
    </row>
    <row r="2013" spans="1:8" s="2" customFormat="1" ht="16.899999999999999" customHeight="1">
      <c r="A2013" s="36"/>
      <c r="B2013" s="41"/>
      <c r="C2013" s="284" t="s">
        <v>19</v>
      </c>
      <c r="D2013" s="284" t="s">
        <v>3672</v>
      </c>
      <c r="E2013" s="19" t="s">
        <v>19</v>
      </c>
      <c r="F2013" s="285">
        <v>22</v>
      </c>
      <c r="G2013" s="36"/>
      <c r="H2013" s="41"/>
    </row>
    <row r="2014" spans="1:8" s="2" customFormat="1" ht="16.899999999999999" customHeight="1">
      <c r="A2014" s="36"/>
      <c r="B2014" s="41"/>
      <c r="C2014" s="284" t="s">
        <v>3131</v>
      </c>
      <c r="D2014" s="284" t="s">
        <v>234</v>
      </c>
      <c r="E2014" s="19" t="s">
        <v>19</v>
      </c>
      <c r="F2014" s="285">
        <v>22</v>
      </c>
      <c r="G2014" s="36"/>
      <c r="H2014" s="41"/>
    </row>
    <row r="2015" spans="1:8" s="2" customFormat="1" ht="16.899999999999999" customHeight="1">
      <c r="A2015" s="36"/>
      <c r="B2015" s="41"/>
      <c r="C2015" s="286" t="s">
        <v>3836</v>
      </c>
      <c r="D2015" s="36"/>
      <c r="E2015" s="36"/>
      <c r="F2015" s="36"/>
      <c r="G2015" s="36"/>
      <c r="H2015" s="41"/>
    </row>
    <row r="2016" spans="1:8" s="2" customFormat="1" ht="16.899999999999999" customHeight="1">
      <c r="A2016" s="36"/>
      <c r="B2016" s="41"/>
      <c r="C2016" s="284" t="s">
        <v>454</v>
      </c>
      <c r="D2016" s="284" t="s">
        <v>4021</v>
      </c>
      <c r="E2016" s="19" t="s">
        <v>166</v>
      </c>
      <c r="F2016" s="285">
        <v>22</v>
      </c>
      <c r="G2016" s="36"/>
      <c r="H2016" s="41"/>
    </row>
    <row r="2017" spans="1:8" s="2" customFormat="1" ht="16.899999999999999" customHeight="1">
      <c r="A2017" s="36"/>
      <c r="B2017" s="41"/>
      <c r="C2017" s="284" t="s">
        <v>2527</v>
      </c>
      <c r="D2017" s="284" t="s">
        <v>3953</v>
      </c>
      <c r="E2017" s="19" t="s">
        <v>166</v>
      </c>
      <c r="F2017" s="285">
        <v>162.596</v>
      </c>
      <c r="G2017" s="36"/>
      <c r="H2017" s="41"/>
    </row>
    <row r="2018" spans="1:8" s="2" customFormat="1" ht="16.899999999999999" customHeight="1">
      <c r="A2018" s="36"/>
      <c r="B2018" s="41"/>
      <c r="C2018" s="280" t="s">
        <v>3133</v>
      </c>
      <c r="D2018" s="281" t="s">
        <v>19</v>
      </c>
      <c r="E2018" s="282" t="s">
        <v>19</v>
      </c>
      <c r="F2018" s="283">
        <v>0.42499999999999999</v>
      </c>
      <c r="G2018" s="36"/>
      <c r="H2018" s="41"/>
    </row>
    <row r="2019" spans="1:8" s="2" customFormat="1" ht="16.899999999999999" customHeight="1">
      <c r="A2019" s="36"/>
      <c r="B2019" s="41"/>
      <c r="C2019" s="284" t="s">
        <v>19</v>
      </c>
      <c r="D2019" s="284" t="s">
        <v>3677</v>
      </c>
      <c r="E2019" s="19" t="s">
        <v>19</v>
      </c>
      <c r="F2019" s="285">
        <v>0.42499999999999999</v>
      </c>
      <c r="G2019" s="36"/>
      <c r="H2019" s="41"/>
    </row>
    <row r="2020" spans="1:8" s="2" customFormat="1" ht="16.899999999999999" customHeight="1">
      <c r="A2020" s="36"/>
      <c r="B2020" s="41"/>
      <c r="C2020" s="284" t="s">
        <v>3133</v>
      </c>
      <c r="D2020" s="284" t="s">
        <v>234</v>
      </c>
      <c r="E2020" s="19" t="s">
        <v>19</v>
      </c>
      <c r="F2020" s="285">
        <v>0.42499999999999999</v>
      </c>
      <c r="G2020" s="36"/>
      <c r="H2020" s="41"/>
    </row>
    <row r="2021" spans="1:8" s="2" customFormat="1" ht="16.899999999999999" customHeight="1">
      <c r="A2021" s="36"/>
      <c r="B2021" s="41"/>
      <c r="C2021" s="286" t="s">
        <v>3836</v>
      </c>
      <c r="D2021" s="36"/>
      <c r="E2021" s="36"/>
      <c r="F2021" s="36"/>
      <c r="G2021" s="36"/>
      <c r="H2021" s="41"/>
    </row>
    <row r="2022" spans="1:8" s="2" customFormat="1" ht="16.899999999999999" customHeight="1">
      <c r="A2022" s="36"/>
      <c r="B2022" s="41"/>
      <c r="C2022" s="284" t="s">
        <v>459</v>
      </c>
      <c r="D2022" s="284" t="s">
        <v>4022</v>
      </c>
      <c r="E2022" s="19" t="s">
        <v>166</v>
      </c>
      <c r="F2022" s="285">
        <v>0.42499999999999999</v>
      </c>
      <c r="G2022" s="36"/>
      <c r="H2022" s="41"/>
    </row>
    <row r="2023" spans="1:8" s="2" customFormat="1" ht="16.899999999999999" customHeight="1">
      <c r="A2023" s="36"/>
      <c r="B2023" s="41"/>
      <c r="C2023" s="284" t="s">
        <v>2527</v>
      </c>
      <c r="D2023" s="284" t="s">
        <v>3953</v>
      </c>
      <c r="E2023" s="19" t="s">
        <v>166</v>
      </c>
      <c r="F2023" s="285">
        <v>162.596</v>
      </c>
      <c r="G2023" s="36"/>
      <c r="H2023" s="41"/>
    </row>
    <row r="2024" spans="1:8" s="2" customFormat="1" ht="16.899999999999999" customHeight="1">
      <c r="A2024" s="36"/>
      <c r="B2024" s="41"/>
      <c r="C2024" s="280" t="s">
        <v>4044</v>
      </c>
      <c r="D2024" s="281" t="s">
        <v>19</v>
      </c>
      <c r="E2024" s="282" t="s">
        <v>19</v>
      </c>
      <c r="F2024" s="283">
        <v>111.777</v>
      </c>
      <c r="G2024" s="36"/>
      <c r="H2024" s="41"/>
    </row>
    <row r="2025" spans="1:8" s="2" customFormat="1" ht="16.899999999999999" customHeight="1">
      <c r="A2025" s="36"/>
      <c r="B2025" s="41"/>
      <c r="C2025" s="280" t="s">
        <v>2352</v>
      </c>
      <c r="D2025" s="281" t="s">
        <v>19</v>
      </c>
      <c r="E2025" s="282" t="s">
        <v>19</v>
      </c>
      <c r="F2025" s="283">
        <v>22.95</v>
      </c>
      <c r="G2025" s="36"/>
      <c r="H2025" s="41"/>
    </row>
    <row r="2026" spans="1:8" s="2" customFormat="1" ht="16.899999999999999" customHeight="1">
      <c r="A2026" s="36"/>
      <c r="B2026" s="41"/>
      <c r="C2026" s="284" t="s">
        <v>19</v>
      </c>
      <c r="D2026" s="284" t="s">
        <v>3557</v>
      </c>
      <c r="E2026" s="19" t="s">
        <v>19</v>
      </c>
      <c r="F2026" s="285">
        <v>71.8</v>
      </c>
      <c r="G2026" s="36"/>
      <c r="H2026" s="41"/>
    </row>
    <row r="2027" spans="1:8" s="2" customFormat="1" ht="16.899999999999999" customHeight="1">
      <c r="A2027" s="36"/>
      <c r="B2027" s="41"/>
      <c r="C2027" s="284" t="s">
        <v>19</v>
      </c>
      <c r="D2027" s="284" t="s">
        <v>3558</v>
      </c>
      <c r="E2027" s="19" t="s">
        <v>19</v>
      </c>
      <c r="F2027" s="285">
        <v>-48.85</v>
      </c>
      <c r="G2027" s="36"/>
      <c r="H2027" s="41"/>
    </row>
    <row r="2028" spans="1:8" s="2" customFormat="1" ht="16.899999999999999" customHeight="1">
      <c r="A2028" s="36"/>
      <c r="B2028" s="41"/>
      <c r="C2028" s="284" t="s">
        <v>2352</v>
      </c>
      <c r="D2028" s="284" t="s">
        <v>234</v>
      </c>
      <c r="E2028" s="19" t="s">
        <v>19</v>
      </c>
      <c r="F2028" s="285">
        <v>22.95</v>
      </c>
      <c r="G2028" s="36"/>
      <c r="H2028" s="41"/>
    </row>
    <row r="2029" spans="1:8" s="2" customFormat="1" ht="16.899999999999999" customHeight="1">
      <c r="A2029" s="36"/>
      <c r="B2029" s="41"/>
      <c r="C2029" s="286" t="s">
        <v>3836</v>
      </c>
      <c r="D2029" s="36"/>
      <c r="E2029" s="36"/>
      <c r="F2029" s="36"/>
      <c r="G2029" s="36"/>
      <c r="H2029" s="41"/>
    </row>
    <row r="2030" spans="1:8" s="2" customFormat="1" ht="16.899999999999999" customHeight="1">
      <c r="A2030" s="36"/>
      <c r="B2030" s="41"/>
      <c r="C2030" s="284" t="s">
        <v>298</v>
      </c>
      <c r="D2030" s="284" t="s">
        <v>3855</v>
      </c>
      <c r="E2030" s="19" t="s">
        <v>253</v>
      </c>
      <c r="F2030" s="285">
        <v>22.95</v>
      </c>
      <c r="G2030" s="36"/>
      <c r="H2030" s="41"/>
    </row>
    <row r="2031" spans="1:8" s="2" customFormat="1" ht="16.899999999999999" customHeight="1">
      <c r="A2031" s="36"/>
      <c r="B2031" s="41"/>
      <c r="C2031" s="284" t="s">
        <v>303</v>
      </c>
      <c r="D2031" s="284" t="s">
        <v>3856</v>
      </c>
      <c r="E2031" s="19" t="s">
        <v>253</v>
      </c>
      <c r="F2031" s="285">
        <v>229.5</v>
      </c>
      <c r="G2031" s="36"/>
      <c r="H2031" s="41"/>
    </row>
    <row r="2032" spans="1:8" s="2" customFormat="1" ht="16.899999999999999" customHeight="1">
      <c r="A2032" s="36"/>
      <c r="B2032" s="41"/>
      <c r="C2032" s="284" t="s">
        <v>317</v>
      </c>
      <c r="D2032" s="284" t="s">
        <v>4023</v>
      </c>
      <c r="E2032" s="19" t="s">
        <v>166</v>
      </c>
      <c r="F2032" s="285">
        <v>38.326999999999998</v>
      </c>
      <c r="G2032" s="36"/>
      <c r="H2032" s="41"/>
    </row>
    <row r="2033" spans="1:8" s="2" customFormat="1" ht="16.899999999999999" customHeight="1">
      <c r="A2033" s="36"/>
      <c r="B2033" s="41"/>
      <c r="C2033" s="280" t="s">
        <v>4024</v>
      </c>
      <c r="D2033" s="281" t="s">
        <v>19</v>
      </c>
      <c r="E2033" s="282" t="s">
        <v>19</v>
      </c>
      <c r="F2033" s="283">
        <v>51.462000000000003</v>
      </c>
      <c r="G2033" s="36"/>
      <c r="H2033" s="41"/>
    </row>
    <row r="2034" spans="1:8" s="2" customFormat="1" ht="16.899999999999999" customHeight="1">
      <c r="A2034" s="36"/>
      <c r="B2034" s="41"/>
      <c r="C2034" s="280" t="s">
        <v>3136</v>
      </c>
      <c r="D2034" s="281" t="s">
        <v>19</v>
      </c>
      <c r="E2034" s="282" t="s">
        <v>19</v>
      </c>
      <c r="F2034" s="283">
        <v>46.33</v>
      </c>
      <c r="G2034" s="36"/>
      <c r="H2034" s="41"/>
    </row>
    <row r="2035" spans="1:8" s="2" customFormat="1" ht="16.899999999999999" customHeight="1">
      <c r="A2035" s="36"/>
      <c r="B2035" s="41"/>
      <c r="C2035" s="284" t="s">
        <v>19</v>
      </c>
      <c r="D2035" s="284" t="s">
        <v>3568</v>
      </c>
      <c r="E2035" s="19" t="s">
        <v>19</v>
      </c>
      <c r="F2035" s="285">
        <v>0</v>
      </c>
      <c r="G2035" s="36"/>
      <c r="H2035" s="41"/>
    </row>
    <row r="2036" spans="1:8" s="2" customFormat="1" ht="16.899999999999999" customHeight="1">
      <c r="A2036" s="36"/>
      <c r="B2036" s="41"/>
      <c r="C2036" s="284" t="s">
        <v>19</v>
      </c>
      <c r="D2036" s="284" t="s">
        <v>3569</v>
      </c>
      <c r="E2036" s="19" t="s">
        <v>19</v>
      </c>
      <c r="F2036" s="285">
        <v>19.263000000000002</v>
      </c>
      <c r="G2036" s="36"/>
      <c r="H2036" s="41"/>
    </row>
    <row r="2037" spans="1:8" s="2" customFormat="1" ht="16.899999999999999" customHeight="1">
      <c r="A2037" s="36"/>
      <c r="B2037" s="41"/>
      <c r="C2037" s="284" t="s">
        <v>19</v>
      </c>
      <c r="D2037" s="284" t="s">
        <v>3570</v>
      </c>
      <c r="E2037" s="19" t="s">
        <v>19</v>
      </c>
      <c r="F2037" s="285">
        <v>0</v>
      </c>
      <c r="G2037" s="36"/>
      <c r="H2037" s="41"/>
    </row>
    <row r="2038" spans="1:8" s="2" customFormat="1" ht="16.899999999999999" customHeight="1">
      <c r="A2038" s="36"/>
      <c r="B2038" s="41"/>
      <c r="C2038" s="284" t="s">
        <v>19</v>
      </c>
      <c r="D2038" s="284" t="s">
        <v>3571</v>
      </c>
      <c r="E2038" s="19" t="s">
        <v>19</v>
      </c>
      <c r="F2038" s="285">
        <v>21.411999999999999</v>
      </c>
      <c r="G2038" s="36"/>
      <c r="H2038" s="41"/>
    </row>
    <row r="2039" spans="1:8" s="2" customFormat="1" ht="16.899999999999999" customHeight="1">
      <c r="A2039" s="36"/>
      <c r="B2039" s="41"/>
      <c r="C2039" s="284" t="s">
        <v>19</v>
      </c>
      <c r="D2039" s="284" t="s">
        <v>3572</v>
      </c>
      <c r="E2039" s="19" t="s">
        <v>19</v>
      </c>
      <c r="F2039" s="285">
        <v>0</v>
      </c>
      <c r="G2039" s="36"/>
      <c r="H2039" s="41"/>
    </row>
    <row r="2040" spans="1:8" s="2" customFormat="1" ht="16.899999999999999" customHeight="1">
      <c r="A2040" s="36"/>
      <c r="B2040" s="41"/>
      <c r="C2040" s="284" t="s">
        <v>19</v>
      </c>
      <c r="D2040" s="284" t="s">
        <v>3573</v>
      </c>
      <c r="E2040" s="19" t="s">
        <v>19</v>
      </c>
      <c r="F2040" s="285">
        <v>1.165</v>
      </c>
      <c r="G2040" s="36"/>
      <c r="H2040" s="41"/>
    </row>
    <row r="2041" spans="1:8" s="2" customFormat="1" ht="16.899999999999999" customHeight="1">
      <c r="A2041" s="36"/>
      <c r="B2041" s="41"/>
      <c r="C2041" s="284" t="s">
        <v>19</v>
      </c>
      <c r="D2041" s="284" t="s">
        <v>3574</v>
      </c>
      <c r="E2041" s="19" t="s">
        <v>19</v>
      </c>
      <c r="F2041" s="285">
        <v>1.49</v>
      </c>
      <c r="G2041" s="36"/>
      <c r="H2041" s="41"/>
    </row>
    <row r="2042" spans="1:8" s="2" customFormat="1" ht="16.899999999999999" customHeight="1">
      <c r="A2042" s="36"/>
      <c r="B2042" s="41"/>
      <c r="C2042" s="284" t="s">
        <v>19</v>
      </c>
      <c r="D2042" s="284" t="s">
        <v>3175</v>
      </c>
      <c r="E2042" s="19" t="s">
        <v>19</v>
      </c>
      <c r="F2042" s="285">
        <v>0</v>
      </c>
      <c r="G2042" s="36"/>
      <c r="H2042" s="41"/>
    </row>
    <row r="2043" spans="1:8" s="2" customFormat="1" ht="16.899999999999999" customHeight="1">
      <c r="A2043" s="36"/>
      <c r="B2043" s="41"/>
      <c r="C2043" s="284" t="s">
        <v>19</v>
      </c>
      <c r="D2043" s="284" t="s">
        <v>3202</v>
      </c>
      <c r="E2043" s="19" t="s">
        <v>19</v>
      </c>
      <c r="F2043" s="285">
        <v>3</v>
      </c>
      <c r="G2043" s="36"/>
      <c r="H2043" s="41"/>
    </row>
    <row r="2044" spans="1:8" s="2" customFormat="1" ht="16.899999999999999" customHeight="1">
      <c r="A2044" s="36"/>
      <c r="B2044" s="41"/>
      <c r="C2044" s="284" t="s">
        <v>3136</v>
      </c>
      <c r="D2044" s="284" t="s">
        <v>2376</v>
      </c>
      <c r="E2044" s="19" t="s">
        <v>19</v>
      </c>
      <c r="F2044" s="285">
        <v>46.33</v>
      </c>
      <c r="G2044" s="36"/>
      <c r="H2044" s="41"/>
    </row>
    <row r="2045" spans="1:8" s="2" customFormat="1" ht="16.899999999999999" customHeight="1">
      <c r="A2045" s="36"/>
      <c r="B2045" s="41"/>
      <c r="C2045" s="286" t="s">
        <v>3836</v>
      </c>
      <c r="D2045" s="36"/>
      <c r="E2045" s="36"/>
      <c r="F2045" s="36"/>
      <c r="G2045" s="36"/>
      <c r="H2045" s="41"/>
    </row>
    <row r="2046" spans="1:8" s="2" customFormat="1" ht="16.899999999999999" customHeight="1">
      <c r="A2046" s="36"/>
      <c r="B2046" s="41"/>
      <c r="C2046" s="284" t="s">
        <v>324</v>
      </c>
      <c r="D2046" s="284" t="s">
        <v>3859</v>
      </c>
      <c r="E2046" s="19" t="s">
        <v>253</v>
      </c>
      <c r="F2046" s="285">
        <v>46.33</v>
      </c>
      <c r="G2046" s="36"/>
      <c r="H2046" s="41"/>
    </row>
    <row r="2047" spans="1:8" s="2" customFormat="1" ht="16.899999999999999" customHeight="1">
      <c r="A2047" s="36"/>
      <c r="B2047" s="41"/>
      <c r="C2047" s="284" t="s">
        <v>298</v>
      </c>
      <c r="D2047" s="284" t="s">
        <v>3855</v>
      </c>
      <c r="E2047" s="19" t="s">
        <v>253</v>
      </c>
      <c r="F2047" s="285">
        <v>22.95</v>
      </c>
      <c r="G2047" s="36"/>
      <c r="H2047" s="41"/>
    </row>
    <row r="2048" spans="1:8" s="2" customFormat="1" ht="16.899999999999999" customHeight="1">
      <c r="A2048" s="36"/>
      <c r="B2048" s="41"/>
      <c r="C2048" s="280" t="s">
        <v>3506</v>
      </c>
      <c r="D2048" s="281" t="s">
        <v>19</v>
      </c>
      <c r="E2048" s="282" t="s">
        <v>19</v>
      </c>
      <c r="F2048" s="283">
        <v>14.77</v>
      </c>
      <c r="G2048" s="36"/>
      <c r="H2048" s="41"/>
    </row>
    <row r="2049" spans="1:8" s="2" customFormat="1" ht="16.899999999999999" customHeight="1">
      <c r="A2049" s="36"/>
      <c r="B2049" s="41"/>
      <c r="C2049" s="284" t="s">
        <v>19</v>
      </c>
      <c r="D2049" s="284" t="s">
        <v>3691</v>
      </c>
      <c r="E2049" s="19" t="s">
        <v>19</v>
      </c>
      <c r="F2049" s="285">
        <v>14.77</v>
      </c>
      <c r="G2049" s="36"/>
      <c r="H2049" s="41"/>
    </row>
    <row r="2050" spans="1:8" s="2" customFormat="1" ht="16.899999999999999" customHeight="1">
      <c r="A2050" s="36"/>
      <c r="B2050" s="41"/>
      <c r="C2050" s="284" t="s">
        <v>3506</v>
      </c>
      <c r="D2050" s="284" t="s">
        <v>2376</v>
      </c>
      <c r="E2050" s="19" t="s">
        <v>19</v>
      </c>
      <c r="F2050" s="285">
        <v>14.77</v>
      </c>
      <c r="G2050" s="36"/>
      <c r="H2050" s="41"/>
    </row>
    <row r="2051" spans="1:8" s="2" customFormat="1" ht="16.899999999999999" customHeight="1">
      <c r="A2051" s="36"/>
      <c r="B2051" s="41"/>
      <c r="C2051" s="286" t="s">
        <v>3836</v>
      </c>
      <c r="D2051" s="36"/>
      <c r="E2051" s="36"/>
      <c r="F2051" s="36"/>
      <c r="G2051" s="36"/>
      <c r="H2051" s="41"/>
    </row>
    <row r="2052" spans="1:8" s="2" customFormat="1" ht="16.899999999999999" customHeight="1">
      <c r="A2052" s="36"/>
      <c r="B2052" s="41"/>
      <c r="C2052" s="284" t="s">
        <v>3466</v>
      </c>
      <c r="D2052" s="284" t="s">
        <v>3467</v>
      </c>
      <c r="E2052" s="19" t="s">
        <v>152</v>
      </c>
      <c r="F2052" s="285">
        <v>14.77</v>
      </c>
      <c r="G2052" s="36"/>
      <c r="H2052" s="41"/>
    </row>
    <row r="2053" spans="1:8" s="2" customFormat="1" ht="16.899999999999999" customHeight="1">
      <c r="A2053" s="36"/>
      <c r="B2053" s="41"/>
      <c r="C2053" s="284" t="s">
        <v>2423</v>
      </c>
      <c r="D2053" s="284" t="s">
        <v>3958</v>
      </c>
      <c r="E2053" s="19" t="s">
        <v>152</v>
      </c>
      <c r="F2053" s="285">
        <v>14.77</v>
      </c>
      <c r="G2053" s="36"/>
      <c r="H2053" s="41"/>
    </row>
    <row r="2054" spans="1:8" s="2" customFormat="1" ht="16.899999999999999" customHeight="1">
      <c r="A2054" s="36"/>
      <c r="B2054" s="41"/>
      <c r="C2054" s="284" t="s">
        <v>2433</v>
      </c>
      <c r="D2054" s="284" t="s">
        <v>3959</v>
      </c>
      <c r="E2054" s="19" t="s">
        <v>152</v>
      </c>
      <c r="F2054" s="285">
        <v>44.31</v>
      </c>
      <c r="G2054" s="36"/>
      <c r="H2054" s="41"/>
    </row>
    <row r="2055" spans="1:8" s="2" customFormat="1" ht="16.899999999999999" customHeight="1">
      <c r="A2055" s="36"/>
      <c r="B2055" s="41"/>
      <c r="C2055" s="284" t="s">
        <v>2437</v>
      </c>
      <c r="D2055" s="284" t="s">
        <v>2438</v>
      </c>
      <c r="E2055" s="19" t="s">
        <v>152</v>
      </c>
      <c r="F2055" s="285">
        <v>48.741</v>
      </c>
      <c r="G2055" s="36"/>
      <c r="H2055" s="41"/>
    </row>
    <row r="2056" spans="1:8" s="2" customFormat="1" ht="16.899999999999999" customHeight="1">
      <c r="A2056" s="36"/>
      <c r="B2056" s="41"/>
      <c r="C2056" s="284" t="s">
        <v>3621</v>
      </c>
      <c r="D2056" s="284" t="s">
        <v>3622</v>
      </c>
      <c r="E2056" s="19" t="s">
        <v>152</v>
      </c>
      <c r="F2056" s="285">
        <v>16.247</v>
      </c>
      <c r="G2056" s="36"/>
      <c r="H2056" s="41"/>
    </row>
    <row r="2057" spans="1:8" s="2" customFormat="1" ht="16.899999999999999" customHeight="1">
      <c r="A2057" s="36"/>
      <c r="B2057" s="41"/>
      <c r="C2057" s="280" t="s">
        <v>3138</v>
      </c>
      <c r="D2057" s="281" t="s">
        <v>19</v>
      </c>
      <c r="E2057" s="282" t="s">
        <v>19</v>
      </c>
      <c r="F2057" s="283">
        <v>14.77</v>
      </c>
      <c r="G2057" s="36"/>
      <c r="H2057" s="41"/>
    </row>
    <row r="2058" spans="1:8" s="2" customFormat="1" ht="16.899999999999999" customHeight="1">
      <c r="A2058" s="36"/>
      <c r="B2058" s="41"/>
      <c r="C2058" s="280" t="s">
        <v>3508</v>
      </c>
      <c r="D2058" s="281" t="s">
        <v>19</v>
      </c>
      <c r="E2058" s="282" t="s">
        <v>19</v>
      </c>
      <c r="F2058" s="283">
        <v>13.21</v>
      </c>
      <c r="G2058" s="36"/>
      <c r="H2058" s="41"/>
    </row>
    <row r="2059" spans="1:8" s="2" customFormat="1" ht="16.899999999999999" customHeight="1">
      <c r="A2059" s="36"/>
      <c r="B2059" s="41"/>
      <c r="C2059" s="284" t="s">
        <v>19</v>
      </c>
      <c r="D2059" s="284" t="s">
        <v>3509</v>
      </c>
      <c r="E2059" s="19" t="s">
        <v>19</v>
      </c>
      <c r="F2059" s="285">
        <v>13.21</v>
      </c>
      <c r="G2059" s="36"/>
      <c r="H2059" s="41"/>
    </row>
    <row r="2060" spans="1:8" s="2" customFormat="1" ht="16.899999999999999" customHeight="1">
      <c r="A2060" s="36"/>
      <c r="B2060" s="41"/>
      <c r="C2060" s="284" t="s">
        <v>3508</v>
      </c>
      <c r="D2060" s="284" t="s">
        <v>2376</v>
      </c>
      <c r="E2060" s="19" t="s">
        <v>19</v>
      </c>
      <c r="F2060" s="285">
        <v>13.21</v>
      </c>
      <c r="G2060" s="36"/>
      <c r="H2060" s="41"/>
    </row>
    <row r="2061" spans="1:8" s="2" customFormat="1" ht="16.899999999999999" customHeight="1">
      <c r="A2061" s="36"/>
      <c r="B2061" s="41"/>
      <c r="C2061" s="280" t="s">
        <v>3140</v>
      </c>
      <c r="D2061" s="281" t="s">
        <v>19</v>
      </c>
      <c r="E2061" s="282" t="s">
        <v>19</v>
      </c>
      <c r="F2061" s="283">
        <v>14.77</v>
      </c>
      <c r="G2061" s="36"/>
      <c r="H2061" s="41"/>
    </row>
    <row r="2062" spans="1:8" s="2" customFormat="1" ht="26.45" customHeight="1">
      <c r="A2062" s="36"/>
      <c r="B2062" s="41"/>
      <c r="C2062" s="279" t="s">
        <v>4045</v>
      </c>
      <c r="D2062" s="279" t="s">
        <v>145</v>
      </c>
      <c r="E2062" s="36"/>
      <c r="F2062" s="36"/>
      <c r="G2062" s="36"/>
      <c r="H2062" s="41"/>
    </row>
    <row r="2063" spans="1:8" s="2" customFormat="1" ht="16.899999999999999" customHeight="1">
      <c r="A2063" s="36"/>
      <c r="B2063" s="41"/>
      <c r="C2063" s="280" t="s">
        <v>2611</v>
      </c>
      <c r="D2063" s="281" t="s">
        <v>19</v>
      </c>
      <c r="E2063" s="282" t="s">
        <v>19</v>
      </c>
      <c r="F2063" s="283">
        <v>3.0760000000000001</v>
      </c>
      <c r="G2063" s="36"/>
      <c r="H2063" s="41"/>
    </row>
    <row r="2064" spans="1:8" s="2" customFormat="1" ht="16.899999999999999" customHeight="1">
      <c r="A2064" s="36"/>
      <c r="B2064" s="41"/>
      <c r="C2064" s="284" t="s">
        <v>19</v>
      </c>
      <c r="D2064" s="284" t="s">
        <v>3727</v>
      </c>
      <c r="E2064" s="19" t="s">
        <v>19</v>
      </c>
      <c r="F2064" s="285">
        <v>0.60699999999999998</v>
      </c>
      <c r="G2064" s="36"/>
      <c r="H2064" s="41"/>
    </row>
    <row r="2065" spans="1:8" s="2" customFormat="1" ht="16.899999999999999" customHeight="1">
      <c r="A2065" s="36"/>
      <c r="B2065" s="41"/>
      <c r="C2065" s="284" t="s">
        <v>19</v>
      </c>
      <c r="D2065" s="284" t="s">
        <v>3728</v>
      </c>
      <c r="E2065" s="19" t="s">
        <v>19</v>
      </c>
      <c r="F2065" s="285">
        <v>2.2490000000000001</v>
      </c>
      <c r="G2065" s="36"/>
      <c r="H2065" s="41"/>
    </row>
    <row r="2066" spans="1:8" s="2" customFormat="1" ht="16.899999999999999" customHeight="1">
      <c r="A2066" s="36"/>
      <c r="B2066" s="41"/>
      <c r="C2066" s="284" t="s">
        <v>19</v>
      </c>
      <c r="D2066" s="284" t="s">
        <v>3729</v>
      </c>
      <c r="E2066" s="19" t="s">
        <v>19</v>
      </c>
      <c r="F2066" s="285">
        <v>0.22</v>
      </c>
      <c r="G2066" s="36"/>
      <c r="H2066" s="41"/>
    </row>
    <row r="2067" spans="1:8" s="2" customFormat="1" ht="16.899999999999999" customHeight="1">
      <c r="A2067" s="36"/>
      <c r="B2067" s="41"/>
      <c r="C2067" s="284" t="s">
        <v>2611</v>
      </c>
      <c r="D2067" s="284" t="s">
        <v>234</v>
      </c>
      <c r="E2067" s="19" t="s">
        <v>19</v>
      </c>
      <c r="F2067" s="285">
        <v>3.0760000000000001</v>
      </c>
      <c r="G2067" s="36"/>
      <c r="H2067" s="41"/>
    </row>
    <row r="2068" spans="1:8" s="2" customFormat="1" ht="16.899999999999999" customHeight="1">
      <c r="A2068" s="36"/>
      <c r="B2068" s="41"/>
      <c r="C2068" s="286" t="s">
        <v>3836</v>
      </c>
      <c r="D2068" s="36"/>
      <c r="E2068" s="36"/>
      <c r="F2068" s="36"/>
      <c r="G2068" s="36"/>
      <c r="H2068" s="41"/>
    </row>
    <row r="2069" spans="1:8" s="2" customFormat="1" ht="16.899999999999999" customHeight="1">
      <c r="A2069" s="36"/>
      <c r="B2069" s="41"/>
      <c r="C2069" s="284" t="s">
        <v>2735</v>
      </c>
      <c r="D2069" s="284" t="s">
        <v>3962</v>
      </c>
      <c r="E2069" s="19" t="s">
        <v>156</v>
      </c>
      <c r="F2069" s="285">
        <v>3.0760000000000001</v>
      </c>
      <c r="G2069" s="36"/>
      <c r="H2069" s="41"/>
    </row>
    <row r="2070" spans="1:8" s="2" customFormat="1" ht="16.899999999999999" customHeight="1">
      <c r="A2070" s="36"/>
      <c r="B2070" s="41"/>
      <c r="C2070" s="284" t="s">
        <v>2739</v>
      </c>
      <c r="D2070" s="284" t="s">
        <v>3963</v>
      </c>
      <c r="E2070" s="19" t="s">
        <v>156</v>
      </c>
      <c r="F2070" s="285">
        <v>3.0760000000000001</v>
      </c>
      <c r="G2070" s="36"/>
      <c r="H2070" s="41"/>
    </row>
    <row r="2071" spans="1:8" s="2" customFormat="1" ht="16.899999999999999" customHeight="1">
      <c r="A2071" s="36"/>
      <c r="B2071" s="41"/>
      <c r="C2071" s="280" t="s">
        <v>3987</v>
      </c>
      <c r="D2071" s="281" t="s">
        <v>19</v>
      </c>
      <c r="E2071" s="282" t="s">
        <v>19</v>
      </c>
      <c r="F2071" s="283">
        <v>11.045</v>
      </c>
      <c r="G2071" s="36"/>
      <c r="H2071" s="41"/>
    </row>
    <row r="2072" spans="1:8" s="2" customFormat="1" ht="16.899999999999999" customHeight="1">
      <c r="A2072" s="36"/>
      <c r="B2072" s="41"/>
      <c r="C2072" s="280" t="s">
        <v>3946</v>
      </c>
      <c r="D2072" s="281" t="s">
        <v>19</v>
      </c>
      <c r="E2072" s="282" t="s">
        <v>19</v>
      </c>
      <c r="F2072" s="283">
        <v>1.6990000000000001</v>
      </c>
      <c r="G2072" s="36"/>
      <c r="H2072" s="41"/>
    </row>
    <row r="2073" spans="1:8" s="2" customFormat="1" ht="16.899999999999999" customHeight="1">
      <c r="A2073" s="36"/>
      <c r="B2073" s="41"/>
      <c r="C2073" s="280" t="s">
        <v>3096</v>
      </c>
      <c r="D2073" s="281" t="s">
        <v>19</v>
      </c>
      <c r="E2073" s="282" t="s">
        <v>19</v>
      </c>
      <c r="F2073" s="283">
        <v>0</v>
      </c>
      <c r="G2073" s="36"/>
      <c r="H2073" s="41"/>
    </row>
    <row r="2074" spans="1:8" s="2" customFormat="1" ht="16.899999999999999" customHeight="1">
      <c r="A2074" s="36"/>
      <c r="B2074" s="41"/>
      <c r="C2074" s="280" t="s">
        <v>3703</v>
      </c>
      <c r="D2074" s="281" t="s">
        <v>19</v>
      </c>
      <c r="E2074" s="282" t="s">
        <v>19</v>
      </c>
      <c r="F2074" s="283">
        <v>1.3879999999999999</v>
      </c>
      <c r="G2074" s="36"/>
      <c r="H2074" s="41"/>
    </row>
    <row r="2075" spans="1:8" s="2" customFormat="1" ht="16.899999999999999" customHeight="1">
      <c r="A2075" s="36"/>
      <c r="B2075" s="41"/>
      <c r="C2075" s="284" t="s">
        <v>19</v>
      </c>
      <c r="D2075" s="284" t="s">
        <v>3758</v>
      </c>
      <c r="E2075" s="19" t="s">
        <v>19</v>
      </c>
      <c r="F2075" s="285">
        <v>0</v>
      </c>
      <c r="G2075" s="36"/>
      <c r="H2075" s="41"/>
    </row>
    <row r="2076" spans="1:8" s="2" customFormat="1" ht="16.899999999999999" customHeight="1">
      <c r="A2076" s="36"/>
      <c r="B2076" s="41"/>
      <c r="C2076" s="284" t="s">
        <v>19</v>
      </c>
      <c r="D2076" s="284" t="s">
        <v>3759</v>
      </c>
      <c r="E2076" s="19" t="s">
        <v>19</v>
      </c>
      <c r="F2076" s="285">
        <v>0.53900000000000003</v>
      </c>
      <c r="G2076" s="36"/>
      <c r="H2076" s="41"/>
    </row>
    <row r="2077" spans="1:8" s="2" customFormat="1" ht="16.899999999999999" customHeight="1">
      <c r="A2077" s="36"/>
      <c r="B2077" s="41"/>
      <c r="C2077" s="284" t="s">
        <v>19</v>
      </c>
      <c r="D2077" s="284" t="s">
        <v>3760</v>
      </c>
      <c r="E2077" s="19" t="s">
        <v>19</v>
      </c>
      <c r="F2077" s="285">
        <v>0</v>
      </c>
      <c r="G2077" s="36"/>
      <c r="H2077" s="41"/>
    </row>
    <row r="2078" spans="1:8" s="2" customFormat="1" ht="16.899999999999999" customHeight="1">
      <c r="A2078" s="36"/>
      <c r="B2078" s="41"/>
      <c r="C2078" s="284" t="s">
        <v>19</v>
      </c>
      <c r="D2078" s="284" t="s">
        <v>3761</v>
      </c>
      <c r="E2078" s="19" t="s">
        <v>19</v>
      </c>
      <c r="F2078" s="285">
        <v>0.84899999999999998</v>
      </c>
      <c r="G2078" s="36"/>
      <c r="H2078" s="41"/>
    </row>
    <row r="2079" spans="1:8" s="2" customFormat="1" ht="16.899999999999999" customHeight="1">
      <c r="A2079" s="36"/>
      <c r="B2079" s="41"/>
      <c r="C2079" s="284" t="s">
        <v>3703</v>
      </c>
      <c r="D2079" s="284" t="s">
        <v>2376</v>
      </c>
      <c r="E2079" s="19" t="s">
        <v>19</v>
      </c>
      <c r="F2079" s="285">
        <v>1.3879999999999999</v>
      </c>
      <c r="G2079" s="36"/>
      <c r="H2079" s="41"/>
    </row>
    <row r="2080" spans="1:8" s="2" customFormat="1" ht="16.899999999999999" customHeight="1">
      <c r="A2080" s="36"/>
      <c r="B2080" s="41"/>
      <c r="C2080" s="286" t="s">
        <v>3836</v>
      </c>
      <c r="D2080" s="36"/>
      <c r="E2080" s="36"/>
      <c r="F2080" s="36"/>
      <c r="G2080" s="36"/>
      <c r="H2080" s="41"/>
    </row>
    <row r="2081" spans="1:8" s="2" customFormat="1" ht="16.899999999999999" customHeight="1">
      <c r="A2081" s="36"/>
      <c r="B2081" s="41"/>
      <c r="C2081" s="284" t="s">
        <v>3396</v>
      </c>
      <c r="D2081" s="284" t="s">
        <v>3988</v>
      </c>
      <c r="E2081" s="19" t="s">
        <v>253</v>
      </c>
      <c r="F2081" s="285">
        <v>1.3879999999999999</v>
      </c>
      <c r="G2081" s="36"/>
      <c r="H2081" s="41"/>
    </row>
    <row r="2082" spans="1:8" s="2" customFormat="1" ht="16.899999999999999" customHeight="1">
      <c r="A2082" s="36"/>
      <c r="B2082" s="41"/>
      <c r="C2082" s="284" t="s">
        <v>2517</v>
      </c>
      <c r="D2082" s="284" t="s">
        <v>3951</v>
      </c>
      <c r="E2082" s="19" t="s">
        <v>253</v>
      </c>
      <c r="F2082" s="285">
        <v>5.4029999999999996</v>
      </c>
      <c r="G2082" s="36"/>
      <c r="H2082" s="41"/>
    </row>
    <row r="2083" spans="1:8" s="2" customFormat="1" ht="16.899999999999999" customHeight="1">
      <c r="A2083" s="36"/>
      <c r="B2083" s="41"/>
      <c r="C2083" s="280" t="s">
        <v>3947</v>
      </c>
      <c r="D2083" s="281" t="s">
        <v>19</v>
      </c>
      <c r="E2083" s="282" t="s">
        <v>19</v>
      </c>
      <c r="F2083" s="283">
        <v>3.7040000000000002</v>
      </c>
      <c r="G2083" s="36"/>
      <c r="H2083" s="41"/>
    </row>
    <row r="2084" spans="1:8" s="2" customFormat="1" ht="16.899999999999999" customHeight="1">
      <c r="A2084" s="36"/>
      <c r="B2084" s="41"/>
      <c r="C2084" s="280" t="s">
        <v>3098</v>
      </c>
      <c r="D2084" s="281" t="s">
        <v>19</v>
      </c>
      <c r="E2084" s="282" t="s">
        <v>19</v>
      </c>
      <c r="F2084" s="283">
        <v>0</v>
      </c>
      <c r="G2084" s="36"/>
      <c r="H2084" s="41"/>
    </row>
    <row r="2085" spans="1:8" s="2" customFormat="1" ht="16.899999999999999" customHeight="1">
      <c r="A2085" s="36"/>
      <c r="B2085" s="41"/>
      <c r="C2085" s="280" t="s">
        <v>3705</v>
      </c>
      <c r="D2085" s="281" t="s">
        <v>19</v>
      </c>
      <c r="E2085" s="282" t="s">
        <v>19</v>
      </c>
      <c r="F2085" s="283">
        <v>4.0149999999999997</v>
      </c>
      <c r="G2085" s="36"/>
      <c r="H2085" s="41"/>
    </row>
    <row r="2086" spans="1:8" s="2" customFormat="1" ht="16.899999999999999" customHeight="1">
      <c r="A2086" s="36"/>
      <c r="B2086" s="41"/>
      <c r="C2086" s="284" t="s">
        <v>19</v>
      </c>
      <c r="D2086" s="284" t="s">
        <v>3763</v>
      </c>
      <c r="E2086" s="19" t="s">
        <v>19</v>
      </c>
      <c r="F2086" s="285">
        <v>0</v>
      </c>
      <c r="G2086" s="36"/>
      <c r="H2086" s="41"/>
    </row>
    <row r="2087" spans="1:8" s="2" customFormat="1" ht="16.899999999999999" customHeight="1">
      <c r="A2087" s="36"/>
      <c r="B2087" s="41"/>
      <c r="C2087" s="284" t="s">
        <v>19</v>
      </c>
      <c r="D2087" s="284" t="s">
        <v>3764</v>
      </c>
      <c r="E2087" s="19" t="s">
        <v>19</v>
      </c>
      <c r="F2087" s="285">
        <v>1.1599999999999999</v>
      </c>
      <c r="G2087" s="36"/>
      <c r="H2087" s="41"/>
    </row>
    <row r="2088" spans="1:8" s="2" customFormat="1" ht="16.899999999999999" customHeight="1">
      <c r="A2088" s="36"/>
      <c r="B2088" s="41"/>
      <c r="C2088" s="284" t="s">
        <v>19</v>
      </c>
      <c r="D2088" s="284" t="s">
        <v>3760</v>
      </c>
      <c r="E2088" s="19" t="s">
        <v>19</v>
      </c>
      <c r="F2088" s="285">
        <v>0</v>
      </c>
      <c r="G2088" s="36"/>
      <c r="H2088" s="41"/>
    </row>
    <row r="2089" spans="1:8" s="2" customFormat="1" ht="16.899999999999999" customHeight="1">
      <c r="A2089" s="36"/>
      <c r="B2089" s="41"/>
      <c r="C2089" s="284" t="s">
        <v>19</v>
      </c>
      <c r="D2089" s="284" t="s">
        <v>3765</v>
      </c>
      <c r="E2089" s="19" t="s">
        <v>19</v>
      </c>
      <c r="F2089" s="285">
        <v>2.855</v>
      </c>
      <c r="G2089" s="36"/>
      <c r="H2089" s="41"/>
    </row>
    <row r="2090" spans="1:8" s="2" customFormat="1" ht="16.899999999999999" customHeight="1">
      <c r="A2090" s="36"/>
      <c r="B2090" s="41"/>
      <c r="C2090" s="284" t="s">
        <v>3705</v>
      </c>
      <c r="D2090" s="284" t="s">
        <v>2376</v>
      </c>
      <c r="E2090" s="19" t="s">
        <v>19</v>
      </c>
      <c r="F2090" s="285">
        <v>4.0149999999999997</v>
      </c>
      <c r="G2090" s="36"/>
      <c r="H2090" s="41"/>
    </row>
    <row r="2091" spans="1:8" s="2" customFormat="1" ht="16.899999999999999" customHeight="1">
      <c r="A2091" s="36"/>
      <c r="B2091" s="41"/>
      <c r="C2091" s="286" t="s">
        <v>3836</v>
      </c>
      <c r="D2091" s="36"/>
      <c r="E2091" s="36"/>
      <c r="F2091" s="36"/>
      <c r="G2091" s="36"/>
      <c r="H2091" s="41"/>
    </row>
    <row r="2092" spans="1:8" s="2" customFormat="1" ht="16.899999999999999" customHeight="1">
      <c r="A2092" s="36"/>
      <c r="B2092" s="41"/>
      <c r="C2092" s="284" t="s">
        <v>2878</v>
      </c>
      <c r="D2092" s="284" t="s">
        <v>3965</v>
      </c>
      <c r="E2092" s="19" t="s">
        <v>253</v>
      </c>
      <c r="F2092" s="285">
        <v>4.0149999999999997</v>
      </c>
      <c r="G2092" s="36"/>
      <c r="H2092" s="41"/>
    </row>
    <row r="2093" spans="1:8" s="2" customFormat="1" ht="16.899999999999999" customHeight="1">
      <c r="A2093" s="36"/>
      <c r="B2093" s="41"/>
      <c r="C2093" s="284" t="s">
        <v>2517</v>
      </c>
      <c r="D2093" s="284" t="s">
        <v>3951</v>
      </c>
      <c r="E2093" s="19" t="s">
        <v>253</v>
      </c>
      <c r="F2093" s="285">
        <v>5.4029999999999996</v>
      </c>
      <c r="G2093" s="36"/>
      <c r="H2093" s="41"/>
    </row>
    <row r="2094" spans="1:8" s="2" customFormat="1" ht="16.899999999999999" customHeight="1">
      <c r="A2094" s="36"/>
      <c r="B2094" s="41"/>
      <c r="C2094" s="280" t="s">
        <v>3100</v>
      </c>
      <c r="D2094" s="281" t="s">
        <v>19</v>
      </c>
      <c r="E2094" s="282" t="s">
        <v>19</v>
      </c>
      <c r="F2094" s="283">
        <v>7.1950000000000003</v>
      </c>
      <c r="G2094" s="36"/>
      <c r="H2094" s="41"/>
    </row>
    <row r="2095" spans="1:8" s="2" customFormat="1" ht="16.899999999999999" customHeight="1">
      <c r="A2095" s="36"/>
      <c r="B2095" s="41"/>
      <c r="C2095" s="280" t="s">
        <v>3707</v>
      </c>
      <c r="D2095" s="281" t="s">
        <v>19</v>
      </c>
      <c r="E2095" s="282" t="s">
        <v>19</v>
      </c>
      <c r="F2095" s="283">
        <v>4.6269999999999998</v>
      </c>
      <c r="G2095" s="36"/>
      <c r="H2095" s="41"/>
    </row>
    <row r="2096" spans="1:8" s="2" customFormat="1" ht="16.899999999999999" customHeight="1">
      <c r="A2096" s="36"/>
      <c r="B2096" s="41"/>
      <c r="C2096" s="284" t="s">
        <v>19</v>
      </c>
      <c r="D2096" s="284" t="s">
        <v>3717</v>
      </c>
      <c r="E2096" s="19" t="s">
        <v>19</v>
      </c>
      <c r="F2096" s="285">
        <v>0.72799999999999998</v>
      </c>
      <c r="G2096" s="36"/>
      <c r="H2096" s="41"/>
    </row>
    <row r="2097" spans="1:8" s="2" customFormat="1" ht="16.899999999999999" customHeight="1">
      <c r="A2097" s="36"/>
      <c r="B2097" s="41"/>
      <c r="C2097" s="284" t="s">
        <v>19</v>
      </c>
      <c r="D2097" s="284" t="s">
        <v>3718</v>
      </c>
      <c r="E2097" s="19" t="s">
        <v>19</v>
      </c>
      <c r="F2097" s="285">
        <v>2.6989999999999998</v>
      </c>
      <c r="G2097" s="36"/>
      <c r="H2097" s="41"/>
    </row>
    <row r="2098" spans="1:8" s="2" customFormat="1" ht="16.899999999999999" customHeight="1">
      <c r="A2098" s="36"/>
      <c r="B2098" s="41"/>
      <c r="C2098" s="284" t="s">
        <v>19</v>
      </c>
      <c r="D2098" s="284" t="s">
        <v>3719</v>
      </c>
      <c r="E2098" s="19" t="s">
        <v>19</v>
      </c>
      <c r="F2098" s="285">
        <v>0</v>
      </c>
      <c r="G2098" s="36"/>
      <c r="H2098" s="41"/>
    </row>
    <row r="2099" spans="1:8" s="2" customFormat="1" ht="16.899999999999999" customHeight="1">
      <c r="A2099" s="36"/>
      <c r="B2099" s="41"/>
      <c r="C2099" s="284" t="s">
        <v>19</v>
      </c>
      <c r="D2099" s="284" t="s">
        <v>3720</v>
      </c>
      <c r="E2099" s="19" t="s">
        <v>19</v>
      </c>
      <c r="F2099" s="285">
        <v>1.2</v>
      </c>
      <c r="G2099" s="36"/>
      <c r="H2099" s="41"/>
    </row>
    <row r="2100" spans="1:8" s="2" customFormat="1" ht="16.899999999999999" customHeight="1">
      <c r="A2100" s="36"/>
      <c r="B2100" s="41"/>
      <c r="C2100" s="284" t="s">
        <v>3707</v>
      </c>
      <c r="D2100" s="284" t="s">
        <v>234</v>
      </c>
      <c r="E2100" s="19" t="s">
        <v>19</v>
      </c>
      <c r="F2100" s="285">
        <v>4.6269999999999998</v>
      </c>
      <c r="G2100" s="36"/>
      <c r="H2100" s="41"/>
    </row>
    <row r="2101" spans="1:8" s="2" customFormat="1" ht="16.899999999999999" customHeight="1">
      <c r="A2101" s="36"/>
      <c r="B2101" s="41"/>
      <c r="C2101" s="286" t="s">
        <v>3836</v>
      </c>
      <c r="D2101" s="36"/>
      <c r="E2101" s="36"/>
      <c r="F2101" s="36"/>
      <c r="G2101" s="36"/>
      <c r="H2101" s="41"/>
    </row>
    <row r="2102" spans="1:8" s="2" customFormat="1" ht="16.899999999999999" customHeight="1">
      <c r="A2102" s="36"/>
      <c r="B2102" s="41"/>
      <c r="C2102" s="284" t="s">
        <v>2719</v>
      </c>
      <c r="D2102" s="284" t="s">
        <v>2720</v>
      </c>
      <c r="E2102" s="19" t="s">
        <v>253</v>
      </c>
      <c r="F2102" s="285">
        <v>4.6269999999999998</v>
      </c>
      <c r="G2102" s="36"/>
      <c r="H2102" s="41"/>
    </row>
    <row r="2103" spans="1:8" s="2" customFormat="1" ht="16.899999999999999" customHeight="1">
      <c r="A2103" s="36"/>
      <c r="B2103" s="41"/>
      <c r="C2103" s="284" t="s">
        <v>2498</v>
      </c>
      <c r="D2103" s="284" t="s">
        <v>2499</v>
      </c>
      <c r="E2103" s="19" t="s">
        <v>218</v>
      </c>
      <c r="F2103" s="285">
        <v>770.39599999999996</v>
      </c>
      <c r="G2103" s="36"/>
      <c r="H2103" s="41"/>
    </row>
    <row r="2104" spans="1:8" s="2" customFormat="1" ht="16.899999999999999" customHeight="1">
      <c r="A2104" s="36"/>
      <c r="B2104" s="41"/>
      <c r="C2104" s="280" t="s">
        <v>2927</v>
      </c>
      <c r="D2104" s="281" t="s">
        <v>19</v>
      </c>
      <c r="E2104" s="282" t="s">
        <v>19</v>
      </c>
      <c r="F2104" s="283">
        <v>105.012</v>
      </c>
      <c r="G2104" s="36"/>
      <c r="H2104" s="41"/>
    </row>
    <row r="2105" spans="1:8" s="2" customFormat="1" ht="16.899999999999999" customHeight="1">
      <c r="A2105" s="36"/>
      <c r="B2105" s="41"/>
      <c r="C2105" s="284" t="s">
        <v>19</v>
      </c>
      <c r="D2105" s="284" t="s">
        <v>3736</v>
      </c>
      <c r="E2105" s="19" t="s">
        <v>19</v>
      </c>
      <c r="F2105" s="285">
        <v>44.021999999999998</v>
      </c>
      <c r="G2105" s="36"/>
      <c r="H2105" s="41"/>
    </row>
    <row r="2106" spans="1:8" s="2" customFormat="1" ht="16.899999999999999" customHeight="1">
      <c r="A2106" s="36"/>
      <c r="B2106" s="41"/>
      <c r="C2106" s="284" t="s">
        <v>19</v>
      </c>
      <c r="D2106" s="284" t="s">
        <v>3737</v>
      </c>
      <c r="E2106" s="19" t="s">
        <v>19</v>
      </c>
      <c r="F2106" s="285">
        <v>44.371000000000002</v>
      </c>
      <c r="G2106" s="36"/>
      <c r="H2106" s="41"/>
    </row>
    <row r="2107" spans="1:8" s="2" customFormat="1" ht="16.899999999999999" customHeight="1">
      <c r="A2107" s="36"/>
      <c r="B2107" s="41"/>
      <c r="C2107" s="284" t="s">
        <v>19</v>
      </c>
      <c r="D2107" s="284" t="s">
        <v>3738</v>
      </c>
      <c r="E2107" s="19" t="s">
        <v>19</v>
      </c>
      <c r="F2107" s="285">
        <v>5.1970000000000001</v>
      </c>
      <c r="G2107" s="36"/>
      <c r="H2107" s="41"/>
    </row>
    <row r="2108" spans="1:8" s="2" customFormat="1" ht="16.899999999999999" customHeight="1">
      <c r="A2108" s="36"/>
      <c r="B2108" s="41"/>
      <c r="C2108" s="284" t="s">
        <v>19</v>
      </c>
      <c r="D2108" s="284" t="s">
        <v>3739</v>
      </c>
      <c r="E2108" s="19" t="s">
        <v>19</v>
      </c>
      <c r="F2108" s="285">
        <v>0</v>
      </c>
      <c r="G2108" s="36"/>
      <c r="H2108" s="41"/>
    </row>
    <row r="2109" spans="1:8" s="2" customFormat="1" ht="16.899999999999999" customHeight="1">
      <c r="A2109" s="36"/>
      <c r="B2109" s="41"/>
      <c r="C2109" s="284" t="s">
        <v>19</v>
      </c>
      <c r="D2109" s="284" t="s">
        <v>3740</v>
      </c>
      <c r="E2109" s="19" t="s">
        <v>19</v>
      </c>
      <c r="F2109" s="285">
        <v>2.4260000000000002</v>
      </c>
      <c r="G2109" s="36"/>
      <c r="H2109" s="41"/>
    </row>
    <row r="2110" spans="1:8" s="2" customFormat="1" ht="16.899999999999999" customHeight="1">
      <c r="A2110" s="36"/>
      <c r="B2110" s="41"/>
      <c r="C2110" s="284" t="s">
        <v>19</v>
      </c>
      <c r="D2110" s="284" t="s">
        <v>3741</v>
      </c>
      <c r="E2110" s="19" t="s">
        <v>19</v>
      </c>
      <c r="F2110" s="285">
        <v>8.9960000000000004</v>
      </c>
      <c r="G2110" s="36"/>
      <c r="H2110" s="41"/>
    </row>
    <row r="2111" spans="1:8" s="2" customFormat="1" ht="16.899999999999999" customHeight="1">
      <c r="A2111" s="36"/>
      <c r="B2111" s="41"/>
      <c r="C2111" s="284" t="s">
        <v>2927</v>
      </c>
      <c r="D2111" s="284" t="s">
        <v>234</v>
      </c>
      <c r="E2111" s="19" t="s">
        <v>19</v>
      </c>
      <c r="F2111" s="285">
        <v>105.012</v>
      </c>
      <c r="G2111" s="36"/>
      <c r="H2111" s="41"/>
    </row>
    <row r="2112" spans="1:8" s="2" customFormat="1" ht="16.899999999999999" customHeight="1">
      <c r="A2112" s="36"/>
      <c r="B2112" s="41"/>
      <c r="C2112" s="286" t="s">
        <v>3836</v>
      </c>
      <c r="D2112" s="36"/>
      <c r="E2112" s="36"/>
      <c r="F2112" s="36"/>
      <c r="G2112" s="36"/>
      <c r="H2112" s="41"/>
    </row>
    <row r="2113" spans="1:8" s="2" customFormat="1" ht="16.899999999999999" customHeight="1">
      <c r="A2113" s="36"/>
      <c r="B2113" s="41"/>
      <c r="C2113" s="284" t="s">
        <v>3006</v>
      </c>
      <c r="D2113" s="284" t="s">
        <v>3981</v>
      </c>
      <c r="E2113" s="19" t="s">
        <v>156</v>
      </c>
      <c r="F2113" s="285">
        <v>105.012</v>
      </c>
      <c r="G2113" s="36"/>
      <c r="H2113" s="41"/>
    </row>
    <row r="2114" spans="1:8" s="2" customFormat="1" ht="16.899999999999999" customHeight="1">
      <c r="A2114" s="36"/>
      <c r="B2114" s="41"/>
      <c r="C2114" s="284" t="s">
        <v>2806</v>
      </c>
      <c r="D2114" s="284" t="s">
        <v>3972</v>
      </c>
      <c r="E2114" s="19" t="s">
        <v>156</v>
      </c>
      <c r="F2114" s="285">
        <v>105.012</v>
      </c>
      <c r="G2114" s="36"/>
      <c r="H2114" s="41"/>
    </row>
    <row r="2115" spans="1:8" s="2" customFormat="1" ht="16.899999999999999" customHeight="1">
      <c r="A2115" s="36"/>
      <c r="B2115" s="41"/>
      <c r="C2115" s="280" t="s">
        <v>3710</v>
      </c>
      <c r="D2115" s="281" t="s">
        <v>19</v>
      </c>
      <c r="E2115" s="282" t="s">
        <v>19</v>
      </c>
      <c r="F2115" s="283">
        <v>76.704999999999998</v>
      </c>
      <c r="G2115" s="36"/>
      <c r="H2115" s="41"/>
    </row>
    <row r="2116" spans="1:8" s="2" customFormat="1" ht="16.899999999999999" customHeight="1">
      <c r="A2116" s="36"/>
      <c r="B2116" s="41"/>
      <c r="C2116" s="284" t="s">
        <v>19</v>
      </c>
      <c r="D2116" s="284" t="s">
        <v>3751</v>
      </c>
      <c r="E2116" s="19" t="s">
        <v>19</v>
      </c>
      <c r="F2116" s="285">
        <v>74.295000000000002</v>
      </c>
      <c r="G2116" s="36"/>
      <c r="H2116" s="41"/>
    </row>
    <row r="2117" spans="1:8" s="2" customFormat="1" ht="16.899999999999999" customHeight="1">
      <c r="A2117" s="36"/>
      <c r="B2117" s="41"/>
      <c r="C2117" s="284" t="s">
        <v>19</v>
      </c>
      <c r="D2117" s="284" t="s">
        <v>3752</v>
      </c>
      <c r="E2117" s="19" t="s">
        <v>19</v>
      </c>
      <c r="F2117" s="285">
        <v>0.41</v>
      </c>
      <c r="G2117" s="36"/>
      <c r="H2117" s="41"/>
    </row>
    <row r="2118" spans="1:8" s="2" customFormat="1" ht="16.899999999999999" customHeight="1">
      <c r="A2118" s="36"/>
      <c r="B2118" s="41"/>
      <c r="C2118" s="284" t="s">
        <v>19</v>
      </c>
      <c r="D2118" s="284" t="s">
        <v>3753</v>
      </c>
      <c r="E2118" s="19" t="s">
        <v>19</v>
      </c>
      <c r="F2118" s="285">
        <v>0.59099999999999997</v>
      </c>
      <c r="G2118" s="36"/>
      <c r="H2118" s="41"/>
    </row>
    <row r="2119" spans="1:8" s="2" customFormat="1" ht="16.899999999999999" customHeight="1">
      <c r="A2119" s="36"/>
      <c r="B2119" s="41"/>
      <c r="C2119" s="284" t="s">
        <v>19</v>
      </c>
      <c r="D2119" s="284" t="s">
        <v>3754</v>
      </c>
      <c r="E2119" s="19" t="s">
        <v>19</v>
      </c>
      <c r="F2119" s="285">
        <v>1.409</v>
      </c>
      <c r="G2119" s="36"/>
      <c r="H2119" s="41"/>
    </row>
    <row r="2120" spans="1:8" s="2" customFormat="1" ht="16.899999999999999" customHeight="1">
      <c r="A2120" s="36"/>
      <c r="B2120" s="41"/>
      <c r="C2120" s="284" t="s">
        <v>3710</v>
      </c>
      <c r="D2120" s="284" t="s">
        <v>2376</v>
      </c>
      <c r="E2120" s="19" t="s">
        <v>19</v>
      </c>
      <c r="F2120" s="285">
        <v>76.704999999999998</v>
      </c>
      <c r="G2120" s="36"/>
      <c r="H2120" s="41"/>
    </row>
    <row r="2121" spans="1:8" s="2" customFormat="1" ht="16.899999999999999" customHeight="1">
      <c r="A2121" s="36"/>
      <c r="B2121" s="41"/>
      <c r="C2121" s="286" t="s">
        <v>3836</v>
      </c>
      <c r="D2121" s="36"/>
      <c r="E2121" s="36"/>
      <c r="F2121" s="36"/>
      <c r="G2121" s="36"/>
      <c r="H2121" s="41"/>
    </row>
    <row r="2122" spans="1:8" s="2" customFormat="1" ht="16.899999999999999" customHeight="1">
      <c r="A2122" s="36"/>
      <c r="B2122" s="41"/>
      <c r="C2122" s="284" t="s">
        <v>3748</v>
      </c>
      <c r="D2122" s="284" t="s">
        <v>4046</v>
      </c>
      <c r="E2122" s="19" t="s">
        <v>156</v>
      </c>
      <c r="F2122" s="285">
        <v>76.704999999999998</v>
      </c>
      <c r="G2122" s="36"/>
      <c r="H2122" s="41"/>
    </row>
    <row r="2123" spans="1:8" s="2" customFormat="1" ht="16.899999999999999" customHeight="1">
      <c r="A2123" s="36"/>
      <c r="B2123" s="41"/>
      <c r="C2123" s="284" t="s">
        <v>2818</v>
      </c>
      <c r="D2123" s="284" t="s">
        <v>2819</v>
      </c>
      <c r="E2123" s="19" t="s">
        <v>156</v>
      </c>
      <c r="F2123" s="285">
        <v>76.704999999999998</v>
      </c>
      <c r="G2123" s="36"/>
      <c r="H2123" s="41"/>
    </row>
    <row r="2124" spans="1:8" s="2" customFormat="1" ht="16.899999999999999" customHeight="1">
      <c r="A2124" s="36"/>
      <c r="B2124" s="41"/>
      <c r="C2124" s="280" t="s">
        <v>2341</v>
      </c>
      <c r="D2124" s="281" t="s">
        <v>19</v>
      </c>
      <c r="E2124" s="282" t="s">
        <v>19</v>
      </c>
      <c r="F2124" s="283">
        <v>19.63</v>
      </c>
      <c r="G2124" s="36"/>
      <c r="H2124" s="41"/>
    </row>
    <row r="2125" spans="1:8" s="2" customFormat="1" ht="16.899999999999999" customHeight="1">
      <c r="A2125" s="36"/>
      <c r="B2125" s="41"/>
      <c r="C2125" s="280" t="s">
        <v>2343</v>
      </c>
      <c r="D2125" s="281" t="s">
        <v>19</v>
      </c>
      <c r="E2125" s="282" t="s">
        <v>19</v>
      </c>
      <c r="F2125" s="283">
        <v>8.7080000000000002</v>
      </c>
      <c r="G2125" s="36"/>
      <c r="H2125" s="41"/>
    </row>
    <row r="2126" spans="1:8" s="2" customFormat="1" ht="16.899999999999999" customHeight="1">
      <c r="A2126" s="36"/>
      <c r="B2126" s="41"/>
      <c r="C2126" s="284" t="s">
        <v>19</v>
      </c>
      <c r="D2126" s="284" t="s">
        <v>3767</v>
      </c>
      <c r="E2126" s="19" t="s">
        <v>19</v>
      </c>
      <c r="F2126" s="285">
        <v>8.7080000000000002</v>
      </c>
      <c r="G2126" s="36"/>
      <c r="H2126" s="41"/>
    </row>
    <row r="2127" spans="1:8" s="2" customFormat="1" ht="16.899999999999999" customHeight="1">
      <c r="A2127" s="36"/>
      <c r="B2127" s="41"/>
      <c r="C2127" s="284" t="s">
        <v>2343</v>
      </c>
      <c r="D2127" s="284" t="s">
        <v>234</v>
      </c>
      <c r="E2127" s="19" t="s">
        <v>19</v>
      </c>
      <c r="F2127" s="285">
        <v>8.7080000000000002</v>
      </c>
      <c r="G2127" s="36"/>
      <c r="H2127" s="41"/>
    </row>
    <row r="2128" spans="1:8" s="2" customFormat="1" ht="16.899999999999999" customHeight="1">
      <c r="A2128" s="36"/>
      <c r="B2128" s="41"/>
      <c r="C2128" s="286" t="s">
        <v>3836</v>
      </c>
      <c r="D2128" s="36"/>
      <c r="E2128" s="36"/>
      <c r="F2128" s="36"/>
      <c r="G2128" s="36"/>
      <c r="H2128" s="41"/>
    </row>
    <row r="2129" spans="1:8" s="2" customFormat="1" ht="16.899999999999999" customHeight="1">
      <c r="A2129" s="36"/>
      <c r="B2129" s="41"/>
      <c r="C2129" s="284" t="s">
        <v>2527</v>
      </c>
      <c r="D2129" s="284" t="s">
        <v>3953</v>
      </c>
      <c r="E2129" s="19" t="s">
        <v>166</v>
      </c>
      <c r="F2129" s="285">
        <v>8.7080000000000002</v>
      </c>
      <c r="G2129" s="36"/>
      <c r="H2129" s="41"/>
    </row>
    <row r="2130" spans="1:8" s="2" customFormat="1" ht="16.899999999999999" customHeight="1">
      <c r="A2130" s="36"/>
      <c r="B2130" s="41"/>
      <c r="C2130" s="284" t="s">
        <v>2532</v>
      </c>
      <c r="D2130" s="284" t="s">
        <v>3954</v>
      </c>
      <c r="E2130" s="19" t="s">
        <v>166</v>
      </c>
      <c r="F2130" s="285">
        <v>165.452</v>
      </c>
      <c r="G2130" s="36"/>
      <c r="H2130" s="41"/>
    </row>
    <row r="2131" spans="1:8" s="2" customFormat="1" ht="16.899999999999999" customHeight="1">
      <c r="A2131" s="36"/>
      <c r="B2131" s="41"/>
      <c r="C2131" s="280" t="s">
        <v>2345</v>
      </c>
      <c r="D2131" s="281" t="s">
        <v>19</v>
      </c>
      <c r="E2131" s="282" t="s">
        <v>19</v>
      </c>
      <c r="F2131" s="283">
        <v>1.5129999999999999</v>
      </c>
      <c r="G2131" s="36"/>
      <c r="H2131" s="41"/>
    </row>
    <row r="2132" spans="1:8" s="2" customFormat="1" ht="16.899999999999999" customHeight="1">
      <c r="A2132" s="36"/>
      <c r="B2132" s="41"/>
      <c r="C2132" s="284" t="s">
        <v>19</v>
      </c>
      <c r="D2132" s="284" t="s">
        <v>3770</v>
      </c>
      <c r="E2132" s="19" t="s">
        <v>19</v>
      </c>
      <c r="F2132" s="285">
        <v>10.536</v>
      </c>
      <c r="G2132" s="36"/>
      <c r="H2132" s="41"/>
    </row>
    <row r="2133" spans="1:8" s="2" customFormat="1" ht="16.899999999999999" customHeight="1">
      <c r="A2133" s="36"/>
      <c r="B2133" s="41"/>
      <c r="C2133" s="284" t="s">
        <v>19</v>
      </c>
      <c r="D2133" s="284" t="s">
        <v>3771</v>
      </c>
      <c r="E2133" s="19" t="s">
        <v>19</v>
      </c>
      <c r="F2133" s="285">
        <v>-9.0229999999999997</v>
      </c>
      <c r="G2133" s="36"/>
      <c r="H2133" s="41"/>
    </row>
    <row r="2134" spans="1:8" s="2" customFormat="1" ht="16.899999999999999" customHeight="1">
      <c r="A2134" s="36"/>
      <c r="B2134" s="41"/>
      <c r="C2134" s="284" t="s">
        <v>2345</v>
      </c>
      <c r="D2134" s="284" t="s">
        <v>234</v>
      </c>
      <c r="E2134" s="19" t="s">
        <v>19</v>
      </c>
      <c r="F2134" s="285">
        <v>1.5129999999999999</v>
      </c>
      <c r="G2134" s="36"/>
      <c r="H2134" s="41"/>
    </row>
    <row r="2135" spans="1:8" s="2" customFormat="1" ht="16.899999999999999" customHeight="1">
      <c r="A2135" s="36"/>
      <c r="B2135" s="41"/>
      <c r="C2135" s="286" t="s">
        <v>3836</v>
      </c>
      <c r="D2135" s="36"/>
      <c r="E2135" s="36"/>
      <c r="F2135" s="36"/>
      <c r="G2135" s="36"/>
      <c r="H2135" s="41"/>
    </row>
    <row r="2136" spans="1:8" s="2" customFormat="1" ht="16.899999999999999" customHeight="1">
      <c r="A2136" s="36"/>
      <c r="B2136" s="41"/>
      <c r="C2136" s="284" t="s">
        <v>2536</v>
      </c>
      <c r="D2136" s="284" t="s">
        <v>3955</v>
      </c>
      <c r="E2136" s="19" t="s">
        <v>166</v>
      </c>
      <c r="F2136" s="285">
        <v>1.5129999999999999</v>
      </c>
      <c r="G2136" s="36"/>
      <c r="H2136" s="41"/>
    </row>
    <row r="2137" spans="1:8" s="2" customFormat="1" ht="16.899999999999999" customHeight="1">
      <c r="A2137" s="36"/>
      <c r="B2137" s="41"/>
      <c r="C2137" s="284" t="s">
        <v>2527</v>
      </c>
      <c r="D2137" s="284" t="s">
        <v>3953</v>
      </c>
      <c r="E2137" s="19" t="s">
        <v>166</v>
      </c>
      <c r="F2137" s="285">
        <v>8.7080000000000002</v>
      </c>
      <c r="G2137" s="36"/>
      <c r="H2137" s="41"/>
    </row>
    <row r="2138" spans="1:8" s="2" customFormat="1" ht="16.899999999999999" customHeight="1">
      <c r="A2138" s="36"/>
      <c r="B2138" s="41"/>
      <c r="C2138" s="280" t="s">
        <v>2347</v>
      </c>
      <c r="D2138" s="281" t="s">
        <v>19</v>
      </c>
      <c r="E2138" s="282" t="s">
        <v>19</v>
      </c>
      <c r="F2138" s="283">
        <v>7.1950000000000003</v>
      </c>
      <c r="G2138" s="36"/>
      <c r="H2138" s="41"/>
    </row>
    <row r="2139" spans="1:8" s="2" customFormat="1" ht="16.899999999999999" customHeight="1">
      <c r="A2139" s="36"/>
      <c r="B2139" s="41"/>
      <c r="C2139" s="284" t="s">
        <v>19</v>
      </c>
      <c r="D2139" s="284" t="s">
        <v>3773</v>
      </c>
      <c r="E2139" s="19" t="s">
        <v>19</v>
      </c>
      <c r="F2139" s="285">
        <v>7.1950000000000003</v>
      </c>
      <c r="G2139" s="36"/>
      <c r="H2139" s="41"/>
    </row>
    <row r="2140" spans="1:8" s="2" customFormat="1" ht="16.899999999999999" customHeight="1">
      <c r="A2140" s="36"/>
      <c r="B2140" s="41"/>
      <c r="C2140" s="284" t="s">
        <v>2347</v>
      </c>
      <c r="D2140" s="284" t="s">
        <v>234</v>
      </c>
      <c r="E2140" s="19" t="s">
        <v>19</v>
      </c>
      <c r="F2140" s="285">
        <v>7.1950000000000003</v>
      </c>
      <c r="G2140" s="36"/>
      <c r="H2140" s="41"/>
    </row>
    <row r="2141" spans="1:8" s="2" customFormat="1" ht="16.899999999999999" customHeight="1">
      <c r="A2141" s="36"/>
      <c r="B2141" s="41"/>
      <c r="C2141" s="286" t="s">
        <v>3836</v>
      </c>
      <c r="D2141" s="36"/>
      <c r="E2141" s="36"/>
      <c r="F2141" s="36"/>
      <c r="G2141" s="36"/>
      <c r="H2141" s="41"/>
    </row>
    <row r="2142" spans="1:8" s="2" customFormat="1" ht="16.899999999999999" customHeight="1">
      <c r="A2142" s="36"/>
      <c r="B2142" s="41"/>
      <c r="C2142" s="284" t="s">
        <v>2544</v>
      </c>
      <c r="D2142" s="284" t="s">
        <v>3956</v>
      </c>
      <c r="E2142" s="19" t="s">
        <v>166</v>
      </c>
      <c r="F2142" s="285">
        <v>7.1950000000000003</v>
      </c>
      <c r="G2142" s="36"/>
      <c r="H2142" s="41"/>
    </row>
    <row r="2143" spans="1:8" s="2" customFormat="1" ht="16.899999999999999" customHeight="1">
      <c r="A2143" s="36"/>
      <c r="B2143" s="41"/>
      <c r="C2143" s="284" t="s">
        <v>2527</v>
      </c>
      <c r="D2143" s="284" t="s">
        <v>3953</v>
      </c>
      <c r="E2143" s="19" t="s">
        <v>166</v>
      </c>
      <c r="F2143" s="285">
        <v>8.7080000000000002</v>
      </c>
      <c r="G2143" s="36"/>
      <c r="H2143" s="41"/>
    </row>
    <row r="2144" spans="1:8" s="2" customFormat="1" ht="16.899999999999999" customHeight="1">
      <c r="A2144" s="36"/>
      <c r="B2144" s="41"/>
      <c r="C2144" s="280" t="s">
        <v>2350</v>
      </c>
      <c r="D2144" s="281" t="s">
        <v>19</v>
      </c>
      <c r="E2144" s="282" t="s">
        <v>19</v>
      </c>
      <c r="F2144" s="283">
        <v>0.316</v>
      </c>
      <c r="G2144" s="36"/>
      <c r="H2144" s="41"/>
    </row>
    <row r="2145" spans="1:8" s="2" customFormat="1" ht="16.899999999999999" customHeight="1">
      <c r="A2145" s="36"/>
      <c r="B2145" s="41"/>
      <c r="C2145" s="280" t="s">
        <v>2555</v>
      </c>
      <c r="D2145" s="281" t="s">
        <v>19</v>
      </c>
      <c r="E2145" s="282" t="s">
        <v>19</v>
      </c>
      <c r="F2145" s="283">
        <v>10.536</v>
      </c>
      <c r="G2145" s="36"/>
      <c r="H2145" s="41"/>
    </row>
    <row r="2146" spans="1:8" s="2" customFormat="1" ht="16.899999999999999" customHeight="1">
      <c r="A2146" s="36"/>
      <c r="B2146" s="41"/>
      <c r="C2146" s="284" t="s">
        <v>19</v>
      </c>
      <c r="D2146" s="284" t="s">
        <v>2552</v>
      </c>
      <c r="E2146" s="19" t="s">
        <v>19</v>
      </c>
      <c r="F2146" s="285">
        <v>0</v>
      </c>
      <c r="G2146" s="36"/>
      <c r="H2146" s="41"/>
    </row>
    <row r="2147" spans="1:8" s="2" customFormat="1" ht="16.899999999999999" customHeight="1">
      <c r="A2147" s="36"/>
      <c r="B2147" s="41"/>
      <c r="C2147" s="284" t="s">
        <v>19</v>
      </c>
      <c r="D2147" s="284" t="s">
        <v>2553</v>
      </c>
      <c r="E2147" s="19" t="s">
        <v>19</v>
      </c>
      <c r="F2147" s="285">
        <v>0</v>
      </c>
      <c r="G2147" s="36"/>
      <c r="H2147" s="41"/>
    </row>
    <row r="2148" spans="1:8" s="2" customFormat="1" ht="16.899999999999999" customHeight="1">
      <c r="A2148" s="36"/>
      <c r="B2148" s="41"/>
      <c r="C2148" s="284" t="s">
        <v>19</v>
      </c>
      <c r="D2148" s="284" t="s">
        <v>3775</v>
      </c>
      <c r="E2148" s="19" t="s">
        <v>19</v>
      </c>
      <c r="F2148" s="285">
        <v>10.536</v>
      </c>
      <c r="G2148" s="36"/>
      <c r="H2148" s="41"/>
    </row>
    <row r="2149" spans="1:8" s="2" customFormat="1" ht="16.899999999999999" customHeight="1">
      <c r="A2149" s="36"/>
      <c r="B2149" s="41"/>
      <c r="C2149" s="284" t="s">
        <v>2555</v>
      </c>
      <c r="D2149" s="284" t="s">
        <v>234</v>
      </c>
      <c r="E2149" s="19" t="s">
        <v>19</v>
      </c>
      <c r="F2149" s="285">
        <v>10.536</v>
      </c>
      <c r="G2149" s="36"/>
      <c r="H2149" s="41"/>
    </row>
    <row r="2150" spans="1:8" s="2" customFormat="1" ht="26.45" customHeight="1">
      <c r="A2150" s="36"/>
      <c r="B2150" s="41"/>
      <c r="C2150" s="279" t="s">
        <v>4047</v>
      </c>
      <c r="D2150" s="279" t="s">
        <v>148</v>
      </c>
      <c r="E2150" s="36"/>
      <c r="F2150" s="36"/>
      <c r="G2150" s="36"/>
      <c r="H2150" s="41"/>
    </row>
    <row r="2151" spans="1:8" s="2" customFormat="1" ht="16.899999999999999" customHeight="1">
      <c r="A2151" s="36"/>
      <c r="B2151" s="41"/>
      <c r="C2151" s="280" t="s">
        <v>3121</v>
      </c>
      <c r="D2151" s="281" t="s">
        <v>19</v>
      </c>
      <c r="E2151" s="282" t="s">
        <v>19</v>
      </c>
      <c r="F2151" s="283">
        <v>286.22199999999998</v>
      </c>
      <c r="G2151" s="36"/>
      <c r="H2151" s="41"/>
    </row>
    <row r="2152" spans="1:8" s="2" customFormat="1" ht="16.899999999999999" customHeight="1">
      <c r="A2152" s="36"/>
      <c r="B2152" s="41"/>
      <c r="C2152" s="284" t="s">
        <v>19</v>
      </c>
      <c r="D2152" s="284" t="s">
        <v>3578</v>
      </c>
      <c r="E2152" s="19" t="s">
        <v>19</v>
      </c>
      <c r="F2152" s="285">
        <v>0</v>
      </c>
      <c r="G2152" s="36"/>
      <c r="H2152" s="41"/>
    </row>
    <row r="2153" spans="1:8" s="2" customFormat="1" ht="16.899999999999999" customHeight="1">
      <c r="A2153" s="36"/>
      <c r="B2153" s="41"/>
      <c r="C2153" s="284" t="s">
        <v>19</v>
      </c>
      <c r="D2153" s="284" t="s">
        <v>3228</v>
      </c>
      <c r="E2153" s="19" t="s">
        <v>19</v>
      </c>
      <c r="F2153" s="285">
        <v>0</v>
      </c>
      <c r="G2153" s="36"/>
      <c r="H2153" s="41"/>
    </row>
    <row r="2154" spans="1:8" s="2" customFormat="1" ht="16.899999999999999" customHeight="1">
      <c r="A2154" s="36"/>
      <c r="B2154" s="41"/>
      <c r="C2154" s="284" t="s">
        <v>19</v>
      </c>
      <c r="D2154" s="284" t="s">
        <v>3798</v>
      </c>
      <c r="E2154" s="19" t="s">
        <v>19</v>
      </c>
      <c r="F2154" s="285">
        <v>0</v>
      </c>
      <c r="G2154" s="36"/>
      <c r="H2154" s="41"/>
    </row>
    <row r="2155" spans="1:8" s="2" customFormat="1" ht="16.899999999999999" customHeight="1">
      <c r="A2155" s="36"/>
      <c r="B2155" s="41"/>
      <c r="C2155" s="284" t="s">
        <v>19</v>
      </c>
      <c r="D2155" s="284" t="s">
        <v>3799</v>
      </c>
      <c r="E2155" s="19" t="s">
        <v>19</v>
      </c>
      <c r="F2155" s="285">
        <v>94.998000000000005</v>
      </c>
      <c r="G2155" s="36"/>
      <c r="H2155" s="41"/>
    </row>
    <row r="2156" spans="1:8" s="2" customFormat="1" ht="16.899999999999999" customHeight="1">
      <c r="A2156" s="36"/>
      <c r="B2156" s="41"/>
      <c r="C2156" s="284" t="s">
        <v>19</v>
      </c>
      <c r="D2156" s="284" t="s">
        <v>3800</v>
      </c>
      <c r="E2156" s="19" t="s">
        <v>19</v>
      </c>
      <c r="F2156" s="285">
        <v>0</v>
      </c>
      <c r="G2156" s="36"/>
      <c r="H2156" s="41"/>
    </row>
    <row r="2157" spans="1:8" s="2" customFormat="1" ht="16.899999999999999" customHeight="1">
      <c r="A2157" s="36"/>
      <c r="B2157" s="41"/>
      <c r="C2157" s="284" t="s">
        <v>19</v>
      </c>
      <c r="D2157" s="284" t="s">
        <v>3801</v>
      </c>
      <c r="E2157" s="19" t="s">
        <v>19</v>
      </c>
      <c r="F2157" s="285">
        <v>111.23</v>
      </c>
      <c r="G2157" s="36"/>
      <c r="H2157" s="41"/>
    </row>
    <row r="2158" spans="1:8" s="2" customFormat="1" ht="16.899999999999999" customHeight="1">
      <c r="A2158" s="36"/>
      <c r="B2158" s="41"/>
      <c r="C2158" s="284" t="s">
        <v>19</v>
      </c>
      <c r="D2158" s="284" t="s">
        <v>3802</v>
      </c>
      <c r="E2158" s="19" t="s">
        <v>19</v>
      </c>
      <c r="F2158" s="285">
        <v>0</v>
      </c>
      <c r="G2158" s="36"/>
      <c r="H2158" s="41"/>
    </row>
    <row r="2159" spans="1:8" s="2" customFormat="1" ht="16.899999999999999" customHeight="1">
      <c r="A2159" s="36"/>
      <c r="B2159" s="41"/>
      <c r="C2159" s="284" t="s">
        <v>19</v>
      </c>
      <c r="D2159" s="284" t="s">
        <v>3803</v>
      </c>
      <c r="E2159" s="19" t="s">
        <v>19</v>
      </c>
      <c r="F2159" s="285">
        <v>79.994</v>
      </c>
      <c r="G2159" s="36"/>
      <c r="H2159" s="41"/>
    </row>
    <row r="2160" spans="1:8" s="2" customFormat="1" ht="16.899999999999999" customHeight="1">
      <c r="A2160" s="36"/>
      <c r="B2160" s="41"/>
      <c r="C2160" s="284" t="s">
        <v>3121</v>
      </c>
      <c r="D2160" s="284" t="s">
        <v>2376</v>
      </c>
      <c r="E2160" s="19" t="s">
        <v>19</v>
      </c>
      <c r="F2160" s="285">
        <v>286.22199999999998</v>
      </c>
      <c r="G2160" s="36"/>
      <c r="H2160" s="41"/>
    </row>
    <row r="2161" spans="1:8" s="2" customFormat="1" ht="16.899999999999999" customHeight="1">
      <c r="A2161" s="36"/>
      <c r="B2161" s="41"/>
      <c r="C2161" s="286" t="s">
        <v>3836</v>
      </c>
      <c r="D2161" s="36"/>
      <c r="E2161" s="36"/>
      <c r="F2161" s="36"/>
      <c r="G2161" s="36"/>
      <c r="H2161" s="41"/>
    </row>
    <row r="2162" spans="1:8" s="2" customFormat="1" ht="16.899999999999999" customHeight="1">
      <c r="A2162" s="36"/>
      <c r="B2162" s="41"/>
      <c r="C2162" s="284" t="s">
        <v>3222</v>
      </c>
      <c r="D2162" s="284" t="s">
        <v>4013</v>
      </c>
      <c r="E2162" s="19" t="s">
        <v>156</v>
      </c>
      <c r="F2162" s="285">
        <v>572.44399999999996</v>
      </c>
      <c r="G2162" s="36"/>
      <c r="H2162" s="41"/>
    </row>
    <row r="2163" spans="1:8" s="2" customFormat="1" ht="16.899999999999999" customHeight="1">
      <c r="A2163" s="36"/>
      <c r="B2163" s="41"/>
      <c r="C2163" s="284" t="s">
        <v>334</v>
      </c>
      <c r="D2163" s="284" t="s">
        <v>4014</v>
      </c>
      <c r="E2163" s="19" t="s">
        <v>156</v>
      </c>
      <c r="F2163" s="285">
        <v>355.72199999999998</v>
      </c>
      <c r="G2163" s="36"/>
      <c r="H2163" s="41"/>
    </row>
    <row r="2164" spans="1:8" s="2" customFormat="1" ht="16.899999999999999" customHeight="1">
      <c r="A2164" s="36"/>
      <c r="B2164" s="41"/>
      <c r="C2164" s="284" t="s">
        <v>3218</v>
      </c>
      <c r="D2164" s="284" t="s">
        <v>3219</v>
      </c>
      <c r="E2164" s="19" t="s">
        <v>343</v>
      </c>
      <c r="F2164" s="285">
        <v>8.8930000000000007</v>
      </c>
      <c r="G2164" s="36"/>
      <c r="H2164" s="41"/>
    </row>
    <row r="2165" spans="1:8" s="2" customFormat="1" ht="16.899999999999999" customHeight="1">
      <c r="A2165" s="36"/>
      <c r="B2165" s="41"/>
      <c r="C2165" s="284" t="s">
        <v>3235</v>
      </c>
      <c r="D2165" s="284" t="s">
        <v>4015</v>
      </c>
      <c r="E2165" s="19" t="s">
        <v>253</v>
      </c>
      <c r="F2165" s="285">
        <v>5.7240000000000002</v>
      </c>
      <c r="G2165" s="36"/>
      <c r="H2165" s="41"/>
    </row>
    <row r="2166" spans="1:8" s="2" customFormat="1" ht="16.899999999999999" customHeight="1">
      <c r="A2166" s="36"/>
      <c r="B2166" s="41"/>
      <c r="C2166" s="280" t="s">
        <v>4048</v>
      </c>
      <c r="D2166" s="281" t="s">
        <v>19</v>
      </c>
      <c r="E2166" s="282" t="s">
        <v>19</v>
      </c>
      <c r="F2166" s="283">
        <v>359.81599999999997</v>
      </c>
      <c r="G2166" s="36"/>
      <c r="H2166" s="41"/>
    </row>
    <row r="2167" spans="1:8" s="2" customFormat="1" ht="16.899999999999999" customHeight="1">
      <c r="A2167" s="36"/>
      <c r="B2167" s="41"/>
      <c r="C2167" s="280" t="s">
        <v>4049</v>
      </c>
      <c r="D2167" s="281" t="s">
        <v>19</v>
      </c>
      <c r="E2167" s="282" t="s">
        <v>19</v>
      </c>
      <c r="F2167" s="283">
        <v>0</v>
      </c>
      <c r="G2167" s="36"/>
      <c r="H2167" s="41"/>
    </row>
    <row r="2168" spans="1:8" s="2" customFormat="1" ht="16.899999999999999" customHeight="1">
      <c r="A2168" s="36"/>
      <c r="B2168" s="41"/>
      <c r="C2168" s="280" t="s">
        <v>3788</v>
      </c>
      <c r="D2168" s="281" t="s">
        <v>19</v>
      </c>
      <c r="E2168" s="282" t="s">
        <v>19</v>
      </c>
      <c r="F2168" s="283">
        <v>309.98200000000003</v>
      </c>
      <c r="G2168" s="36"/>
      <c r="H2168" s="41"/>
    </row>
    <row r="2169" spans="1:8" s="2" customFormat="1" ht="16.899999999999999" customHeight="1">
      <c r="A2169" s="36"/>
      <c r="B2169" s="41"/>
      <c r="C2169" s="284" t="s">
        <v>19</v>
      </c>
      <c r="D2169" s="284" t="s">
        <v>3812</v>
      </c>
      <c r="E2169" s="19" t="s">
        <v>19</v>
      </c>
      <c r="F2169" s="285">
        <v>0</v>
      </c>
      <c r="G2169" s="36"/>
      <c r="H2169" s="41"/>
    </row>
    <row r="2170" spans="1:8" s="2" customFormat="1" ht="16.899999999999999" customHeight="1">
      <c r="A2170" s="36"/>
      <c r="B2170" s="41"/>
      <c r="C2170" s="284" t="s">
        <v>19</v>
      </c>
      <c r="D2170" s="284" t="s">
        <v>3798</v>
      </c>
      <c r="E2170" s="19" t="s">
        <v>19</v>
      </c>
      <c r="F2170" s="285">
        <v>0</v>
      </c>
      <c r="G2170" s="36"/>
      <c r="H2170" s="41"/>
    </row>
    <row r="2171" spans="1:8" s="2" customFormat="1" ht="16.899999999999999" customHeight="1">
      <c r="A2171" s="36"/>
      <c r="B2171" s="41"/>
      <c r="C2171" s="284" t="s">
        <v>19</v>
      </c>
      <c r="D2171" s="284" t="s">
        <v>3813</v>
      </c>
      <c r="E2171" s="19" t="s">
        <v>19</v>
      </c>
      <c r="F2171" s="285">
        <v>91.197999999999993</v>
      </c>
      <c r="G2171" s="36"/>
      <c r="H2171" s="41"/>
    </row>
    <row r="2172" spans="1:8" s="2" customFormat="1" ht="16.899999999999999" customHeight="1">
      <c r="A2172" s="36"/>
      <c r="B2172" s="41"/>
      <c r="C2172" s="284" t="s">
        <v>19</v>
      </c>
      <c r="D2172" s="284" t="s">
        <v>3800</v>
      </c>
      <c r="E2172" s="19" t="s">
        <v>19</v>
      </c>
      <c r="F2172" s="285">
        <v>0</v>
      </c>
      <c r="G2172" s="36"/>
      <c r="H2172" s="41"/>
    </row>
    <row r="2173" spans="1:8" s="2" customFormat="1" ht="16.899999999999999" customHeight="1">
      <c r="A2173" s="36"/>
      <c r="B2173" s="41"/>
      <c r="C2173" s="284" t="s">
        <v>19</v>
      </c>
      <c r="D2173" s="284" t="s">
        <v>3814</v>
      </c>
      <c r="E2173" s="19" t="s">
        <v>19</v>
      </c>
      <c r="F2173" s="285">
        <v>116.791</v>
      </c>
      <c r="G2173" s="36"/>
      <c r="H2173" s="41"/>
    </row>
    <row r="2174" spans="1:8" s="2" customFormat="1" ht="16.899999999999999" customHeight="1">
      <c r="A2174" s="36"/>
      <c r="B2174" s="41"/>
      <c r="C2174" s="284" t="s">
        <v>19</v>
      </c>
      <c r="D2174" s="284" t="s">
        <v>3802</v>
      </c>
      <c r="E2174" s="19" t="s">
        <v>19</v>
      </c>
      <c r="F2174" s="285">
        <v>0</v>
      </c>
      <c r="G2174" s="36"/>
      <c r="H2174" s="41"/>
    </row>
    <row r="2175" spans="1:8" s="2" customFormat="1" ht="16.899999999999999" customHeight="1">
      <c r="A2175" s="36"/>
      <c r="B2175" s="41"/>
      <c r="C2175" s="284" t="s">
        <v>19</v>
      </c>
      <c r="D2175" s="284" t="s">
        <v>3815</v>
      </c>
      <c r="E2175" s="19" t="s">
        <v>19</v>
      </c>
      <c r="F2175" s="285">
        <v>101.99299999999999</v>
      </c>
      <c r="G2175" s="36"/>
      <c r="H2175" s="41"/>
    </row>
    <row r="2176" spans="1:8" s="2" customFormat="1" ht="16.899999999999999" customHeight="1">
      <c r="A2176" s="36"/>
      <c r="B2176" s="41"/>
      <c r="C2176" s="284" t="s">
        <v>3788</v>
      </c>
      <c r="D2176" s="284" t="s">
        <v>2376</v>
      </c>
      <c r="E2176" s="19" t="s">
        <v>19</v>
      </c>
      <c r="F2176" s="285">
        <v>309.98200000000003</v>
      </c>
      <c r="G2176" s="36"/>
      <c r="H2176" s="41"/>
    </row>
    <row r="2177" spans="1:8" s="2" customFormat="1" ht="16.899999999999999" customHeight="1">
      <c r="A2177" s="36"/>
      <c r="B2177" s="41"/>
      <c r="C2177" s="286" t="s">
        <v>3836</v>
      </c>
      <c r="D2177" s="36"/>
      <c r="E2177" s="36"/>
      <c r="F2177" s="36"/>
      <c r="G2177" s="36"/>
      <c r="H2177" s="41"/>
    </row>
    <row r="2178" spans="1:8" s="2" customFormat="1" ht="16.899999999999999" customHeight="1">
      <c r="A2178" s="36"/>
      <c r="B2178" s="41"/>
      <c r="C2178" s="284" t="s">
        <v>3663</v>
      </c>
      <c r="D2178" s="284" t="s">
        <v>4043</v>
      </c>
      <c r="E2178" s="19" t="s">
        <v>253</v>
      </c>
      <c r="F2178" s="285">
        <v>278.98399999999998</v>
      </c>
      <c r="G2178" s="36"/>
      <c r="H2178" s="41"/>
    </row>
    <row r="2179" spans="1:8" s="2" customFormat="1" ht="16.899999999999999" customHeight="1">
      <c r="A2179" s="36"/>
      <c r="B2179" s="41"/>
      <c r="C2179" s="284" t="s">
        <v>2517</v>
      </c>
      <c r="D2179" s="284" t="s">
        <v>3951</v>
      </c>
      <c r="E2179" s="19" t="s">
        <v>253</v>
      </c>
      <c r="F2179" s="285">
        <v>61.996000000000002</v>
      </c>
      <c r="G2179" s="36"/>
      <c r="H2179" s="41"/>
    </row>
    <row r="2180" spans="1:8" s="2" customFormat="1" ht="16.899999999999999" customHeight="1">
      <c r="A2180" s="36"/>
      <c r="B2180" s="41"/>
      <c r="C2180" s="284" t="s">
        <v>3050</v>
      </c>
      <c r="D2180" s="284" t="s">
        <v>3980</v>
      </c>
      <c r="E2180" s="19" t="s">
        <v>253</v>
      </c>
      <c r="F2180" s="285">
        <v>30.998000000000001</v>
      </c>
      <c r="G2180" s="36"/>
      <c r="H2180" s="41"/>
    </row>
    <row r="2181" spans="1:8" s="2" customFormat="1" ht="16.899999999999999" customHeight="1">
      <c r="A2181" s="36"/>
      <c r="B2181" s="41"/>
      <c r="C2181" s="284" t="s">
        <v>454</v>
      </c>
      <c r="D2181" s="284" t="s">
        <v>4021</v>
      </c>
      <c r="E2181" s="19" t="s">
        <v>166</v>
      </c>
      <c r="F2181" s="285">
        <v>38.19</v>
      </c>
      <c r="G2181" s="36"/>
      <c r="H2181" s="41"/>
    </row>
    <row r="2182" spans="1:8" s="2" customFormat="1" ht="16.899999999999999" customHeight="1">
      <c r="A2182" s="36"/>
      <c r="B2182" s="41"/>
      <c r="C2182" s="284" t="s">
        <v>2536</v>
      </c>
      <c r="D2182" s="284" t="s">
        <v>3955</v>
      </c>
      <c r="E2182" s="19" t="s">
        <v>166</v>
      </c>
      <c r="F2182" s="285">
        <v>271.54399999999998</v>
      </c>
      <c r="G2182" s="36"/>
      <c r="H2182" s="41"/>
    </row>
    <row r="2183" spans="1:8" s="2" customFormat="1" ht="16.899999999999999" customHeight="1">
      <c r="A2183" s="36"/>
      <c r="B2183" s="41"/>
      <c r="C2183" s="284" t="s">
        <v>2544</v>
      </c>
      <c r="D2183" s="284" t="s">
        <v>3956</v>
      </c>
      <c r="E2183" s="19" t="s">
        <v>166</v>
      </c>
      <c r="F2183" s="285">
        <v>74.396000000000001</v>
      </c>
      <c r="G2183" s="36"/>
      <c r="H2183" s="41"/>
    </row>
    <row r="2184" spans="1:8" s="2" customFormat="1" ht="16.899999999999999" customHeight="1">
      <c r="A2184" s="36"/>
      <c r="B2184" s="41"/>
      <c r="C2184" s="284" t="s">
        <v>2548</v>
      </c>
      <c r="D2184" s="284" t="s">
        <v>3952</v>
      </c>
      <c r="E2184" s="19" t="s">
        <v>166</v>
      </c>
      <c r="F2184" s="285">
        <v>309.98200000000003</v>
      </c>
      <c r="G2184" s="36"/>
      <c r="H2184" s="41"/>
    </row>
    <row r="2185" spans="1:8" s="2" customFormat="1" ht="16.899999999999999" customHeight="1">
      <c r="A2185" s="36"/>
      <c r="B2185" s="41"/>
      <c r="C2185" s="280" t="s">
        <v>3125</v>
      </c>
      <c r="D2185" s="281" t="s">
        <v>19</v>
      </c>
      <c r="E2185" s="282" t="s">
        <v>19</v>
      </c>
      <c r="F2185" s="283">
        <v>69.5</v>
      </c>
      <c r="G2185" s="36"/>
      <c r="H2185" s="41"/>
    </row>
    <row r="2186" spans="1:8" s="2" customFormat="1" ht="16.899999999999999" customHeight="1">
      <c r="A2186" s="36"/>
      <c r="B2186" s="41"/>
      <c r="C2186" s="286" t="s">
        <v>3836</v>
      </c>
      <c r="D2186" s="36"/>
      <c r="E2186" s="36"/>
      <c r="F2186" s="36"/>
      <c r="G2186" s="36"/>
      <c r="H2186" s="41"/>
    </row>
    <row r="2187" spans="1:8" s="2" customFormat="1" ht="16.899999999999999" customHeight="1">
      <c r="A2187" s="36"/>
      <c r="B2187" s="41"/>
      <c r="C2187" s="284" t="s">
        <v>334</v>
      </c>
      <c r="D2187" s="284" t="s">
        <v>4014</v>
      </c>
      <c r="E2187" s="19" t="s">
        <v>156</v>
      </c>
      <c r="F2187" s="285">
        <v>355.72199999999998</v>
      </c>
      <c r="G2187" s="36"/>
      <c r="H2187" s="41"/>
    </row>
    <row r="2188" spans="1:8" s="2" customFormat="1" ht="16.899999999999999" customHeight="1">
      <c r="A2188" s="36"/>
      <c r="B2188" s="41"/>
      <c r="C2188" s="284" t="s">
        <v>3218</v>
      </c>
      <c r="D2188" s="284" t="s">
        <v>3219</v>
      </c>
      <c r="E2188" s="19" t="s">
        <v>343</v>
      </c>
      <c r="F2188" s="285">
        <v>8.8930000000000007</v>
      </c>
      <c r="G2188" s="36"/>
      <c r="H2188" s="41"/>
    </row>
    <row r="2189" spans="1:8" s="2" customFormat="1" ht="16.899999999999999" customHeight="1">
      <c r="A2189" s="36"/>
      <c r="B2189" s="41"/>
      <c r="C2189" s="280" t="s">
        <v>2343</v>
      </c>
      <c r="D2189" s="281" t="s">
        <v>19</v>
      </c>
      <c r="E2189" s="282" t="s">
        <v>19</v>
      </c>
      <c r="F2189" s="283">
        <v>384.13</v>
      </c>
      <c r="G2189" s="36"/>
      <c r="H2189" s="41"/>
    </row>
    <row r="2190" spans="1:8" s="2" customFormat="1" ht="16.899999999999999" customHeight="1">
      <c r="A2190" s="36"/>
      <c r="B2190" s="41"/>
      <c r="C2190" s="284" t="s">
        <v>19</v>
      </c>
      <c r="D2190" s="284" t="s">
        <v>3819</v>
      </c>
      <c r="E2190" s="19" t="s">
        <v>19</v>
      </c>
      <c r="F2190" s="285">
        <v>384.13</v>
      </c>
      <c r="G2190" s="36"/>
      <c r="H2190" s="41"/>
    </row>
    <row r="2191" spans="1:8" s="2" customFormat="1" ht="16.899999999999999" customHeight="1">
      <c r="A2191" s="36"/>
      <c r="B2191" s="41"/>
      <c r="C2191" s="284" t="s">
        <v>2343</v>
      </c>
      <c r="D2191" s="284" t="s">
        <v>234</v>
      </c>
      <c r="E2191" s="19" t="s">
        <v>19</v>
      </c>
      <c r="F2191" s="285">
        <v>384.13</v>
      </c>
      <c r="G2191" s="36"/>
      <c r="H2191" s="41"/>
    </row>
    <row r="2192" spans="1:8" s="2" customFormat="1" ht="16.899999999999999" customHeight="1">
      <c r="A2192" s="36"/>
      <c r="B2192" s="41"/>
      <c r="C2192" s="286" t="s">
        <v>3836</v>
      </c>
      <c r="D2192" s="36"/>
      <c r="E2192" s="36"/>
      <c r="F2192" s="36"/>
      <c r="G2192" s="36"/>
      <c r="H2192" s="41"/>
    </row>
    <row r="2193" spans="1:8" s="2" customFormat="1" ht="16.899999999999999" customHeight="1">
      <c r="A2193" s="36"/>
      <c r="B2193" s="41"/>
      <c r="C2193" s="284" t="s">
        <v>2527</v>
      </c>
      <c r="D2193" s="284" t="s">
        <v>3953</v>
      </c>
      <c r="E2193" s="19" t="s">
        <v>166</v>
      </c>
      <c r="F2193" s="285">
        <v>384.13</v>
      </c>
      <c r="G2193" s="36"/>
      <c r="H2193" s="41"/>
    </row>
    <row r="2194" spans="1:8" s="2" customFormat="1" ht="16.899999999999999" customHeight="1">
      <c r="A2194" s="36"/>
      <c r="B2194" s="41"/>
      <c r="C2194" s="284" t="s">
        <v>2532</v>
      </c>
      <c r="D2194" s="284" t="s">
        <v>3954</v>
      </c>
      <c r="E2194" s="19" t="s">
        <v>166</v>
      </c>
      <c r="F2194" s="285">
        <v>7298.47</v>
      </c>
      <c r="G2194" s="36"/>
      <c r="H2194" s="41"/>
    </row>
    <row r="2195" spans="1:8" s="2" customFormat="1" ht="16.899999999999999" customHeight="1">
      <c r="A2195" s="36"/>
      <c r="B2195" s="41"/>
      <c r="C2195" s="280" t="s">
        <v>2345</v>
      </c>
      <c r="D2195" s="281" t="s">
        <v>19</v>
      </c>
      <c r="E2195" s="282" t="s">
        <v>19</v>
      </c>
      <c r="F2195" s="283">
        <v>271.54399999999998</v>
      </c>
      <c r="G2195" s="36"/>
      <c r="H2195" s="41"/>
    </row>
    <row r="2196" spans="1:8" s="2" customFormat="1" ht="16.899999999999999" customHeight="1">
      <c r="A2196" s="36"/>
      <c r="B2196" s="41"/>
      <c r="C2196" s="284" t="s">
        <v>19</v>
      </c>
      <c r="D2196" s="284" t="s">
        <v>3824</v>
      </c>
      <c r="E2196" s="19" t="s">
        <v>19</v>
      </c>
      <c r="F2196" s="285">
        <v>271.54399999999998</v>
      </c>
      <c r="G2196" s="36"/>
      <c r="H2196" s="41"/>
    </row>
    <row r="2197" spans="1:8" s="2" customFormat="1" ht="16.899999999999999" customHeight="1">
      <c r="A2197" s="36"/>
      <c r="B2197" s="41"/>
      <c r="C2197" s="284" t="s">
        <v>2345</v>
      </c>
      <c r="D2197" s="284" t="s">
        <v>234</v>
      </c>
      <c r="E2197" s="19" t="s">
        <v>19</v>
      </c>
      <c r="F2197" s="285">
        <v>271.54399999999998</v>
      </c>
      <c r="G2197" s="36"/>
      <c r="H2197" s="41"/>
    </row>
    <row r="2198" spans="1:8" s="2" customFormat="1" ht="16.899999999999999" customHeight="1">
      <c r="A2198" s="36"/>
      <c r="B2198" s="41"/>
      <c r="C2198" s="286" t="s">
        <v>3836</v>
      </c>
      <c r="D2198" s="36"/>
      <c r="E2198" s="36"/>
      <c r="F2198" s="36"/>
      <c r="G2198" s="36"/>
      <c r="H2198" s="41"/>
    </row>
    <row r="2199" spans="1:8" s="2" customFormat="1" ht="16.899999999999999" customHeight="1">
      <c r="A2199" s="36"/>
      <c r="B2199" s="41"/>
      <c r="C2199" s="284" t="s">
        <v>2536</v>
      </c>
      <c r="D2199" s="284" t="s">
        <v>3955</v>
      </c>
      <c r="E2199" s="19" t="s">
        <v>166</v>
      </c>
      <c r="F2199" s="285">
        <v>271.54399999999998</v>
      </c>
      <c r="G2199" s="36"/>
      <c r="H2199" s="41"/>
    </row>
    <row r="2200" spans="1:8" s="2" customFormat="1" ht="16.899999999999999" customHeight="1">
      <c r="A2200" s="36"/>
      <c r="B2200" s="41"/>
      <c r="C2200" s="284" t="s">
        <v>2527</v>
      </c>
      <c r="D2200" s="284" t="s">
        <v>3953</v>
      </c>
      <c r="E2200" s="19" t="s">
        <v>166</v>
      </c>
      <c r="F2200" s="285">
        <v>384.13</v>
      </c>
      <c r="G2200" s="36"/>
      <c r="H2200" s="41"/>
    </row>
    <row r="2201" spans="1:8" s="2" customFormat="1" ht="16.899999999999999" customHeight="1">
      <c r="A2201" s="36"/>
      <c r="B2201" s="41"/>
      <c r="C2201" s="280" t="s">
        <v>2347</v>
      </c>
      <c r="D2201" s="281" t="s">
        <v>19</v>
      </c>
      <c r="E2201" s="282" t="s">
        <v>19</v>
      </c>
      <c r="F2201" s="283">
        <v>74.396000000000001</v>
      </c>
      <c r="G2201" s="36"/>
      <c r="H2201" s="41"/>
    </row>
    <row r="2202" spans="1:8" s="2" customFormat="1" ht="16.899999999999999" customHeight="1">
      <c r="A2202" s="36"/>
      <c r="B2202" s="41"/>
      <c r="C2202" s="284" t="s">
        <v>19</v>
      </c>
      <c r="D2202" s="284" t="s">
        <v>3826</v>
      </c>
      <c r="E2202" s="19" t="s">
        <v>19</v>
      </c>
      <c r="F2202" s="285">
        <v>74.396000000000001</v>
      </c>
      <c r="G2202" s="36"/>
      <c r="H2202" s="41"/>
    </row>
    <row r="2203" spans="1:8" s="2" customFormat="1" ht="16.899999999999999" customHeight="1">
      <c r="A2203" s="36"/>
      <c r="B2203" s="41"/>
      <c r="C2203" s="284" t="s">
        <v>2347</v>
      </c>
      <c r="D2203" s="284" t="s">
        <v>234</v>
      </c>
      <c r="E2203" s="19" t="s">
        <v>19</v>
      </c>
      <c r="F2203" s="285">
        <v>74.396000000000001</v>
      </c>
      <c r="G2203" s="36"/>
      <c r="H2203" s="41"/>
    </row>
    <row r="2204" spans="1:8" s="2" customFormat="1" ht="16.899999999999999" customHeight="1">
      <c r="A2204" s="36"/>
      <c r="B2204" s="41"/>
      <c r="C2204" s="286" t="s">
        <v>3836</v>
      </c>
      <c r="D2204" s="36"/>
      <c r="E2204" s="36"/>
      <c r="F2204" s="36"/>
      <c r="G2204" s="36"/>
      <c r="H2204" s="41"/>
    </row>
    <row r="2205" spans="1:8" s="2" customFormat="1" ht="16.899999999999999" customHeight="1">
      <c r="A2205" s="36"/>
      <c r="B2205" s="41"/>
      <c r="C2205" s="284" t="s">
        <v>2544</v>
      </c>
      <c r="D2205" s="284" t="s">
        <v>3956</v>
      </c>
      <c r="E2205" s="19" t="s">
        <v>166</v>
      </c>
      <c r="F2205" s="285">
        <v>74.396000000000001</v>
      </c>
      <c r="G2205" s="36"/>
      <c r="H2205" s="41"/>
    </row>
    <row r="2206" spans="1:8" s="2" customFormat="1" ht="16.899999999999999" customHeight="1">
      <c r="A2206" s="36"/>
      <c r="B2206" s="41"/>
      <c r="C2206" s="284" t="s">
        <v>2527</v>
      </c>
      <c r="D2206" s="284" t="s">
        <v>3953</v>
      </c>
      <c r="E2206" s="19" t="s">
        <v>166</v>
      </c>
      <c r="F2206" s="285">
        <v>384.13</v>
      </c>
      <c r="G2206" s="36"/>
      <c r="H2206" s="41"/>
    </row>
    <row r="2207" spans="1:8" s="2" customFormat="1" ht="16.899999999999999" customHeight="1">
      <c r="A2207" s="36"/>
      <c r="B2207" s="41"/>
      <c r="C2207" s="280" t="s">
        <v>3131</v>
      </c>
      <c r="D2207" s="281" t="s">
        <v>19</v>
      </c>
      <c r="E2207" s="282" t="s">
        <v>19</v>
      </c>
      <c r="F2207" s="283">
        <v>38.19</v>
      </c>
      <c r="G2207" s="36"/>
      <c r="H2207" s="41"/>
    </row>
    <row r="2208" spans="1:8" s="2" customFormat="1" ht="16.899999999999999" customHeight="1">
      <c r="A2208" s="36"/>
      <c r="B2208" s="41"/>
      <c r="C2208" s="284" t="s">
        <v>19</v>
      </c>
      <c r="D2208" s="284" t="s">
        <v>3822</v>
      </c>
      <c r="E2208" s="19" t="s">
        <v>19</v>
      </c>
      <c r="F2208" s="285">
        <v>38.19</v>
      </c>
      <c r="G2208" s="36"/>
      <c r="H2208" s="41"/>
    </row>
    <row r="2209" spans="1:8" s="2" customFormat="1" ht="16.899999999999999" customHeight="1">
      <c r="A2209" s="36"/>
      <c r="B2209" s="41"/>
      <c r="C2209" s="284" t="s">
        <v>3131</v>
      </c>
      <c r="D2209" s="284" t="s">
        <v>234</v>
      </c>
      <c r="E2209" s="19" t="s">
        <v>19</v>
      </c>
      <c r="F2209" s="285">
        <v>38.19</v>
      </c>
      <c r="G2209" s="36"/>
      <c r="H2209" s="41"/>
    </row>
    <row r="2210" spans="1:8" s="2" customFormat="1" ht="16.899999999999999" customHeight="1">
      <c r="A2210" s="36"/>
      <c r="B2210" s="41"/>
      <c r="C2210" s="286" t="s">
        <v>3836</v>
      </c>
      <c r="D2210" s="36"/>
      <c r="E2210" s="36"/>
      <c r="F2210" s="36"/>
      <c r="G2210" s="36"/>
      <c r="H2210" s="41"/>
    </row>
    <row r="2211" spans="1:8" s="2" customFormat="1" ht="16.899999999999999" customHeight="1">
      <c r="A2211" s="36"/>
      <c r="B2211" s="41"/>
      <c r="C2211" s="284" t="s">
        <v>454</v>
      </c>
      <c r="D2211" s="284" t="s">
        <v>4021</v>
      </c>
      <c r="E2211" s="19" t="s">
        <v>166</v>
      </c>
      <c r="F2211" s="285">
        <v>38.19</v>
      </c>
      <c r="G2211" s="36"/>
      <c r="H2211" s="41"/>
    </row>
    <row r="2212" spans="1:8" s="2" customFormat="1" ht="16.899999999999999" customHeight="1">
      <c r="A2212" s="36"/>
      <c r="B2212" s="41"/>
      <c r="C2212" s="284" t="s">
        <v>2527</v>
      </c>
      <c r="D2212" s="284" t="s">
        <v>3953</v>
      </c>
      <c r="E2212" s="19" t="s">
        <v>166</v>
      </c>
      <c r="F2212" s="285">
        <v>384.13</v>
      </c>
      <c r="G2212" s="36"/>
      <c r="H2212" s="41"/>
    </row>
    <row r="2213" spans="1:8" s="2" customFormat="1" ht="7.35" customHeight="1">
      <c r="A2213" s="36"/>
      <c r="B2213" s="143"/>
      <c r="C2213" s="144"/>
      <c r="D2213" s="144"/>
      <c r="E2213" s="144"/>
      <c r="F2213" s="144"/>
      <c r="G2213" s="144"/>
      <c r="H2213" s="41"/>
    </row>
    <row r="2214" spans="1:8" s="2" customFormat="1">
      <c r="A2214" s="36"/>
      <c r="B2214" s="36"/>
      <c r="C2214" s="36"/>
      <c r="D2214" s="36"/>
      <c r="E2214" s="36"/>
      <c r="F2214" s="36"/>
      <c r="G2214" s="36"/>
      <c r="H2214" s="36"/>
    </row>
  </sheetData>
  <sheetProtection password="CC3F"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87" customWidth="1"/>
    <col min="2" max="2" width="1.6640625" style="287" customWidth="1"/>
    <col min="3" max="4" width="5" style="287" customWidth="1"/>
    <col min="5" max="5" width="11.6640625" style="287" customWidth="1"/>
    <col min="6" max="6" width="9.1640625" style="287" customWidth="1"/>
    <col min="7" max="7" width="5" style="287" customWidth="1"/>
    <col min="8" max="8" width="77.83203125" style="287" customWidth="1"/>
    <col min="9" max="10" width="20" style="287" customWidth="1"/>
    <col min="11" max="11" width="1.6640625" style="287" customWidth="1"/>
  </cols>
  <sheetData>
    <row r="1" spans="2:11" s="1" customFormat="1" ht="37.5" customHeight="1"/>
    <row r="2" spans="2:11" s="1" customFormat="1" ht="7.5" customHeight="1">
      <c r="B2" s="288"/>
      <c r="C2" s="289"/>
      <c r="D2" s="289"/>
      <c r="E2" s="289"/>
      <c r="F2" s="289"/>
      <c r="G2" s="289"/>
      <c r="H2" s="289"/>
      <c r="I2" s="289"/>
      <c r="J2" s="289"/>
      <c r="K2" s="290"/>
    </row>
    <row r="3" spans="2:11" s="17" customFormat="1" ht="45" customHeight="1">
      <c r="B3" s="291"/>
      <c r="C3" s="421" t="s">
        <v>4050</v>
      </c>
      <c r="D3" s="421"/>
      <c r="E3" s="421"/>
      <c r="F3" s="421"/>
      <c r="G3" s="421"/>
      <c r="H3" s="421"/>
      <c r="I3" s="421"/>
      <c r="J3" s="421"/>
      <c r="K3" s="292"/>
    </row>
    <row r="4" spans="2:11" s="1" customFormat="1" ht="25.5" customHeight="1">
      <c r="B4" s="293"/>
      <c r="C4" s="422" t="s">
        <v>4051</v>
      </c>
      <c r="D4" s="422"/>
      <c r="E4" s="422"/>
      <c r="F4" s="422"/>
      <c r="G4" s="422"/>
      <c r="H4" s="422"/>
      <c r="I4" s="422"/>
      <c r="J4" s="422"/>
      <c r="K4" s="294"/>
    </row>
    <row r="5" spans="2:11" s="1" customFormat="1" ht="5.25" customHeight="1">
      <c r="B5" s="293"/>
      <c r="C5" s="295"/>
      <c r="D5" s="295"/>
      <c r="E5" s="295"/>
      <c r="F5" s="295"/>
      <c r="G5" s="295"/>
      <c r="H5" s="295"/>
      <c r="I5" s="295"/>
      <c r="J5" s="295"/>
      <c r="K5" s="294"/>
    </row>
    <row r="6" spans="2:11" s="1" customFormat="1" ht="15" customHeight="1">
      <c r="B6" s="293"/>
      <c r="C6" s="420" t="s">
        <v>4052</v>
      </c>
      <c r="D6" s="420"/>
      <c r="E6" s="420"/>
      <c r="F6" s="420"/>
      <c r="G6" s="420"/>
      <c r="H6" s="420"/>
      <c r="I6" s="420"/>
      <c r="J6" s="420"/>
      <c r="K6" s="294"/>
    </row>
    <row r="7" spans="2:11" s="1" customFormat="1" ht="15" customHeight="1">
      <c r="B7" s="297"/>
      <c r="C7" s="420" t="s">
        <v>4053</v>
      </c>
      <c r="D7" s="420"/>
      <c r="E7" s="420"/>
      <c r="F7" s="420"/>
      <c r="G7" s="420"/>
      <c r="H7" s="420"/>
      <c r="I7" s="420"/>
      <c r="J7" s="420"/>
      <c r="K7" s="294"/>
    </row>
    <row r="8" spans="2:11" s="1" customFormat="1" ht="12.75" customHeight="1">
      <c r="B8" s="297"/>
      <c r="C8" s="296"/>
      <c r="D8" s="296"/>
      <c r="E8" s="296"/>
      <c r="F8" s="296"/>
      <c r="G8" s="296"/>
      <c r="H8" s="296"/>
      <c r="I8" s="296"/>
      <c r="J8" s="296"/>
      <c r="K8" s="294"/>
    </row>
    <row r="9" spans="2:11" s="1" customFormat="1" ht="15" customHeight="1">
      <c r="B9" s="297"/>
      <c r="C9" s="420" t="s">
        <v>4054</v>
      </c>
      <c r="D9" s="420"/>
      <c r="E9" s="420"/>
      <c r="F9" s="420"/>
      <c r="G9" s="420"/>
      <c r="H9" s="420"/>
      <c r="I9" s="420"/>
      <c r="J9" s="420"/>
      <c r="K9" s="294"/>
    </row>
    <row r="10" spans="2:11" s="1" customFormat="1" ht="15" customHeight="1">
      <c r="B10" s="297"/>
      <c r="C10" s="296"/>
      <c r="D10" s="420" t="s">
        <v>4055</v>
      </c>
      <c r="E10" s="420"/>
      <c r="F10" s="420"/>
      <c r="G10" s="420"/>
      <c r="H10" s="420"/>
      <c r="I10" s="420"/>
      <c r="J10" s="420"/>
      <c r="K10" s="294"/>
    </row>
    <row r="11" spans="2:11" s="1" customFormat="1" ht="15" customHeight="1">
      <c r="B11" s="297"/>
      <c r="C11" s="298"/>
      <c r="D11" s="420" t="s">
        <v>4056</v>
      </c>
      <c r="E11" s="420"/>
      <c r="F11" s="420"/>
      <c r="G11" s="420"/>
      <c r="H11" s="420"/>
      <c r="I11" s="420"/>
      <c r="J11" s="420"/>
      <c r="K11" s="294"/>
    </row>
    <row r="12" spans="2:11" s="1" customFormat="1" ht="15" customHeight="1">
      <c r="B12" s="297"/>
      <c r="C12" s="298"/>
      <c r="D12" s="296"/>
      <c r="E12" s="296"/>
      <c r="F12" s="296"/>
      <c r="G12" s="296"/>
      <c r="H12" s="296"/>
      <c r="I12" s="296"/>
      <c r="J12" s="296"/>
      <c r="K12" s="294"/>
    </row>
    <row r="13" spans="2:11" s="1" customFormat="1" ht="15" customHeight="1">
      <c r="B13" s="297"/>
      <c r="C13" s="298"/>
      <c r="D13" s="299" t="s">
        <v>4057</v>
      </c>
      <c r="E13" s="296"/>
      <c r="F13" s="296"/>
      <c r="G13" s="296"/>
      <c r="H13" s="296"/>
      <c r="I13" s="296"/>
      <c r="J13" s="296"/>
      <c r="K13" s="294"/>
    </row>
    <row r="14" spans="2:11" s="1" customFormat="1" ht="12.75" customHeight="1">
      <c r="B14" s="297"/>
      <c r="C14" s="298"/>
      <c r="D14" s="298"/>
      <c r="E14" s="298"/>
      <c r="F14" s="298"/>
      <c r="G14" s="298"/>
      <c r="H14" s="298"/>
      <c r="I14" s="298"/>
      <c r="J14" s="298"/>
      <c r="K14" s="294"/>
    </row>
    <row r="15" spans="2:11" s="1" customFormat="1" ht="15" customHeight="1">
      <c r="B15" s="297"/>
      <c r="C15" s="298"/>
      <c r="D15" s="420" t="s">
        <v>4058</v>
      </c>
      <c r="E15" s="420"/>
      <c r="F15" s="420"/>
      <c r="G15" s="420"/>
      <c r="H15" s="420"/>
      <c r="I15" s="420"/>
      <c r="J15" s="420"/>
      <c r="K15" s="294"/>
    </row>
    <row r="16" spans="2:11" s="1" customFormat="1" ht="15" customHeight="1">
      <c r="B16" s="297"/>
      <c r="C16" s="298"/>
      <c r="D16" s="420" t="s">
        <v>4059</v>
      </c>
      <c r="E16" s="420"/>
      <c r="F16" s="420"/>
      <c r="G16" s="420"/>
      <c r="H16" s="420"/>
      <c r="I16" s="420"/>
      <c r="J16" s="420"/>
      <c r="K16" s="294"/>
    </row>
    <row r="17" spans="2:11" s="1" customFormat="1" ht="15" customHeight="1">
      <c r="B17" s="297"/>
      <c r="C17" s="298"/>
      <c r="D17" s="420" t="s">
        <v>4060</v>
      </c>
      <c r="E17" s="420"/>
      <c r="F17" s="420"/>
      <c r="G17" s="420"/>
      <c r="H17" s="420"/>
      <c r="I17" s="420"/>
      <c r="J17" s="420"/>
      <c r="K17" s="294"/>
    </row>
    <row r="18" spans="2:11" s="1" customFormat="1" ht="15" customHeight="1">
      <c r="B18" s="297"/>
      <c r="C18" s="298"/>
      <c r="D18" s="298"/>
      <c r="E18" s="300" t="s">
        <v>80</v>
      </c>
      <c r="F18" s="420" t="s">
        <v>4061</v>
      </c>
      <c r="G18" s="420"/>
      <c r="H18" s="420"/>
      <c r="I18" s="420"/>
      <c r="J18" s="420"/>
      <c r="K18" s="294"/>
    </row>
    <row r="19" spans="2:11" s="1" customFormat="1" ht="15" customHeight="1">
      <c r="B19" s="297"/>
      <c r="C19" s="298"/>
      <c r="D19" s="298"/>
      <c r="E19" s="300" t="s">
        <v>4062</v>
      </c>
      <c r="F19" s="420" t="s">
        <v>4063</v>
      </c>
      <c r="G19" s="420"/>
      <c r="H19" s="420"/>
      <c r="I19" s="420"/>
      <c r="J19" s="420"/>
      <c r="K19" s="294"/>
    </row>
    <row r="20" spans="2:11" s="1" customFormat="1" ht="15" customHeight="1">
      <c r="B20" s="297"/>
      <c r="C20" s="298"/>
      <c r="D20" s="298"/>
      <c r="E20" s="300" t="s">
        <v>4064</v>
      </c>
      <c r="F20" s="420" t="s">
        <v>4065</v>
      </c>
      <c r="G20" s="420"/>
      <c r="H20" s="420"/>
      <c r="I20" s="420"/>
      <c r="J20" s="420"/>
      <c r="K20" s="294"/>
    </row>
    <row r="21" spans="2:11" s="1" customFormat="1" ht="15" customHeight="1">
      <c r="B21" s="297"/>
      <c r="C21" s="298"/>
      <c r="D21" s="298"/>
      <c r="E21" s="300" t="s">
        <v>4066</v>
      </c>
      <c r="F21" s="420" t="s">
        <v>4067</v>
      </c>
      <c r="G21" s="420"/>
      <c r="H21" s="420"/>
      <c r="I21" s="420"/>
      <c r="J21" s="420"/>
      <c r="K21" s="294"/>
    </row>
    <row r="22" spans="2:11" s="1" customFormat="1" ht="15" customHeight="1">
      <c r="B22" s="297"/>
      <c r="C22" s="298"/>
      <c r="D22" s="298"/>
      <c r="E22" s="300" t="s">
        <v>2258</v>
      </c>
      <c r="F22" s="420" t="s">
        <v>2259</v>
      </c>
      <c r="G22" s="420"/>
      <c r="H22" s="420"/>
      <c r="I22" s="420"/>
      <c r="J22" s="420"/>
      <c r="K22" s="294"/>
    </row>
    <row r="23" spans="2:11" s="1" customFormat="1" ht="15" customHeight="1">
      <c r="B23" s="297"/>
      <c r="C23" s="298"/>
      <c r="D23" s="298"/>
      <c r="E23" s="300" t="s">
        <v>87</v>
      </c>
      <c r="F23" s="420" t="s">
        <v>4068</v>
      </c>
      <c r="G23" s="420"/>
      <c r="H23" s="420"/>
      <c r="I23" s="420"/>
      <c r="J23" s="420"/>
      <c r="K23" s="294"/>
    </row>
    <row r="24" spans="2:11" s="1" customFormat="1" ht="12.75" customHeight="1">
      <c r="B24" s="297"/>
      <c r="C24" s="298"/>
      <c r="D24" s="298"/>
      <c r="E24" s="298"/>
      <c r="F24" s="298"/>
      <c r="G24" s="298"/>
      <c r="H24" s="298"/>
      <c r="I24" s="298"/>
      <c r="J24" s="298"/>
      <c r="K24" s="294"/>
    </row>
    <row r="25" spans="2:11" s="1" customFormat="1" ht="15" customHeight="1">
      <c r="B25" s="297"/>
      <c r="C25" s="420" t="s">
        <v>4069</v>
      </c>
      <c r="D25" s="420"/>
      <c r="E25" s="420"/>
      <c r="F25" s="420"/>
      <c r="G25" s="420"/>
      <c r="H25" s="420"/>
      <c r="I25" s="420"/>
      <c r="J25" s="420"/>
      <c r="K25" s="294"/>
    </row>
    <row r="26" spans="2:11" s="1" customFormat="1" ht="15" customHeight="1">
      <c r="B26" s="297"/>
      <c r="C26" s="420" t="s">
        <v>4070</v>
      </c>
      <c r="D26" s="420"/>
      <c r="E26" s="420"/>
      <c r="F26" s="420"/>
      <c r="G26" s="420"/>
      <c r="H26" s="420"/>
      <c r="I26" s="420"/>
      <c r="J26" s="420"/>
      <c r="K26" s="294"/>
    </row>
    <row r="27" spans="2:11" s="1" customFormat="1" ht="15" customHeight="1">
      <c r="B27" s="297"/>
      <c r="C27" s="296"/>
      <c r="D27" s="420" t="s">
        <v>4071</v>
      </c>
      <c r="E27" s="420"/>
      <c r="F27" s="420"/>
      <c r="G27" s="420"/>
      <c r="H27" s="420"/>
      <c r="I27" s="420"/>
      <c r="J27" s="420"/>
      <c r="K27" s="294"/>
    </row>
    <row r="28" spans="2:11" s="1" customFormat="1" ht="15" customHeight="1">
      <c r="B28" s="297"/>
      <c r="C28" s="298"/>
      <c r="D28" s="420" t="s">
        <v>4072</v>
      </c>
      <c r="E28" s="420"/>
      <c r="F28" s="420"/>
      <c r="G28" s="420"/>
      <c r="H28" s="420"/>
      <c r="I28" s="420"/>
      <c r="J28" s="420"/>
      <c r="K28" s="294"/>
    </row>
    <row r="29" spans="2:11" s="1" customFormat="1" ht="12.75" customHeight="1">
      <c r="B29" s="297"/>
      <c r="C29" s="298"/>
      <c r="D29" s="298"/>
      <c r="E29" s="298"/>
      <c r="F29" s="298"/>
      <c r="G29" s="298"/>
      <c r="H29" s="298"/>
      <c r="I29" s="298"/>
      <c r="J29" s="298"/>
      <c r="K29" s="294"/>
    </row>
    <row r="30" spans="2:11" s="1" customFormat="1" ht="15" customHeight="1">
      <c r="B30" s="297"/>
      <c r="C30" s="298"/>
      <c r="D30" s="420" t="s">
        <v>4073</v>
      </c>
      <c r="E30" s="420"/>
      <c r="F30" s="420"/>
      <c r="G30" s="420"/>
      <c r="H30" s="420"/>
      <c r="I30" s="420"/>
      <c r="J30" s="420"/>
      <c r="K30" s="294"/>
    </row>
    <row r="31" spans="2:11" s="1" customFormat="1" ht="15" customHeight="1">
      <c r="B31" s="297"/>
      <c r="C31" s="298"/>
      <c r="D31" s="420" t="s">
        <v>4074</v>
      </c>
      <c r="E31" s="420"/>
      <c r="F31" s="420"/>
      <c r="G31" s="420"/>
      <c r="H31" s="420"/>
      <c r="I31" s="420"/>
      <c r="J31" s="420"/>
      <c r="K31" s="294"/>
    </row>
    <row r="32" spans="2:11" s="1" customFormat="1" ht="12.75" customHeight="1">
      <c r="B32" s="297"/>
      <c r="C32" s="298"/>
      <c r="D32" s="298"/>
      <c r="E32" s="298"/>
      <c r="F32" s="298"/>
      <c r="G32" s="298"/>
      <c r="H32" s="298"/>
      <c r="I32" s="298"/>
      <c r="J32" s="298"/>
      <c r="K32" s="294"/>
    </row>
    <row r="33" spans="2:11" s="1" customFormat="1" ht="15" customHeight="1">
      <c r="B33" s="297"/>
      <c r="C33" s="298"/>
      <c r="D33" s="420" t="s">
        <v>4075</v>
      </c>
      <c r="E33" s="420"/>
      <c r="F33" s="420"/>
      <c r="G33" s="420"/>
      <c r="H33" s="420"/>
      <c r="I33" s="420"/>
      <c r="J33" s="420"/>
      <c r="K33" s="294"/>
    </row>
    <row r="34" spans="2:11" s="1" customFormat="1" ht="15" customHeight="1">
      <c r="B34" s="297"/>
      <c r="C34" s="298"/>
      <c r="D34" s="420" t="s">
        <v>4076</v>
      </c>
      <c r="E34" s="420"/>
      <c r="F34" s="420"/>
      <c r="G34" s="420"/>
      <c r="H34" s="420"/>
      <c r="I34" s="420"/>
      <c r="J34" s="420"/>
      <c r="K34" s="294"/>
    </row>
    <row r="35" spans="2:11" s="1" customFormat="1" ht="15" customHeight="1">
      <c r="B35" s="297"/>
      <c r="C35" s="298"/>
      <c r="D35" s="420" t="s">
        <v>4077</v>
      </c>
      <c r="E35" s="420"/>
      <c r="F35" s="420"/>
      <c r="G35" s="420"/>
      <c r="H35" s="420"/>
      <c r="I35" s="420"/>
      <c r="J35" s="420"/>
      <c r="K35" s="294"/>
    </row>
    <row r="36" spans="2:11" s="1" customFormat="1" ht="15" customHeight="1">
      <c r="B36" s="297"/>
      <c r="C36" s="298"/>
      <c r="D36" s="296"/>
      <c r="E36" s="299" t="s">
        <v>199</v>
      </c>
      <c r="F36" s="296"/>
      <c r="G36" s="420" t="s">
        <v>4078</v>
      </c>
      <c r="H36" s="420"/>
      <c r="I36" s="420"/>
      <c r="J36" s="420"/>
      <c r="K36" s="294"/>
    </row>
    <row r="37" spans="2:11" s="1" customFormat="1" ht="30.75" customHeight="1">
      <c r="B37" s="297"/>
      <c r="C37" s="298"/>
      <c r="D37" s="296"/>
      <c r="E37" s="299" t="s">
        <v>4079</v>
      </c>
      <c r="F37" s="296"/>
      <c r="G37" s="420" t="s">
        <v>4080</v>
      </c>
      <c r="H37" s="420"/>
      <c r="I37" s="420"/>
      <c r="J37" s="420"/>
      <c r="K37" s="294"/>
    </row>
    <row r="38" spans="2:11" s="1" customFormat="1" ht="15" customHeight="1">
      <c r="B38" s="297"/>
      <c r="C38" s="298"/>
      <c r="D38" s="296"/>
      <c r="E38" s="299" t="s">
        <v>55</v>
      </c>
      <c r="F38" s="296"/>
      <c r="G38" s="420" t="s">
        <v>4081</v>
      </c>
      <c r="H38" s="420"/>
      <c r="I38" s="420"/>
      <c r="J38" s="420"/>
      <c r="K38" s="294"/>
    </row>
    <row r="39" spans="2:11" s="1" customFormat="1" ht="15" customHeight="1">
      <c r="B39" s="297"/>
      <c r="C39" s="298"/>
      <c r="D39" s="296"/>
      <c r="E39" s="299" t="s">
        <v>56</v>
      </c>
      <c r="F39" s="296"/>
      <c r="G39" s="420" t="s">
        <v>4082</v>
      </c>
      <c r="H39" s="420"/>
      <c r="I39" s="420"/>
      <c r="J39" s="420"/>
      <c r="K39" s="294"/>
    </row>
    <row r="40" spans="2:11" s="1" customFormat="1" ht="15" customHeight="1">
      <c r="B40" s="297"/>
      <c r="C40" s="298"/>
      <c r="D40" s="296"/>
      <c r="E40" s="299" t="s">
        <v>200</v>
      </c>
      <c r="F40" s="296"/>
      <c r="G40" s="420" t="s">
        <v>4083</v>
      </c>
      <c r="H40" s="420"/>
      <c r="I40" s="420"/>
      <c r="J40" s="420"/>
      <c r="K40" s="294"/>
    </row>
    <row r="41" spans="2:11" s="1" customFormat="1" ht="15" customHeight="1">
      <c r="B41" s="297"/>
      <c r="C41" s="298"/>
      <c r="D41" s="296"/>
      <c r="E41" s="299" t="s">
        <v>201</v>
      </c>
      <c r="F41" s="296"/>
      <c r="G41" s="420" t="s">
        <v>4084</v>
      </c>
      <c r="H41" s="420"/>
      <c r="I41" s="420"/>
      <c r="J41" s="420"/>
      <c r="K41" s="294"/>
    </row>
    <row r="42" spans="2:11" s="1" customFormat="1" ht="15" customHeight="1">
      <c r="B42" s="297"/>
      <c r="C42" s="298"/>
      <c r="D42" s="296"/>
      <c r="E42" s="299" t="s">
        <v>4085</v>
      </c>
      <c r="F42" s="296"/>
      <c r="G42" s="420" t="s">
        <v>4086</v>
      </c>
      <c r="H42" s="420"/>
      <c r="I42" s="420"/>
      <c r="J42" s="420"/>
      <c r="K42" s="294"/>
    </row>
    <row r="43" spans="2:11" s="1" customFormat="1" ht="15" customHeight="1">
      <c r="B43" s="297"/>
      <c r="C43" s="298"/>
      <c r="D43" s="296"/>
      <c r="E43" s="299"/>
      <c r="F43" s="296"/>
      <c r="G43" s="420" t="s">
        <v>4087</v>
      </c>
      <c r="H43" s="420"/>
      <c r="I43" s="420"/>
      <c r="J43" s="420"/>
      <c r="K43" s="294"/>
    </row>
    <row r="44" spans="2:11" s="1" customFormat="1" ht="15" customHeight="1">
      <c r="B44" s="297"/>
      <c r="C44" s="298"/>
      <c r="D44" s="296"/>
      <c r="E44" s="299" t="s">
        <v>4088</v>
      </c>
      <c r="F44" s="296"/>
      <c r="G44" s="420" t="s">
        <v>4089</v>
      </c>
      <c r="H44" s="420"/>
      <c r="I44" s="420"/>
      <c r="J44" s="420"/>
      <c r="K44" s="294"/>
    </row>
    <row r="45" spans="2:11" s="1" customFormat="1" ht="15" customHeight="1">
      <c r="B45" s="297"/>
      <c r="C45" s="298"/>
      <c r="D45" s="296"/>
      <c r="E45" s="299" t="s">
        <v>203</v>
      </c>
      <c r="F45" s="296"/>
      <c r="G45" s="420" t="s">
        <v>4090</v>
      </c>
      <c r="H45" s="420"/>
      <c r="I45" s="420"/>
      <c r="J45" s="420"/>
      <c r="K45" s="294"/>
    </row>
    <row r="46" spans="2:11" s="1" customFormat="1" ht="12.75" customHeight="1">
      <c r="B46" s="297"/>
      <c r="C46" s="298"/>
      <c r="D46" s="296"/>
      <c r="E46" s="296"/>
      <c r="F46" s="296"/>
      <c r="G46" s="296"/>
      <c r="H46" s="296"/>
      <c r="I46" s="296"/>
      <c r="J46" s="296"/>
      <c r="K46" s="294"/>
    </row>
    <row r="47" spans="2:11" s="1" customFormat="1" ht="15" customHeight="1">
      <c r="B47" s="297"/>
      <c r="C47" s="298"/>
      <c r="D47" s="420" t="s">
        <v>4091</v>
      </c>
      <c r="E47" s="420"/>
      <c r="F47" s="420"/>
      <c r="G47" s="420"/>
      <c r="H47" s="420"/>
      <c r="I47" s="420"/>
      <c r="J47" s="420"/>
      <c r="K47" s="294"/>
    </row>
    <row r="48" spans="2:11" s="1" customFormat="1" ht="15" customHeight="1">
      <c r="B48" s="297"/>
      <c r="C48" s="298"/>
      <c r="D48" s="298"/>
      <c r="E48" s="420" t="s">
        <v>4092</v>
      </c>
      <c r="F48" s="420"/>
      <c r="G48" s="420"/>
      <c r="H48" s="420"/>
      <c r="I48" s="420"/>
      <c r="J48" s="420"/>
      <c r="K48" s="294"/>
    </row>
    <row r="49" spans="2:11" s="1" customFormat="1" ht="15" customHeight="1">
      <c r="B49" s="297"/>
      <c r="C49" s="298"/>
      <c r="D49" s="298"/>
      <c r="E49" s="420" t="s">
        <v>4093</v>
      </c>
      <c r="F49" s="420"/>
      <c r="G49" s="420"/>
      <c r="H49" s="420"/>
      <c r="I49" s="420"/>
      <c r="J49" s="420"/>
      <c r="K49" s="294"/>
    </row>
    <row r="50" spans="2:11" s="1" customFormat="1" ht="15" customHeight="1">
      <c r="B50" s="297"/>
      <c r="C50" s="298"/>
      <c r="D50" s="298"/>
      <c r="E50" s="420" t="s">
        <v>4094</v>
      </c>
      <c r="F50" s="420"/>
      <c r="G50" s="420"/>
      <c r="H50" s="420"/>
      <c r="I50" s="420"/>
      <c r="J50" s="420"/>
      <c r="K50" s="294"/>
    </row>
    <row r="51" spans="2:11" s="1" customFormat="1" ht="15" customHeight="1">
      <c r="B51" s="297"/>
      <c r="C51" s="298"/>
      <c r="D51" s="420" t="s">
        <v>4095</v>
      </c>
      <c r="E51" s="420"/>
      <c r="F51" s="420"/>
      <c r="G51" s="420"/>
      <c r="H51" s="420"/>
      <c r="I51" s="420"/>
      <c r="J51" s="420"/>
      <c r="K51" s="294"/>
    </row>
    <row r="52" spans="2:11" s="1" customFormat="1" ht="25.5" customHeight="1">
      <c r="B52" s="293"/>
      <c r="C52" s="422" t="s">
        <v>4096</v>
      </c>
      <c r="D52" s="422"/>
      <c r="E52" s="422"/>
      <c r="F52" s="422"/>
      <c r="G52" s="422"/>
      <c r="H52" s="422"/>
      <c r="I52" s="422"/>
      <c r="J52" s="422"/>
      <c r="K52" s="294"/>
    </row>
    <row r="53" spans="2:11" s="1" customFormat="1" ht="5.25" customHeight="1">
      <c r="B53" s="293"/>
      <c r="C53" s="295"/>
      <c r="D53" s="295"/>
      <c r="E53" s="295"/>
      <c r="F53" s="295"/>
      <c r="G53" s="295"/>
      <c r="H53" s="295"/>
      <c r="I53" s="295"/>
      <c r="J53" s="295"/>
      <c r="K53" s="294"/>
    </row>
    <row r="54" spans="2:11" s="1" customFormat="1" ht="15" customHeight="1">
      <c r="B54" s="293"/>
      <c r="C54" s="420" t="s">
        <v>4097</v>
      </c>
      <c r="D54" s="420"/>
      <c r="E54" s="420"/>
      <c r="F54" s="420"/>
      <c r="G54" s="420"/>
      <c r="H54" s="420"/>
      <c r="I54" s="420"/>
      <c r="J54" s="420"/>
      <c r="K54" s="294"/>
    </row>
    <row r="55" spans="2:11" s="1" customFormat="1" ht="15" customHeight="1">
      <c r="B55" s="293"/>
      <c r="C55" s="420" t="s">
        <v>4098</v>
      </c>
      <c r="D55" s="420"/>
      <c r="E55" s="420"/>
      <c r="F55" s="420"/>
      <c r="G55" s="420"/>
      <c r="H55" s="420"/>
      <c r="I55" s="420"/>
      <c r="J55" s="420"/>
      <c r="K55" s="294"/>
    </row>
    <row r="56" spans="2:11" s="1" customFormat="1" ht="12.75" customHeight="1">
      <c r="B56" s="293"/>
      <c r="C56" s="296"/>
      <c r="D56" s="296"/>
      <c r="E56" s="296"/>
      <c r="F56" s="296"/>
      <c r="G56" s="296"/>
      <c r="H56" s="296"/>
      <c r="I56" s="296"/>
      <c r="J56" s="296"/>
      <c r="K56" s="294"/>
    </row>
    <row r="57" spans="2:11" s="1" customFormat="1" ht="15" customHeight="1">
      <c r="B57" s="293"/>
      <c r="C57" s="420" t="s">
        <v>4099</v>
      </c>
      <c r="D57" s="420"/>
      <c r="E57" s="420"/>
      <c r="F57" s="420"/>
      <c r="G57" s="420"/>
      <c r="H57" s="420"/>
      <c r="I57" s="420"/>
      <c r="J57" s="420"/>
      <c r="K57" s="294"/>
    </row>
    <row r="58" spans="2:11" s="1" customFormat="1" ht="15" customHeight="1">
      <c r="B58" s="293"/>
      <c r="C58" s="298"/>
      <c r="D58" s="420" t="s">
        <v>4100</v>
      </c>
      <c r="E58" s="420"/>
      <c r="F58" s="420"/>
      <c r="G58" s="420"/>
      <c r="H58" s="420"/>
      <c r="I58" s="420"/>
      <c r="J58" s="420"/>
      <c r="K58" s="294"/>
    </row>
    <row r="59" spans="2:11" s="1" customFormat="1" ht="15" customHeight="1">
      <c r="B59" s="293"/>
      <c r="C59" s="298"/>
      <c r="D59" s="420" t="s">
        <v>4101</v>
      </c>
      <c r="E59" s="420"/>
      <c r="F59" s="420"/>
      <c r="G59" s="420"/>
      <c r="H59" s="420"/>
      <c r="I59" s="420"/>
      <c r="J59" s="420"/>
      <c r="K59" s="294"/>
    </row>
    <row r="60" spans="2:11" s="1" customFormat="1" ht="15" customHeight="1">
      <c r="B60" s="293"/>
      <c r="C60" s="298"/>
      <c r="D60" s="420" t="s">
        <v>4102</v>
      </c>
      <c r="E60" s="420"/>
      <c r="F60" s="420"/>
      <c r="G60" s="420"/>
      <c r="H60" s="420"/>
      <c r="I60" s="420"/>
      <c r="J60" s="420"/>
      <c r="K60" s="294"/>
    </row>
    <row r="61" spans="2:11" s="1" customFormat="1" ht="15" customHeight="1">
      <c r="B61" s="293"/>
      <c r="C61" s="298"/>
      <c r="D61" s="420" t="s">
        <v>4103</v>
      </c>
      <c r="E61" s="420"/>
      <c r="F61" s="420"/>
      <c r="G61" s="420"/>
      <c r="H61" s="420"/>
      <c r="I61" s="420"/>
      <c r="J61" s="420"/>
      <c r="K61" s="294"/>
    </row>
    <row r="62" spans="2:11" s="1" customFormat="1" ht="15" customHeight="1">
      <c r="B62" s="293"/>
      <c r="C62" s="298"/>
      <c r="D62" s="424" t="s">
        <v>4104</v>
      </c>
      <c r="E62" s="424"/>
      <c r="F62" s="424"/>
      <c r="G62" s="424"/>
      <c r="H62" s="424"/>
      <c r="I62" s="424"/>
      <c r="J62" s="424"/>
      <c r="K62" s="294"/>
    </row>
    <row r="63" spans="2:11" s="1" customFormat="1" ht="15" customHeight="1">
      <c r="B63" s="293"/>
      <c r="C63" s="298"/>
      <c r="D63" s="420" t="s">
        <v>4105</v>
      </c>
      <c r="E63" s="420"/>
      <c r="F63" s="420"/>
      <c r="G63" s="420"/>
      <c r="H63" s="420"/>
      <c r="I63" s="420"/>
      <c r="J63" s="420"/>
      <c r="K63" s="294"/>
    </row>
    <row r="64" spans="2:11" s="1" customFormat="1" ht="12.75" customHeight="1">
      <c r="B64" s="293"/>
      <c r="C64" s="298"/>
      <c r="D64" s="298"/>
      <c r="E64" s="301"/>
      <c r="F64" s="298"/>
      <c r="G64" s="298"/>
      <c r="H64" s="298"/>
      <c r="I64" s="298"/>
      <c r="J64" s="298"/>
      <c r="K64" s="294"/>
    </row>
    <row r="65" spans="2:11" s="1" customFormat="1" ht="15" customHeight="1">
      <c r="B65" s="293"/>
      <c r="C65" s="298"/>
      <c r="D65" s="420" t="s">
        <v>4106</v>
      </c>
      <c r="E65" s="420"/>
      <c r="F65" s="420"/>
      <c r="G65" s="420"/>
      <c r="H65" s="420"/>
      <c r="I65" s="420"/>
      <c r="J65" s="420"/>
      <c r="K65" s="294"/>
    </row>
    <row r="66" spans="2:11" s="1" customFormat="1" ht="15" customHeight="1">
      <c r="B66" s="293"/>
      <c r="C66" s="298"/>
      <c r="D66" s="424" t="s">
        <v>4107</v>
      </c>
      <c r="E66" s="424"/>
      <c r="F66" s="424"/>
      <c r="G66" s="424"/>
      <c r="H66" s="424"/>
      <c r="I66" s="424"/>
      <c r="J66" s="424"/>
      <c r="K66" s="294"/>
    </row>
    <row r="67" spans="2:11" s="1" customFormat="1" ht="15" customHeight="1">
      <c r="B67" s="293"/>
      <c r="C67" s="298"/>
      <c r="D67" s="420" t="s">
        <v>4108</v>
      </c>
      <c r="E67" s="420"/>
      <c r="F67" s="420"/>
      <c r="G67" s="420"/>
      <c r="H67" s="420"/>
      <c r="I67" s="420"/>
      <c r="J67" s="420"/>
      <c r="K67" s="294"/>
    </row>
    <row r="68" spans="2:11" s="1" customFormat="1" ht="15" customHeight="1">
      <c r="B68" s="293"/>
      <c r="C68" s="298"/>
      <c r="D68" s="420" t="s">
        <v>4109</v>
      </c>
      <c r="E68" s="420"/>
      <c r="F68" s="420"/>
      <c r="G68" s="420"/>
      <c r="H68" s="420"/>
      <c r="I68" s="420"/>
      <c r="J68" s="420"/>
      <c r="K68" s="294"/>
    </row>
    <row r="69" spans="2:11" s="1" customFormat="1" ht="15" customHeight="1">
      <c r="B69" s="293"/>
      <c r="C69" s="298"/>
      <c r="D69" s="420" t="s">
        <v>4110</v>
      </c>
      <c r="E69" s="420"/>
      <c r="F69" s="420"/>
      <c r="G69" s="420"/>
      <c r="H69" s="420"/>
      <c r="I69" s="420"/>
      <c r="J69" s="420"/>
      <c r="K69" s="294"/>
    </row>
    <row r="70" spans="2:11" s="1" customFormat="1" ht="15" customHeight="1">
      <c r="B70" s="293"/>
      <c r="C70" s="298"/>
      <c r="D70" s="420" t="s">
        <v>4111</v>
      </c>
      <c r="E70" s="420"/>
      <c r="F70" s="420"/>
      <c r="G70" s="420"/>
      <c r="H70" s="420"/>
      <c r="I70" s="420"/>
      <c r="J70" s="420"/>
      <c r="K70" s="294"/>
    </row>
    <row r="71" spans="2:11" s="1" customFormat="1" ht="12.75" customHeight="1">
      <c r="B71" s="302"/>
      <c r="C71" s="303"/>
      <c r="D71" s="303"/>
      <c r="E71" s="303"/>
      <c r="F71" s="303"/>
      <c r="G71" s="303"/>
      <c r="H71" s="303"/>
      <c r="I71" s="303"/>
      <c r="J71" s="303"/>
      <c r="K71" s="304"/>
    </row>
    <row r="72" spans="2:11" s="1" customFormat="1" ht="18.75" customHeight="1">
      <c r="B72" s="305"/>
      <c r="C72" s="305"/>
      <c r="D72" s="305"/>
      <c r="E72" s="305"/>
      <c r="F72" s="305"/>
      <c r="G72" s="305"/>
      <c r="H72" s="305"/>
      <c r="I72" s="305"/>
      <c r="J72" s="305"/>
      <c r="K72" s="306"/>
    </row>
    <row r="73" spans="2:11" s="1" customFormat="1" ht="18.75" customHeight="1">
      <c r="B73" s="306"/>
      <c r="C73" s="306"/>
      <c r="D73" s="306"/>
      <c r="E73" s="306"/>
      <c r="F73" s="306"/>
      <c r="G73" s="306"/>
      <c r="H73" s="306"/>
      <c r="I73" s="306"/>
      <c r="J73" s="306"/>
      <c r="K73" s="306"/>
    </row>
    <row r="74" spans="2:11" s="1" customFormat="1" ht="7.5" customHeight="1">
      <c r="B74" s="307"/>
      <c r="C74" s="308"/>
      <c r="D74" s="308"/>
      <c r="E74" s="308"/>
      <c r="F74" s="308"/>
      <c r="G74" s="308"/>
      <c r="H74" s="308"/>
      <c r="I74" s="308"/>
      <c r="J74" s="308"/>
      <c r="K74" s="309"/>
    </row>
    <row r="75" spans="2:11" s="1" customFormat="1" ht="45" customHeight="1">
      <c r="B75" s="310"/>
      <c r="C75" s="423" t="s">
        <v>4112</v>
      </c>
      <c r="D75" s="423"/>
      <c r="E75" s="423"/>
      <c r="F75" s="423"/>
      <c r="G75" s="423"/>
      <c r="H75" s="423"/>
      <c r="I75" s="423"/>
      <c r="J75" s="423"/>
      <c r="K75" s="311"/>
    </row>
    <row r="76" spans="2:11" s="1" customFormat="1" ht="17.25" customHeight="1">
      <c r="B76" s="310"/>
      <c r="C76" s="312" t="s">
        <v>4113</v>
      </c>
      <c r="D76" s="312"/>
      <c r="E76" s="312"/>
      <c r="F76" s="312" t="s">
        <v>4114</v>
      </c>
      <c r="G76" s="313"/>
      <c r="H76" s="312" t="s">
        <v>56</v>
      </c>
      <c r="I76" s="312" t="s">
        <v>59</v>
      </c>
      <c r="J76" s="312" t="s">
        <v>4115</v>
      </c>
      <c r="K76" s="311"/>
    </row>
    <row r="77" spans="2:11" s="1" customFormat="1" ht="17.25" customHeight="1">
      <c r="B77" s="310"/>
      <c r="C77" s="314" t="s">
        <v>4116</v>
      </c>
      <c r="D77" s="314"/>
      <c r="E77" s="314"/>
      <c r="F77" s="315" t="s">
        <v>4117</v>
      </c>
      <c r="G77" s="316"/>
      <c r="H77" s="314"/>
      <c r="I77" s="314"/>
      <c r="J77" s="314" t="s">
        <v>4118</v>
      </c>
      <c r="K77" s="311"/>
    </row>
    <row r="78" spans="2:11" s="1" customFormat="1" ht="5.25" customHeight="1">
      <c r="B78" s="310"/>
      <c r="C78" s="317"/>
      <c r="D78" s="317"/>
      <c r="E78" s="317"/>
      <c r="F78" s="317"/>
      <c r="G78" s="318"/>
      <c r="H78" s="317"/>
      <c r="I78" s="317"/>
      <c r="J78" s="317"/>
      <c r="K78" s="311"/>
    </row>
    <row r="79" spans="2:11" s="1" customFormat="1" ht="15" customHeight="1">
      <c r="B79" s="310"/>
      <c r="C79" s="299" t="s">
        <v>55</v>
      </c>
      <c r="D79" s="317"/>
      <c r="E79" s="317"/>
      <c r="F79" s="319" t="s">
        <v>78</v>
      </c>
      <c r="G79" s="318"/>
      <c r="H79" s="299" t="s">
        <v>4119</v>
      </c>
      <c r="I79" s="299" t="s">
        <v>4120</v>
      </c>
      <c r="J79" s="299">
        <v>20</v>
      </c>
      <c r="K79" s="311"/>
    </row>
    <row r="80" spans="2:11" s="1" customFormat="1" ht="15" customHeight="1">
      <c r="B80" s="310"/>
      <c r="C80" s="299" t="s">
        <v>4121</v>
      </c>
      <c r="D80" s="299"/>
      <c r="E80" s="299"/>
      <c r="F80" s="319" t="s">
        <v>78</v>
      </c>
      <c r="G80" s="318"/>
      <c r="H80" s="299" t="s">
        <v>4122</v>
      </c>
      <c r="I80" s="299" t="s">
        <v>4120</v>
      </c>
      <c r="J80" s="299">
        <v>120</v>
      </c>
      <c r="K80" s="311"/>
    </row>
    <row r="81" spans="2:11" s="1" customFormat="1" ht="15" customHeight="1">
      <c r="B81" s="320"/>
      <c r="C81" s="299" t="s">
        <v>4123</v>
      </c>
      <c r="D81" s="299"/>
      <c r="E81" s="299"/>
      <c r="F81" s="319" t="s">
        <v>4124</v>
      </c>
      <c r="G81" s="318"/>
      <c r="H81" s="299" t="s">
        <v>4125</v>
      </c>
      <c r="I81" s="299" t="s">
        <v>4120</v>
      </c>
      <c r="J81" s="299">
        <v>50</v>
      </c>
      <c r="K81" s="311"/>
    </row>
    <row r="82" spans="2:11" s="1" customFormat="1" ht="15" customHeight="1">
      <c r="B82" s="320"/>
      <c r="C82" s="299" t="s">
        <v>4126</v>
      </c>
      <c r="D82" s="299"/>
      <c r="E82" s="299"/>
      <c r="F82" s="319" t="s">
        <v>78</v>
      </c>
      <c r="G82" s="318"/>
      <c r="H82" s="299" t="s">
        <v>4127</v>
      </c>
      <c r="I82" s="299" t="s">
        <v>4128</v>
      </c>
      <c r="J82" s="299"/>
      <c r="K82" s="311"/>
    </row>
    <row r="83" spans="2:11" s="1" customFormat="1" ht="15" customHeight="1">
      <c r="B83" s="320"/>
      <c r="C83" s="321" t="s">
        <v>4129</v>
      </c>
      <c r="D83" s="321"/>
      <c r="E83" s="321"/>
      <c r="F83" s="322" t="s">
        <v>4124</v>
      </c>
      <c r="G83" s="321"/>
      <c r="H83" s="321" t="s">
        <v>4130</v>
      </c>
      <c r="I83" s="321" t="s">
        <v>4120</v>
      </c>
      <c r="J83" s="321">
        <v>15</v>
      </c>
      <c r="K83" s="311"/>
    </row>
    <row r="84" spans="2:11" s="1" customFormat="1" ht="15" customHeight="1">
      <c r="B84" s="320"/>
      <c r="C84" s="321" t="s">
        <v>4131</v>
      </c>
      <c r="D84" s="321"/>
      <c r="E84" s="321"/>
      <c r="F84" s="322" t="s">
        <v>4124</v>
      </c>
      <c r="G84" s="321"/>
      <c r="H84" s="321" t="s">
        <v>4132</v>
      </c>
      <c r="I84" s="321" t="s">
        <v>4120</v>
      </c>
      <c r="J84" s="321">
        <v>15</v>
      </c>
      <c r="K84" s="311"/>
    </row>
    <row r="85" spans="2:11" s="1" customFormat="1" ht="15" customHeight="1">
      <c r="B85" s="320"/>
      <c r="C85" s="321" t="s">
        <v>4133</v>
      </c>
      <c r="D85" s="321"/>
      <c r="E85" s="321"/>
      <c r="F85" s="322" t="s">
        <v>4124</v>
      </c>
      <c r="G85" s="321"/>
      <c r="H85" s="321" t="s">
        <v>4134</v>
      </c>
      <c r="I85" s="321" t="s">
        <v>4120</v>
      </c>
      <c r="J85" s="321">
        <v>20</v>
      </c>
      <c r="K85" s="311"/>
    </row>
    <row r="86" spans="2:11" s="1" customFormat="1" ht="15" customHeight="1">
      <c r="B86" s="320"/>
      <c r="C86" s="321" t="s">
        <v>4135</v>
      </c>
      <c r="D86" s="321"/>
      <c r="E86" s="321"/>
      <c r="F86" s="322" t="s">
        <v>4124</v>
      </c>
      <c r="G86" s="321"/>
      <c r="H86" s="321" t="s">
        <v>4136</v>
      </c>
      <c r="I86" s="321" t="s">
        <v>4120</v>
      </c>
      <c r="J86" s="321">
        <v>20</v>
      </c>
      <c r="K86" s="311"/>
    </row>
    <row r="87" spans="2:11" s="1" customFormat="1" ht="15" customHeight="1">
      <c r="B87" s="320"/>
      <c r="C87" s="299" t="s">
        <v>4137</v>
      </c>
      <c r="D87" s="299"/>
      <c r="E87" s="299"/>
      <c r="F87" s="319" t="s">
        <v>4124</v>
      </c>
      <c r="G87" s="318"/>
      <c r="H87" s="299" t="s">
        <v>4138</v>
      </c>
      <c r="I87" s="299" t="s">
        <v>4120</v>
      </c>
      <c r="J87" s="299">
        <v>50</v>
      </c>
      <c r="K87" s="311"/>
    </row>
    <row r="88" spans="2:11" s="1" customFormat="1" ht="15" customHeight="1">
      <c r="B88" s="320"/>
      <c r="C88" s="299" t="s">
        <v>4139</v>
      </c>
      <c r="D88" s="299"/>
      <c r="E88" s="299"/>
      <c r="F88" s="319" t="s">
        <v>4124</v>
      </c>
      <c r="G88" s="318"/>
      <c r="H88" s="299" t="s">
        <v>4140</v>
      </c>
      <c r="I88" s="299" t="s">
        <v>4120</v>
      </c>
      <c r="J88" s="299">
        <v>20</v>
      </c>
      <c r="K88" s="311"/>
    </row>
    <row r="89" spans="2:11" s="1" customFormat="1" ht="15" customHeight="1">
      <c r="B89" s="320"/>
      <c r="C89" s="299" t="s">
        <v>4141</v>
      </c>
      <c r="D89" s="299"/>
      <c r="E89" s="299"/>
      <c r="F89" s="319" t="s">
        <v>4124</v>
      </c>
      <c r="G89" s="318"/>
      <c r="H89" s="299" t="s">
        <v>4142</v>
      </c>
      <c r="I89" s="299" t="s">
        <v>4120</v>
      </c>
      <c r="J89" s="299">
        <v>20</v>
      </c>
      <c r="K89" s="311"/>
    </row>
    <row r="90" spans="2:11" s="1" customFormat="1" ht="15" customHeight="1">
      <c r="B90" s="320"/>
      <c r="C90" s="299" t="s">
        <v>4143</v>
      </c>
      <c r="D90" s="299"/>
      <c r="E90" s="299"/>
      <c r="F90" s="319" t="s">
        <v>4124</v>
      </c>
      <c r="G90" s="318"/>
      <c r="H90" s="299" t="s">
        <v>4144</v>
      </c>
      <c r="I90" s="299" t="s">
        <v>4120</v>
      </c>
      <c r="J90" s="299">
        <v>50</v>
      </c>
      <c r="K90" s="311"/>
    </row>
    <row r="91" spans="2:11" s="1" customFormat="1" ht="15" customHeight="1">
      <c r="B91" s="320"/>
      <c r="C91" s="299" t="s">
        <v>4145</v>
      </c>
      <c r="D91" s="299"/>
      <c r="E91" s="299"/>
      <c r="F91" s="319" t="s">
        <v>4124</v>
      </c>
      <c r="G91" s="318"/>
      <c r="H91" s="299" t="s">
        <v>4145</v>
      </c>
      <c r="I91" s="299" t="s">
        <v>4120</v>
      </c>
      <c r="J91" s="299">
        <v>50</v>
      </c>
      <c r="K91" s="311"/>
    </row>
    <row r="92" spans="2:11" s="1" customFormat="1" ht="15" customHeight="1">
      <c r="B92" s="320"/>
      <c r="C92" s="299" t="s">
        <v>4146</v>
      </c>
      <c r="D92" s="299"/>
      <c r="E92" s="299"/>
      <c r="F92" s="319" t="s">
        <v>4124</v>
      </c>
      <c r="G92" s="318"/>
      <c r="H92" s="299" t="s">
        <v>4147</v>
      </c>
      <c r="I92" s="299" t="s">
        <v>4120</v>
      </c>
      <c r="J92" s="299">
        <v>255</v>
      </c>
      <c r="K92" s="311"/>
    </row>
    <row r="93" spans="2:11" s="1" customFormat="1" ht="15" customHeight="1">
      <c r="B93" s="320"/>
      <c r="C93" s="299" t="s">
        <v>4148</v>
      </c>
      <c r="D93" s="299"/>
      <c r="E93" s="299"/>
      <c r="F93" s="319" t="s">
        <v>78</v>
      </c>
      <c r="G93" s="318"/>
      <c r="H93" s="299" t="s">
        <v>4149</v>
      </c>
      <c r="I93" s="299" t="s">
        <v>4150</v>
      </c>
      <c r="J93" s="299"/>
      <c r="K93" s="311"/>
    </row>
    <row r="94" spans="2:11" s="1" customFormat="1" ht="15" customHeight="1">
      <c r="B94" s="320"/>
      <c r="C94" s="299" t="s">
        <v>4151</v>
      </c>
      <c r="D94" s="299"/>
      <c r="E94" s="299"/>
      <c r="F94" s="319" t="s">
        <v>78</v>
      </c>
      <c r="G94" s="318"/>
      <c r="H94" s="299" t="s">
        <v>4152</v>
      </c>
      <c r="I94" s="299" t="s">
        <v>4153</v>
      </c>
      <c r="J94" s="299"/>
      <c r="K94" s="311"/>
    </row>
    <row r="95" spans="2:11" s="1" customFormat="1" ht="15" customHeight="1">
      <c r="B95" s="320"/>
      <c r="C95" s="299" t="s">
        <v>4154</v>
      </c>
      <c r="D95" s="299"/>
      <c r="E95" s="299"/>
      <c r="F95" s="319" t="s">
        <v>78</v>
      </c>
      <c r="G95" s="318"/>
      <c r="H95" s="299" t="s">
        <v>4154</v>
      </c>
      <c r="I95" s="299" t="s">
        <v>4153</v>
      </c>
      <c r="J95" s="299"/>
      <c r="K95" s="311"/>
    </row>
    <row r="96" spans="2:11" s="1" customFormat="1" ht="15" customHeight="1">
      <c r="B96" s="320"/>
      <c r="C96" s="299" t="s">
        <v>40</v>
      </c>
      <c r="D96" s="299"/>
      <c r="E96" s="299"/>
      <c r="F96" s="319" t="s">
        <v>78</v>
      </c>
      <c r="G96" s="318"/>
      <c r="H96" s="299" t="s">
        <v>4155</v>
      </c>
      <c r="I96" s="299" t="s">
        <v>4153</v>
      </c>
      <c r="J96" s="299"/>
      <c r="K96" s="311"/>
    </row>
    <row r="97" spans="2:11" s="1" customFormat="1" ht="15" customHeight="1">
      <c r="B97" s="320"/>
      <c r="C97" s="299" t="s">
        <v>50</v>
      </c>
      <c r="D97" s="299"/>
      <c r="E97" s="299"/>
      <c r="F97" s="319" t="s">
        <v>78</v>
      </c>
      <c r="G97" s="318"/>
      <c r="H97" s="299" t="s">
        <v>4156</v>
      </c>
      <c r="I97" s="299" t="s">
        <v>4153</v>
      </c>
      <c r="J97" s="299"/>
      <c r="K97" s="311"/>
    </row>
    <row r="98" spans="2:11" s="1" customFormat="1" ht="15" customHeight="1">
      <c r="B98" s="323"/>
      <c r="C98" s="324"/>
      <c r="D98" s="324"/>
      <c r="E98" s="324"/>
      <c r="F98" s="324"/>
      <c r="G98" s="324"/>
      <c r="H98" s="324"/>
      <c r="I98" s="324"/>
      <c r="J98" s="324"/>
      <c r="K98" s="325"/>
    </row>
    <row r="99" spans="2:11" s="1" customFormat="1" ht="18.75" customHeight="1">
      <c r="B99" s="326"/>
      <c r="C99" s="327"/>
      <c r="D99" s="327"/>
      <c r="E99" s="327"/>
      <c r="F99" s="327"/>
      <c r="G99" s="327"/>
      <c r="H99" s="327"/>
      <c r="I99" s="327"/>
      <c r="J99" s="327"/>
      <c r="K99" s="326"/>
    </row>
    <row r="100" spans="2:11" s="1" customFormat="1" ht="18.75" customHeight="1">
      <c r="B100" s="306"/>
      <c r="C100" s="306"/>
      <c r="D100" s="306"/>
      <c r="E100" s="306"/>
      <c r="F100" s="306"/>
      <c r="G100" s="306"/>
      <c r="H100" s="306"/>
      <c r="I100" s="306"/>
      <c r="J100" s="306"/>
      <c r="K100" s="306"/>
    </row>
    <row r="101" spans="2:11" s="1" customFormat="1" ht="7.5" customHeight="1">
      <c r="B101" s="307"/>
      <c r="C101" s="308"/>
      <c r="D101" s="308"/>
      <c r="E101" s="308"/>
      <c r="F101" s="308"/>
      <c r="G101" s="308"/>
      <c r="H101" s="308"/>
      <c r="I101" s="308"/>
      <c r="J101" s="308"/>
      <c r="K101" s="309"/>
    </row>
    <row r="102" spans="2:11" s="1" customFormat="1" ht="45" customHeight="1">
      <c r="B102" s="310"/>
      <c r="C102" s="423" t="s">
        <v>4157</v>
      </c>
      <c r="D102" s="423"/>
      <c r="E102" s="423"/>
      <c r="F102" s="423"/>
      <c r="G102" s="423"/>
      <c r="H102" s="423"/>
      <c r="I102" s="423"/>
      <c r="J102" s="423"/>
      <c r="K102" s="311"/>
    </row>
    <row r="103" spans="2:11" s="1" customFormat="1" ht="17.25" customHeight="1">
      <c r="B103" s="310"/>
      <c r="C103" s="312" t="s">
        <v>4113</v>
      </c>
      <c r="D103" s="312"/>
      <c r="E103" s="312"/>
      <c r="F103" s="312" t="s">
        <v>4114</v>
      </c>
      <c r="G103" s="313"/>
      <c r="H103" s="312" t="s">
        <v>56</v>
      </c>
      <c r="I103" s="312" t="s">
        <v>59</v>
      </c>
      <c r="J103" s="312" t="s">
        <v>4115</v>
      </c>
      <c r="K103" s="311"/>
    </row>
    <row r="104" spans="2:11" s="1" customFormat="1" ht="17.25" customHeight="1">
      <c r="B104" s="310"/>
      <c r="C104" s="314" t="s">
        <v>4116</v>
      </c>
      <c r="D104" s="314"/>
      <c r="E104" s="314"/>
      <c r="F104" s="315" t="s">
        <v>4117</v>
      </c>
      <c r="G104" s="316"/>
      <c r="H104" s="314"/>
      <c r="I104" s="314"/>
      <c r="J104" s="314" t="s">
        <v>4118</v>
      </c>
      <c r="K104" s="311"/>
    </row>
    <row r="105" spans="2:11" s="1" customFormat="1" ht="5.25" customHeight="1">
      <c r="B105" s="310"/>
      <c r="C105" s="312"/>
      <c r="D105" s="312"/>
      <c r="E105" s="312"/>
      <c r="F105" s="312"/>
      <c r="G105" s="328"/>
      <c r="H105" s="312"/>
      <c r="I105" s="312"/>
      <c r="J105" s="312"/>
      <c r="K105" s="311"/>
    </row>
    <row r="106" spans="2:11" s="1" customFormat="1" ht="15" customHeight="1">
      <c r="B106" s="310"/>
      <c r="C106" s="299" t="s">
        <v>55</v>
      </c>
      <c r="D106" s="317"/>
      <c r="E106" s="317"/>
      <c r="F106" s="319" t="s">
        <v>78</v>
      </c>
      <c r="G106" s="328"/>
      <c r="H106" s="299" t="s">
        <v>4158</v>
      </c>
      <c r="I106" s="299" t="s">
        <v>4120</v>
      </c>
      <c r="J106" s="299">
        <v>20</v>
      </c>
      <c r="K106" s="311"/>
    </row>
    <row r="107" spans="2:11" s="1" customFormat="1" ht="15" customHeight="1">
      <c r="B107" s="310"/>
      <c r="C107" s="299" t="s">
        <v>4121</v>
      </c>
      <c r="D107" s="299"/>
      <c r="E107" s="299"/>
      <c r="F107" s="319" t="s">
        <v>78</v>
      </c>
      <c r="G107" s="299"/>
      <c r="H107" s="299" t="s">
        <v>4158</v>
      </c>
      <c r="I107" s="299" t="s">
        <v>4120</v>
      </c>
      <c r="J107" s="299">
        <v>120</v>
      </c>
      <c r="K107" s="311"/>
    </row>
    <row r="108" spans="2:11" s="1" customFormat="1" ht="15" customHeight="1">
      <c r="B108" s="320"/>
      <c r="C108" s="299" t="s">
        <v>4123</v>
      </c>
      <c r="D108" s="299"/>
      <c r="E108" s="299"/>
      <c r="F108" s="319" t="s">
        <v>4124</v>
      </c>
      <c r="G108" s="299"/>
      <c r="H108" s="299" t="s">
        <v>4158</v>
      </c>
      <c r="I108" s="299" t="s">
        <v>4120</v>
      </c>
      <c r="J108" s="299">
        <v>50</v>
      </c>
      <c r="K108" s="311"/>
    </row>
    <row r="109" spans="2:11" s="1" customFormat="1" ht="15" customHeight="1">
      <c r="B109" s="320"/>
      <c r="C109" s="299" t="s">
        <v>4126</v>
      </c>
      <c r="D109" s="299"/>
      <c r="E109" s="299"/>
      <c r="F109" s="319" t="s">
        <v>78</v>
      </c>
      <c r="G109" s="299"/>
      <c r="H109" s="299" t="s">
        <v>4158</v>
      </c>
      <c r="I109" s="299" t="s">
        <v>4128</v>
      </c>
      <c r="J109" s="299"/>
      <c r="K109" s="311"/>
    </row>
    <row r="110" spans="2:11" s="1" customFormat="1" ht="15" customHeight="1">
      <c r="B110" s="320"/>
      <c r="C110" s="299" t="s">
        <v>4137</v>
      </c>
      <c r="D110" s="299"/>
      <c r="E110" s="299"/>
      <c r="F110" s="319" t="s">
        <v>4124</v>
      </c>
      <c r="G110" s="299"/>
      <c r="H110" s="299" t="s">
        <v>4158</v>
      </c>
      <c r="I110" s="299" t="s">
        <v>4120</v>
      </c>
      <c r="J110" s="299">
        <v>50</v>
      </c>
      <c r="K110" s="311"/>
    </row>
    <row r="111" spans="2:11" s="1" customFormat="1" ht="15" customHeight="1">
      <c r="B111" s="320"/>
      <c r="C111" s="299" t="s">
        <v>4145</v>
      </c>
      <c r="D111" s="299"/>
      <c r="E111" s="299"/>
      <c r="F111" s="319" t="s">
        <v>4124</v>
      </c>
      <c r="G111" s="299"/>
      <c r="H111" s="299" t="s">
        <v>4158</v>
      </c>
      <c r="I111" s="299" t="s">
        <v>4120</v>
      </c>
      <c r="J111" s="299">
        <v>50</v>
      </c>
      <c r="K111" s="311"/>
    </row>
    <row r="112" spans="2:11" s="1" customFormat="1" ht="15" customHeight="1">
      <c r="B112" s="320"/>
      <c r="C112" s="299" t="s">
        <v>4143</v>
      </c>
      <c r="D112" s="299"/>
      <c r="E112" s="299"/>
      <c r="F112" s="319" t="s">
        <v>4124</v>
      </c>
      <c r="G112" s="299"/>
      <c r="H112" s="299" t="s">
        <v>4158</v>
      </c>
      <c r="I112" s="299" t="s">
        <v>4120</v>
      </c>
      <c r="J112" s="299">
        <v>50</v>
      </c>
      <c r="K112" s="311"/>
    </row>
    <row r="113" spans="2:11" s="1" customFormat="1" ht="15" customHeight="1">
      <c r="B113" s="320"/>
      <c r="C113" s="299" t="s">
        <v>55</v>
      </c>
      <c r="D113" s="299"/>
      <c r="E113" s="299"/>
      <c r="F113" s="319" t="s">
        <v>78</v>
      </c>
      <c r="G113" s="299"/>
      <c r="H113" s="299" t="s">
        <v>4159</v>
      </c>
      <c r="I113" s="299" t="s">
        <v>4120</v>
      </c>
      <c r="J113" s="299">
        <v>20</v>
      </c>
      <c r="K113" s="311"/>
    </row>
    <row r="114" spans="2:11" s="1" customFormat="1" ht="15" customHeight="1">
      <c r="B114" s="320"/>
      <c r="C114" s="299" t="s">
        <v>4160</v>
      </c>
      <c r="D114" s="299"/>
      <c r="E114" s="299"/>
      <c r="F114" s="319" t="s">
        <v>78</v>
      </c>
      <c r="G114" s="299"/>
      <c r="H114" s="299" t="s">
        <v>4161</v>
      </c>
      <c r="I114" s="299" t="s">
        <v>4120</v>
      </c>
      <c r="J114" s="299">
        <v>120</v>
      </c>
      <c r="K114" s="311"/>
    </row>
    <row r="115" spans="2:11" s="1" customFormat="1" ht="15" customHeight="1">
      <c r="B115" s="320"/>
      <c r="C115" s="299" t="s">
        <v>40</v>
      </c>
      <c r="D115" s="299"/>
      <c r="E115" s="299"/>
      <c r="F115" s="319" t="s">
        <v>78</v>
      </c>
      <c r="G115" s="299"/>
      <c r="H115" s="299" t="s">
        <v>4162</v>
      </c>
      <c r="I115" s="299" t="s">
        <v>4153</v>
      </c>
      <c r="J115" s="299"/>
      <c r="K115" s="311"/>
    </row>
    <row r="116" spans="2:11" s="1" customFormat="1" ht="15" customHeight="1">
      <c r="B116" s="320"/>
      <c r="C116" s="299" t="s">
        <v>50</v>
      </c>
      <c r="D116" s="299"/>
      <c r="E116" s="299"/>
      <c r="F116" s="319" t="s">
        <v>78</v>
      </c>
      <c r="G116" s="299"/>
      <c r="H116" s="299" t="s">
        <v>4163</v>
      </c>
      <c r="I116" s="299" t="s">
        <v>4153</v>
      </c>
      <c r="J116" s="299"/>
      <c r="K116" s="311"/>
    </row>
    <row r="117" spans="2:11" s="1" customFormat="1" ht="15" customHeight="1">
      <c r="B117" s="320"/>
      <c r="C117" s="299" t="s">
        <v>59</v>
      </c>
      <c r="D117" s="299"/>
      <c r="E117" s="299"/>
      <c r="F117" s="319" t="s">
        <v>78</v>
      </c>
      <c r="G117" s="299"/>
      <c r="H117" s="299" t="s">
        <v>4164</v>
      </c>
      <c r="I117" s="299" t="s">
        <v>4165</v>
      </c>
      <c r="J117" s="299"/>
      <c r="K117" s="311"/>
    </row>
    <row r="118" spans="2:11" s="1" customFormat="1" ht="15" customHeight="1">
      <c r="B118" s="323"/>
      <c r="C118" s="329"/>
      <c r="D118" s="329"/>
      <c r="E118" s="329"/>
      <c r="F118" s="329"/>
      <c r="G118" s="329"/>
      <c r="H118" s="329"/>
      <c r="I118" s="329"/>
      <c r="J118" s="329"/>
      <c r="K118" s="325"/>
    </row>
    <row r="119" spans="2:11" s="1" customFormat="1" ht="18.75" customHeight="1">
      <c r="B119" s="330"/>
      <c r="C119" s="296"/>
      <c r="D119" s="296"/>
      <c r="E119" s="296"/>
      <c r="F119" s="331"/>
      <c r="G119" s="296"/>
      <c r="H119" s="296"/>
      <c r="I119" s="296"/>
      <c r="J119" s="296"/>
      <c r="K119" s="330"/>
    </row>
    <row r="120" spans="2:11" s="1" customFormat="1" ht="18.75" customHeight="1">
      <c r="B120" s="306"/>
      <c r="C120" s="306"/>
      <c r="D120" s="306"/>
      <c r="E120" s="306"/>
      <c r="F120" s="306"/>
      <c r="G120" s="306"/>
      <c r="H120" s="306"/>
      <c r="I120" s="306"/>
      <c r="J120" s="306"/>
      <c r="K120" s="306"/>
    </row>
    <row r="121" spans="2:11" s="1" customFormat="1" ht="7.5" customHeight="1">
      <c r="B121" s="332"/>
      <c r="C121" s="333"/>
      <c r="D121" s="333"/>
      <c r="E121" s="333"/>
      <c r="F121" s="333"/>
      <c r="G121" s="333"/>
      <c r="H121" s="333"/>
      <c r="I121" s="333"/>
      <c r="J121" s="333"/>
      <c r="K121" s="334"/>
    </row>
    <row r="122" spans="2:11" s="1" customFormat="1" ht="45" customHeight="1">
      <c r="B122" s="335"/>
      <c r="C122" s="421" t="s">
        <v>4166</v>
      </c>
      <c r="D122" s="421"/>
      <c r="E122" s="421"/>
      <c r="F122" s="421"/>
      <c r="G122" s="421"/>
      <c r="H122" s="421"/>
      <c r="I122" s="421"/>
      <c r="J122" s="421"/>
      <c r="K122" s="336"/>
    </row>
    <row r="123" spans="2:11" s="1" customFormat="1" ht="17.25" customHeight="1">
      <c r="B123" s="337"/>
      <c r="C123" s="312" t="s">
        <v>4113</v>
      </c>
      <c r="D123" s="312"/>
      <c r="E123" s="312"/>
      <c r="F123" s="312" t="s">
        <v>4114</v>
      </c>
      <c r="G123" s="313"/>
      <c r="H123" s="312" t="s">
        <v>56</v>
      </c>
      <c r="I123" s="312" t="s">
        <v>59</v>
      </c>
      <c r="J123" s="312" t="s">
        <v>4115</v>
      </c>
      <c r="K123" s="338"/>
    </row>
    <row r="124" spans="2:11" s="1" customFormat="1" ht="17.25" customHeight="1">
      <c r="B124" s="337"/>
      <c r="C124" s="314" t="s">
        <v>4116</v>
      </c>
      <c r="D124" s="314"/>
      <c r="E124" s="314"/>
      <c r="F124" s="315" t="s">
        <v>4117</v>
      </c>
      <c r="G124" s="316"/>
      <c r="H124" s="314"/>
      <c r="I124" s="314"/>
      <c r="J124" s="314" t="s">
        <v>4118</v>
      </c>
      <c r="K124" s="338"/>
    </row>
    <row r="125" spans="2:11" s="1" customFormat="1" ht="5.25" customHeight="1">
      <c r="B125" s="339"/>
      <c r="C125" s="317"/>
      <c r="D125" s="317"/>
      <c r="E125" s="317"/>
      <c r="F125" s="317"/>
      <c r="G125" s="299"/>
      <c r="H125" s="317"/>
      <c r="I125" s="317"/>
      <c r="J125" s="317"/>
      <c r="K125" s="340"/>
    </row>
    <row r="126" spans="2:11" s="1" customFormat="1" ht="15" customHeight="1">
      <c r="B126" s="339"/>
      <c r="C126" s="299" t="s">
        <v>4121</v>
      </c>
      <c r="D126" s="317"/>
      <c r="E126" s="317"/>
      <c r="F126" s="319" t="s">
        <v>78</v>
      </c>
      <c r="G126" s="299"/>
      <c r="H126" s="299" t="s">
        <v>4158</v>
      </c>
      <c r="I126" s="299" t="s">
        <v>4120</v>
      </c>
      <c r="J126" s="299">
        <v>120</v>
      </c>
      <c r="K126" s="341"/>
    </row>
    <row r="127" spans="2:11" s="1" customFormat="1" ht="15" customHeight="1">
      <c r="B127" s="339"/>
      <c r="C127" s="299" t="s">
        <v>4167</v>
      </c>
      <c r="D127" s="299"/>
      <c r="E127" s="299"/>
      <c r="F127" s="319" t="s">
        <v>78</v>
      </c>
      <c r="G127" s="299"/>
      <c r="H127" s="299" t="s">
        <v>4168</v>
      </c>
      <c r="I127" s="299" t="s">
        <v>4120</v>
      </c>
      <c r="J127" s="299" t="s">
        <v>4169</v>
      </c>
      <c r="K127" s="341"/>
    </row>
    <row r="128" spans="2:11" s="1" customFormat="1" ht="15" customHeight="1">
      <c r="B128" s="339"/>
      <c r="C128" s="299" t="s">
        <v>87</v>
      </c>
      <c r="D128" s="299"/>
      <c r="E128" s="299"/>
      <c r="F128" s="319" t="s">
        <v>78</v>
      </c>
      <c r="G128" s="299"/>
      <c r="H128" s="299" t="s">
        <v>4170</v>
      </c>
      <c r="I128" s="299" t="s">
        <v>4120</v>
      </c>
      <c r="J128" s="299" t="s">
        <v>4169</v>
      </c>
      <c r="K128" s="341"/>
    </row>
    <row r="129" spans="2:11" s="1" customFormat="1" ht="15" customHeight="1">
      <c r="B129" s="339"/>
      <c r="C129" s="299" t="s">
        <v>4129</v>
      </c>
      <c r="D129" s="299"/>
      <c r="E129" s="299"/>
      <c r="F129" s="319" t="s">
        <v>4124</v>
      </c>
      <c r="G129" s="299"/>
      <c r="H129" s="299" t="s">
        <v>4130</v>
      </c>
      <c r="I129" s="299" t="s">
        <v>4120</v>
      </c>
      <c r="J129" s="299">
        <v>15</v>
      </c>
      <c r="K129" s="341"/>
    </row>
    <row r="130" spans="2:11" s="1" customFormat="1" ht="15" customHeight="1">
      <c r="B130" s="339"/>
      <c r="C130" s="321" t="s">
        <v>4131</v>
      </c>
      <c r="D130" s="321"/>
      <c r="E130" s="321"/>
      <c r="F130" s="322" t="s">
        <v>4124</v>
      </c>
      <c r="G130" s="321"/>
      <c r="H130" s="321" t="s">
        <v>4132</v>
      </c>
      <c r="I130" s="321" t="s">
        <v>4120</v>
      </c>
      <c r="J130" s="321">
        <v>15</v>
      </c>
      <c r="K130" s="341"/>
    </row>
    <row r="131" spans="2:11" s="1" customFormat="1" ht="15" customHeight="1">
      <c r="B131" s="339"/>
      <c r="C131" s="321" t="s">
        <v>4133</v>
      </c>
      <c r="D131" s="321"/>
      <c r="E131" s="321"/>
      <c r="F131" s="322" t="s">
        <v>4124</v>
      </c>
      <c r="G131" s="321"/>
      <c r="H131" s="321" t="s">
        <v>4134</v>
      </c>
      <c r="I131" s="321" t="s">
        <v>4120</v>
      </c>
      <c r="J131" s="321">
        <v>20</v>
      </c>
      <c r="K131" s="341"/>
    </row>
    <row r="132" spans="2:11" s="1" customFormat="1" ht="15" customHeight="1">
      <c r="B132" s="339"/>
      <c r="C132" s="321" t="s">
        <v>4135</v>
      </c>
      <c r="D132" s="321"/>
      <c r="E132" s="321"/>
      <c r="F132" s="322" t="s">
        <v>4124</v>
      </c>
      <c r="G132" s="321"/>
      <c r="H132" s="321" t="s">
        <v>4136</v>
      </c>
      <c r="I132" s="321" t="s">
        <v>4120</v>
      </c>
      <c r="J132" s="321">
        <v>20</v>
      </c>
      <c r="K132" s="341"/>
    </row>
    <row r="133" spans="2:11" s="1" customFormat="1" ht="15" customHeight="1">
      <c r="B133" s="339"/>
      <c r="C133" s="299" t="s">
        <v>4123</v>
      </c>
      <c r="D133" s="299"/>
      <c r="E133" s="299"/>
      <c r="F133" s="319" t="s">
        <v>4124</v>
      </c>
      <c r="G133" s="299"/>
      <c r="H133" s="299" t="s">
        <v>4158</v>
      </c>
      <c r="I133" s="299" t="s">
        <v>4120</v>
      </c>
      <c r="J133" s="299">
        <v>50</v>
      </c>
      <c r="K133" s="341"/>
    </row>
    <row r="134" spans="2:11" s="1" customFormat="1" ht="15" customHeight="1">
      <c r="B134" s="339"/>
      <c r="C134" s="299" t="s">
        <v>4137</v>
      </c>
      <c r="D134" s="299"/>
      <c r="E134" s="299"/>
      <c r="F134" s="319" t="s">
        <v>4124</v>
      </c>
      <c r="G134" s="299"/>
      <c r="H134" s="299" t="s">
        <v>4158</v>
      </c>
      <c r="I134" s="299" t="s">
        <v>4120</v>
      </c>
      <c r="J134" s="299">
        <v>50</v>
      </c>
      <c r="K134" s="341"/>
    </row>
    <row r="135" spans="2:11" s="1" customFormat="1" ht="15" customHeight="1">
      <c r="B135" s="339"/>
      <c r="C135" s="299" t="s">
        <v>4143</v>
      </c>
      <c r="D135" s="299"/>
      <c r="E135" s="299"/>
      <c r="F135" s="319" t="s">
        <v>4124</v>
      </c>
      <c r="G135" s="299"/>
      <c r="H135" s="299" t="s">
        <v>4158</v>
      </c>
      <c r="I135" s="299" t="s">
        <v>4120</v>
      </c>
      <c r="J135" s="299">
        <v>50</v>
      </c>
      <c r="K135" s="341"/>
    </row>
    <row r="136" spans="2:11" s="1" customFormat="1" ht="15" customHeight="1">
      <c r="B136" s="339"/>
      <c r="C136" s="299" t="s">
        <v>4145</v>
      </c>
      <c r="D136" s="299"/>
      <c r="E136" s="299"/>
      <c r="F136" s="319" t="s">
        <v>4124</v>
      </c>
      <c r="G136" s="299"/>
      <c r="H136" s="299" t="s">
        <v>4158</v>
      </c>
      <c r="I136" s="299" t="s">
        <v>4120</v>
      </c>
      <c r="J136" s="299">
        <v>50</v>
      </c>
      <c r="K136" s="341"/>
    </row>
    <row r="137" spans="2:11" s="1" customFormat="1" ht="15" customHeight="1">
      <c r="B137" s="339"/>
      <c r="C137" s="299" t="s">
        <v>4146</v>
      </c>
      <c r="D137" s="299"/>
      <c r="E137" s="299"/>
      <c r="F137" s="319" t="s">
        <v>4124</v>
      </c>
      <c r="G137" s="299"/>
      <c r="H137" s="299" t="s">
        <v>4171</v>
      </c>
      <c r="I137" s="299" t="s">
        <v>4120</v>
      </c>
      <c r="J137" s="299">
        <v>255</v>
      </c>
      <c r="K137" s="341"/>
    </row>
    <row r="138" spans="2:11" s="1" customFormat="1" ht="15" customHeight="1">
      <c r="B138" s="339"/>
      <c r="C138" s="299" t="s">
        <v>4148</v>
      </c>
      <c r="D138" s="299"/>
      <c r="E138" s="299"/>
      <c r="F138" s="319" t="s">
        <v>78</v>
      </c>
      <c r="G138" s="299"/>
      <c r="H138" s="299" t="s">
        <v>4172</v>
      </c>
      <c r="I138" s="299" t="s">
        <v>4150</v>
      </c>
      <c r="J138" s="299"/>
      <c r="K138" s="341"/>
    </row>
    <row r="139" spans="2:11" s="1" customFormat="1" ht="15" customHeight="1">
      <c r="B139" s="339"/>
      <c r="C139" s="299" t="s">
        <v>4151</v>
      </c>
      <c r="D139" s="299"/>
      <c r="E139" s="299"/>
      <c r="F139" s="319" t="s">
        <v>78</v>
      </c>
      <c r="G139" s="299"/>
      <c r="H139" s="299" t="s">
        <v>4173</v>
      </c>
      <c r="I139" s="299" t="s">
        <v>4153</v>
      </c>
      <c r="J139" s="299"/>
      <c r="K139" s="341"/>
    </row>
    <row r="140" spans="2:11" s="1" customFormat="1" ht="15" customHeight="1">
      <c r="B140" s="339"/>
      <c r="C140" s="299" t="s">
        <v>4154</v>
      </c>
      <c r="D140" s="299"/>
      <c r="E140" s="299"/>
      <c r="F140" s="319" t="s">
        <v>78</v>
      </c>
      <c r="G140" s="299"/>
      <c r="H140" s="299" t="s">
        <v>4154</v>
      </c>
      <c r="I140" s="299" t="s">
        <v>4153</v>
      </c>
      <c r="J140" s="299"/>
      <c r="K140" s="341"/>
    </row>
    <row r="141" spans="2:11" s="1" customFormat="1" ht="15" customHeight="1">
      <c r="B141" s="339"/>
      <c r="C141" s="299" t="s">
        <v>40</v>
      </c>
      <c r="D141" s="299"/>
      <c r="E141" s="299"/>
      <c r="F141" s="319" t="s">
        <v>78</v>
      </c>
      <c r="G141" s="299"/>
      <c r="H141" s="299" t="s">
        <v>4174</v>
      </c>
      <c r="I141" s="299" t="s">
        <v>4153</v>
      </c>
      <c r="J141" s="299"/>
      <c r="K141" s="341"/>
    </row>
    <row r="142" spans="2:11" s="1" customFormat="1" ht="15" customHeight="1">
      <c r="B142" s="339"/>
      <c r="C142" s="299" t="s">
        <v>4175</v>
      </c>
      <c r="D142" s="299"/>
      <c r="E142" s="299"/>
      <c r="F142" s="319" t="s">
        <v>78</v>
      </c>
      <c r="G142" s="299"/>
      <c r="H142" s="299" t="s">
        <v>4176</v>
      </c>
      <c r="I142" s="299" t="s">
        <v>4153</v>
      </c>
      <c r="J142" s="299"/>
      <c r="K142" s="341"/>
    </row>
    <row r="143" spans="2:11" s="1" customFormat="1" ht="15" customHeight="1">
      <c r="B143" s="342"/>
      <c r="C143" s="343"/>
      <c r="D143" s="343"/>
      <c r="E143" s="343"/>
      <c r="F143" s="343"/>
      <c r="G143" s="343"/>
      <c r="H143" s="343"/>
      <c r="I143" s="343"/>
      <c r="J143" s="343"/>
      <c r="K143" s="344"/>
    </row>
    <row r="144" spans="2:11" s="1" customFormat="1" ht="18.75" customHeight="1">
      <c r="B144" s="296"/>
      <c r="C144" s="296"/>
      <c r="D144" s="296"/>
      <c r="E144" s="296"/>
      <c r="F144" s="331"/>
      <c r="G144" s="296"/>
      <c r="H144" s="296"/>
      <c r="I144" s="296"/>
      <c r="J144" s="296"/>
      <c r="K144" s="296"/>
    </row>
    <row r="145" spans="2:11" s="1" customFormat="1" ht="18.75" customHeight="1">
      <c r="B145" s="306"/>
      <c r="C145" s="306"/>
      <c r="D145" s="306"/>
      <c r="E145" s="306"/>
      <c r="F145" s="306"/>
      <c r="G145" s="306"/>
      <c r="H145" s="306"/>
      <c r="I145" s="306"/>
      <c r="J145" s="306"/>
      <c r="K145" s="306"/>
    </row>
    <row r="146" spans="2:11" s="1" customFormat="1" ht="7.5" customHeight="1">
      <c r="B146" s="307"/>
      <c r="C146" s="308"/>
      <c r="D146" s="308"/>
      <c r="E146" s="308"/>
      <c r="F146" s="308"/>
      <c r="G146" s="308"/>
      <c r="H146" s="308"/>
      <c r="I146" s="308"/>
      <c r="J146" s="308"/>
      <c r="K146" s="309"/>
    </row>
    <row r="147" spans="2:11" s="1" customFormat="1" ht="45" customHeight="1">
      <c r="B147" s="310"/>
      <c r="C147" s="423" t="s">
        <v>4177</v>
      </c>
      <c r="D147" s="423"/>
      <c r="E147" s="423"/>
      <c r="F147" s="423"/>
      <c r="G147" s="423"/>
      <c r="H147" s="423"/>
      <c r="I147" s="423"/>
      <c r="J147" s="423"/>
      <c r="K147" s="311"/>
    </row>
    <row r="148" spans="2:11" s="1" customFormat="1" ht="17.25" customHeight="1">
      <c r="B148" s="310"/>
      <c r="C148" s="312" t="s">
        <v>4113</v>
      </c>
      <c r="D148" s="312"/>
      <c r="E148" s="312"/>
      <c r="F148" s="312" t="s">
        <v>4114</v>
      </c>
      <c r="G148" s="313"/>
      <c r="H148" s="312" t="s">
        <v>56</v>
      </c>
      <c r="I148" s="312" t="s">
        <v>59</v>
      </c>
      <c r="J148" s="312" t="s">
        <v>4115</v>
      </c>
      <c r="K148" s="311"/>
    </row>
    <row r="149" spans="2:11" s="1" customFormat="1" ht="17.25" customHeight="1">
      <c r="B149" s="310"/>
      <c r="C149" s="314" t="s">
        <v>4116</v>
      </c>
      <c r="D149" s="314"/>
      <c r="E149" s="314"/>
      <c r="F149" s="315" t="s">
        <v>4117</v>
      </c>
      <c r="G149" s="316"/>
      <c r="H149" s="314"/>
      <c r="I149" s="314"/>
      <c r="J149" s="314" t="s">
        <v>4118</v>
      </c>
      <c r="K149" s="311"/>
    </row>
    <row r="150" spans="2:11" s="1" customFormat="1" ht="5.25" customHeight="1">
      <c r="B150" s="320"/>
      <c r="C150" s="317"/>
      <c r="D150" s="317"/>
      <c r="E150" s="317"/>
      <c r="F150" s="317"/>
      <c r="G150" s="318"/>
      <c r="H150" s="317"/>
      <c r="I150" s="317"/>
      <c r="J150" s="317"/>
      <c r="K150" s="341"/>
    </row>
    <row r="151" spans="2:11" s="1" customFormat="1" ht="15" customHeight="1">
      <c r="B151" s="320"/>
      <c r="C151" s="345" t="s">
        <v>4121</v>
      </c>
      <c r="D151" s="299"/>
      <c r="E151" s="299"/>
      <c r="F151" s="346" t="s">
        <v>78</v>
      </c>
      <c r="G151" s="299"/>
      <c r="H151" s="345" t="s">
        <v>4158</v>
      </c>
      <c r="I151" s="345" t="s">
        <v>4120</v>
      </c>
      <c r="J151" s="345">
        <v>120</v>
      </c>
      <c r="K151" s="341"/>
    </row>
    <row r="152" spans="2:11" s="1" customFormat="1" ht="15" customHeight="1">
      <c r="B152" s="320"/>
      <c r="C152" s="345" t="s">
        <v>4167</v>
      </c>
      <c r="D152" s="299"/>
      <c r="E152" s="299"/>
      <c r="F152" s="346" t="s">
        <v>78</v>
      </c>
      <c r="G152" s="299"/>
      <c r="H152" s="345" t="s">
        <v>4178</v>
      </c>
      <c r="I152" s="345" t="s">
        <v>4120</v>
      </c>
      <c r="J152" s="345" t="s">
        <v>4169</v>
      </c>
      <c r="K152" s="341"/>
    </row>
    <row r="153" spans="2:11" s="1" customFormat="1" ht="15" customHeight="1">
      <c r="B153" s="320"/>
      <c r="C153" s="345" t="s">
        <v>87</v>
      </c>
      <c r="D153" s="299"/>
      <c r="E153" s="299"/>
      <c r="F153" s="346" t="s">
        <v>78</v>
      </c>
      <c r="G153" s="299"/>
      <c r="H153" s="345" t="s">
        <v>4179</v>
      </c>
      <c r="I153" s="345" t="s">
        <v>4120</v>
      </c>
      <c r="J153" s="345" t="s">
        <v>4169</v>
      </c>
      <c r="K153" s="341"/>
    </row>
    <row r="154" spans="2:11" s="1" customFormat="1" ht="15" customHeight="1">
      <c r="B154" s="320"/>
      <c r="C154" s="345" t="s">
        <v>4123</v>
      </c>
      <c r="D154" s="299"/>
      <c r="E154" s="299"/>
      <c r="F154" s="346" t="s">
        <v>4124</v>
      </c>
      <c r="G154" s="299"/>
      <c r="H154" s="345" t="s">
        <v>4158</v>
      </c>
      <c r="I154" s="345" t="s">
        <v>4120</v>
      </c>
      <c r="J154" s="345">
        <v>50</v>
      </c>
      <c r="K154" s="341"/>
    </row>
    <row r="155" spans="2:11" s="1" customFormat="1" ht="15" customHeight="1">
      <c r="B155" s="320"/>
      <c r="C155" s="345" t="s">
        <v>4126</v>
      </c>
      <c r="D155" s="299"/>
      <c r="E155" s="299"/>
      <c r="F155" s="346" t="s">
        <v>78</v>
      </c>
      <c r="G155" s="299"/>
      <c r="H155" s="345" t="s">
        <v>4158</v>
      </c>
      <c r="I155" s="345" t="s">
        <v>4128</v>
      </c>
      <c r="J155" s="345"/>
      <c r="K155" s="341"/>
    </row>
    <row r="156" spans="2:11" s="1" customFormat="1" ht="15" customHeight="1">
      <c r="B156" s="320"/>
      <c r="C156" s="345" t="s">
        <v>4137</v>
      </c>
      <c r="D156" s="299"/>
      <c r="E156" s="299"/>
      <c r="F156" s="346" t="s">
        <v>4124</v>
      </c>
      <c r="G156" s="299"/>
      <c r="H156" s="345" t="s">
        <v>4158</v>
      </c>
      <c r="I156" s="345" t="s">
        <v>4120</v>
      </c>
      <c r="J156" s="345">
        <v>50</v>
      </c>
      <c r="K156" s="341"/>
    </row>
    <row r="157" spans="2:11" s="1" customFormat="1" ht="15" customHeight="1">
      <c r="B157" s="320"/>
      <c r="C157" s="345" t="s">
        <v>4145</v>
      </c>
      <c r="D157" s="299"/>
      <c r="E157" s="299"/>
      <c r="F157" s="346" t="s">
        <v>4124</v>
      </c>
      <c r="G157" s="299"/>
      <c r="H157" s="345" t="s">
        <v>4158</v>
      </c>
      <c r="I157" s="345" t="s">
        <v>4120</v>
      </c>
      <c r="J157" s="345">
        <v>50</v>
      </c>
      <c r="K157" s="341"/>
    </row>
    <row r="158" spans="2:11" s="1" customFormat="1" ht="15" customHeight="1">
      <c r="B158" s="320"/>
      <c r="C158" s="345" t="s">
        <v>4143</v>
      </c>
      <c r="D158" s="299"/>
      <c r="E158" s="299"/>
      <c r="F158" s="346" t="s">
        <v>4124</v>
      </c>
      <c r="G158" s="299"/>
      <c r="H158" s="345" t="s">
        <v>4158</v>
      </c>
      <c r="I158" s="345" t="s">
        <v>4120</v>
      </c>
      <c r="J158" s="345">
        <v>50</v>
      </c>
      <c r="K158" s="341"/>
    </row>
    <row r="159" spans="2:11" s="1" customFormat="1" ht="15" customHeight="1">
      <c r="B159" s="320"/>
      <c r="C159" s="345" t="s">
        <v>189</v>
      </c>
      <c r="D159" s="299"/>
      <c r="E159" s="299"/>
      <c r="F159" s="346" t="s">
        <v>78</v>
      </c>
      <c r="G159" s="299"/>
      <c r="H159" s="345" t="s">
        <v>4180</v>
      </c>
      <c r="I159" s="345" t="s">
        <v>4120</v>
      </c>
      <c r="J159" s="345" t="s">
        <v>4181</v>
      </c>
      <c r="K159" s="341"/>
    </row>
    <row r="160" spans="2:11" s="1" customFormat="1" ht="15" customHeight="1">
      <c r="B160" s="320"/>
      <c r="C160" s="345" t="s">
        <v>4182</v>
      </c>
      <c r="D160" s="299"/>
      <c r="E160" s="299"/>
      <c r="F160" s="346" t="s">
        <v>78</v>
      </c>
      <c r="G160" s="299"/>
      <c r="H160" s="345" t="s">
        <v>4183</v>
      </c>
      <c r="I160" s="345" t="s">
        <v>4153</v>
      </c>
      <c r="J160" s="345"/>
      <c r="K160" s="341"/>
    </row>
    <row r="161" spans="2:11" s="1" customFormat="1" ht="15" customHeight="1">
      <c r="B161" s="347"/>
      <c r="C161" s="329"/>
      <c r="D161" s="329"/>
      <c r="E161" s="329"/>
      <c r="F161" s="329"/>
      <c r="G161" s="329"/>
      <c r="H161" s="329"/>
      <c r="I161" s="329"/>
      <c r="J161" s="329"/>
      <c r="K161" s="348"/>
    </row>
    <row r="162" spans="2:11" s="1" customFormat="1" ht="18.75" customHeight="1">
      <c r="B162" s="296"/>
      <c r="C162" s="299"/>
      <c r="D162" s="299"/>
      <c r="E162" s="299"/>
      <c r="F162" s="319"/>
      <c r="G162" s="299"/>
      <c r="H162" s="299"/>
      <c r="I162" s="299"/>
      <c r="J162" s="299"/>
      <c r="K162" s="296"/>
    </row>
    <row r="163" spans="2:11" s="1" customFormat="1" ht="18.75" customHeight="1">
      <c r="B163" s="306"/>
      <c r="C163" s="306"/>
      <c r="D163" s="306"/>
      <c r="E163" s="306"/>
      <c r="F163" s="306"/>
      <c r="G163" s="306"/>
      <c r="H163" s="306"/>
      <c r="I163" s="306"/>
      <c r="J163" s="306"/>
      <c r="K163" s="306"/>
    </row>
    <row r="164" spans="2:11" s="1" customFormat="1" ht="7.5" customHeight="1">
      <c r="B164" s="288"/>
      <c r="C164" s="289"/>
      <c r="D164" s="289"/>
      <c r="E164" s="289"/>
      <c r="F164" s="289"/>
      <c r="G164" s="289"/>
      <c r="H164" s="289"/>
      <c r="I164" s="289"/>
      <c r="J164" s="289"/>
      <c r="K164" s="290"/>
    </row>
    <row r="165" spans="2:11" s="1" customFormat="1" ht="45" customHeight="1">
      <c r="B165" s="291"/>
      <c r="C165" s="421" t="s">
        <v>4184</v>
      </c>
      <c r="D165" s="421"/>
      <c r="E165" s="421"/>
      <c r="F165" s="421"/>
      <c r="G165" s="421"/>
      <c r="H165" s="421"/>
      <c r="I165" s="421"/>
      <c r="J165" s="421"/>
      <c r="K165" s="292"/>
    </row>
    <row r="166" spans="2:11" s="1" customFormat="1" ht="17.25" customHeight="1">
      <c r="B166" s="291"/>
      <c r="C166" s="312" t="s">
        <v>4113</v>
      </c>
      <c r="D166" s="312"/>
      <c r="E166" s="312"/>
      <c r="F166" s="312" t="s">
        <v>4114</v>
      </c>
      <c r="G166" s="349"/>
      <c r="H166" s="350" t="s">
        <v>56</v>
      </c>
      <c r="I166" s="350" t="s">
        <v>59</v>
      </c>
      <c r="J166" s="312" t="s">
        <v>4115</v>
      </c>
      <c r="K166" s="292"/>
    </row>
    <row r="167" spans="2:11" s="1" customFormat="1" ht="17.25" customHeight="1">
      <c r="B167" s="293"/>
      <c r="C167" s="314" t="s">
        <v>4116</v>
      </c>
      <c r="D167" s="314"/>
      <c r="E167" s="314"/>
      <c r="F167" s="315" t="s">
        <v>4117</v>
      </c>
      <c r="G167" s="351"/>
      <c r="H167" s="352"/>
      <c r="I167" s="352"/>
      <c r="J167" s="314" t="s">
        <v>4118</v>
      </c>
      <c r="K167" s="294"/>
    </row>
    <row r="168" spans="2:11" s="1" customFormat="1" ht="5.25" customHeight="1">
      <c r="B168" s="320"/>
      <c r="C168" s="317"/>
      <c r="D168" s="317"/>
      <c r="E168" s="317"/>
      <c r="F168" s="317"/>
      <c r="G168" s="318"/>
      <c r="H168" s="317"/>
      <c r="I168" s="317"/>
      <c r="J168" s="317"/>
      <c r="K168" s="341"/>
    </row>
    <row r="169" spans="2:11" s="1" customFormat="1" ht="15" customHeight="1">
      <c r="B169" s="320"/>
      <c r="C169" s="299" t="s">
        <v>4121</v>
      </c>
      <c r="D169" s="299"/>
      <c r="E169" s="299"/>
      <c r="F169" s="319" t="s">
        <v>78</v>
      </c>
      <c r="G169" s="299"/>
      <c r="H169" s="299" t="s">
        <v>4158</v>
      </c>
      <c r="I169" s="299" t="s">
        <v>4120</v>
      </c>
      <c r="J169" s="299">
        <v>120</v>
      </c>
      <c r="K169" s="341"/>
    </row>
    <row r="170" spans="2:11" s="1" customFormat="1" ht="15" customHeight="1">
      <c r="B170" s="320"/>
      <c r="C170" s="299" t="s">
        <v>4167</v>
      </c>
      <c r="D170" s="299"/>
      <c r="E170" s="299"/>
      <c r="F170" s="319" t="s">
        <v>78</v>
      </c>
      <c r="G170" s="299"/>
      <c r="H170" s="299" t="s">
        <v>4168</v>
      </c>
      <c r="I170" s="299" t="s">
        <v>4120</v>
      </c>
      <c r="J170" s="299" t="s">
        <v>4169</v>
      </c>
      <c r="K170" s="341"/>
    </row>
    <row r="171" spans="2:11" s="1" customFormat="1" ht="15" customHeight="1">
      <c r="B171" s="320"/>
      <c r="C171" s="299" t="s">
        <v>87</v>
      </c>
      <c r="D171" s="299"/>
      <c r="E171" s="299"/>
      <c r="F171" s="319" t="s">
        <v>78</v>
      </c>
      <c r="G171" s="299"/>
      <c r="H171" s="299" t="s">
        <v>4185</v>
      </c>
      <c r="I171" s="299" t="s">
        <v>4120</v>
      </c>
      <c r="J171" s="299" t="s">
        <v>4169</v>
      </c>
      <c r="K171" s="341"/>
    </row>
    <row r="172" spans="2:11" s="1" customFormat="1" ht="15" customHeight="1">
      <c r="B172" s="320"/>
      <c r="C172" s="299" t="s">
        <v>4123</v>
      </c>
      <c r="D172" s="299"/>
      <c r="E172" s="299"/>
      <c r="F172" s="319" t="s">
        <v>4124</v>
      </c>
      <c r="G172" s="299"/>
      <c r="H172" s="299" t="s">
        <v>4185</v>
      </c>
      <c r="I172" s="299" t="s">
        <v>4120</v>
      </c>
      <c r="J172" s="299">
        <v>50</v>
      </c>
      <c r="K172" s="341"/>
    </row>
    <row r="173" spans="2:11" s="1" customFormat="1" ht="15" customHeight="1">
      <c r="B173" s="320"/>
      <c r="C173" s="299" t="s">
        <v>4126</v>
      </c>
      <c r="D173" s="299"/>
      <c r="E173" s="299"/>
      <c r="F173" s="319" t="s">
        <v>78</v>
      </c>
      <c r="G173" s="299"/>
      <c r="H173" s="299" t="s">
        <v>4185</v>
      </c>
      <c r="I173" s="299" t="s">
        <v>4128</v>
      </c>
      <c r="J173" s="299"/>
      <c r="K173" s="341"/>
    </row>
    <row r="174" spans="2:11" s="1" customFormat="1" ht="15" customHeight="1">
      <c r="B174" s="320"/>
      <c r="C174" s="299" t="s">
        <v>4137</v>
      </c>
      <c r="D174" s="299"/>
      <c r="E174" s="299"/>
      <c r="F174" s="319" t="s">
        <v>4124</v>
      </c>
      <c r="G174" s="299"/>
      <c r="H174" s="299" t="s">
        <v>4185</v>
      </c>
      <c r="I174" s="299" t="s">
        <v>4120</v>
      </c>
      <c r="J174" s="299">
        <v>50</v>
      </c>
      <c r="K174" s="341"/>
    </row>
    <row r="175" spans="2:11" s="1" customFormat="1" ht="15" customHeight="1">
      <c r="B175" s="320"/>
      <c r="C175" s="299" t="s">
        <v>4145</v>
      </c>
      <c r="D175" s="299"/>
      <c r="E175" s="299"/>
      <c r="F175" s="319" t="s">
        <v>4124</v>
      </c>
      <c r="G175" s="299"/>
      <c r="H175" s="299" t="s">
        <v>4185</v>
      </c>
      <c r="I175" s="299" t="s">
        <v>4120</v>
      </c>
      <c r="J175" s="299">
        <v>50</v>
      </c>
      <c r="K175" s="341"/>
    </row>
    <row r="176" spans="2:11" s="1" customFormat="1" ht="15" customHeight="1">
      <c r="B176" s="320"/>
      <c r="C176" s="299" t="s">
        <v>4143</v>
      </c>
      <c r="D176" s="299"/>
      <c r="E176" s="299"/>
      <c r="F176" s="319" t="s">
        <v>4124</v>
      </c>
      <c r="G176" s="299"/>
      <c r="H176" s="299" t="s">
        <v>4185</v>
      </c>
      <c r="I176" s="299" t="s">
        <v>4120</v>
      </c>
      <c r="J176" s="299">
        <v>50</v>
      </c>
      <c r="K176" s="341"/>
    </row>
    <row r="177" spans="2:11" s="1" customFormat="1" ht="15" customHeight="1">
      <c r="B177" s="320"/>
      <c r="C177" s="299" t="s">
        <v>199</v>
      </c>
      <c r="D177" s="299"/>
      <c r="E177" s="299"/>
      <c r="F177" s="319" t="s">
        <v>78</v>
      </c>
      <c r="G177" s="299"/>
      <c r="H177" s="299" t="s">
        <v>4186</v>
      </c>
      <c r="I177" s="299" t="s">
        <v>4187</v>
      </c>
      <c r="J177" s="299"/>
      <c r="K177" s="341"/>
    </row>
    <row r="178" spans="2:11" s="1" customFormat="1" ht="15" customHeight="1">
      <c r="B178" s="320"/>
      <c r="C178" s="299" t="s">
        <v>59</v>
      </c>
      <c r="D178" s="299"/>
      <c r="E178" s="299"/>
      <c r="F178" s="319" t="s">
        <v>78</v>
      </c>
      <c r="G178" s="299"/>
      <c r="H178" s="299" t="s">
        <v>4188</v>
      </c>
      <c r="I178" s="299" t="s">
        <v>4189</v>
      </c>
      <c r="J178" s="299">
        <v>1</v>
      </c>
      <c r="K178" s="341"/>
    </row>
    <row r="179" spans="2:11" s="1" customFormat="1" ht="15" customHeight="1">
      <c r="B179" s="320"/>
      <c r="C179" s="299" t="s">
        <v>55</v>
      </c>
      <c r="D179" s="299"/>
      <c r="E179" s="299"/>
      <c r="F179" s="319" t="s">
        <v>78</v>
      </c>
      <c r="G179" s="299"/>
      <c r="H179" s="299" t="s">
        <v>4190</v>
      </c>
      <c r="I179" s="299" t="s">
        <v>4120</v>
      </c>
      <c r="J179" s="299">
        <v>20</v>
      </c>
      <c r="K179" s="341"/>
    </row>
    <row r="180" spans="2:11" s="1" customFormat="1" ht="15" customHeight="1">
      <c r="B180" s="320"/>
      <c r="C180" s="299" t="s">
        <v>56</v>
      </c>
      <c r="D180" s="299"/>
      <c r="E180" s="299"/>
      <c r="F180" s="319" t="s">
        <v>78</v>
      </c>
      <c r="G180" s="299"/>
      <c r="H180" s="299" t="s">
        <v>4191</v>
      </c>
      <c r="I180" s="299" t="s">
        <v>4120</v>
      </c>
      <c r="J180" s="299">
        <v>255</v>
      </c>
      <c r="K180" s="341"/>
    </row>
    <row r="181" spans="2:11" s="1" customFormat="1" ht="15" customHeight="1">
      <c r="B181" s="320"/>
      <c r="C181" s="299" t="s">
        <v>200</v>
      </c>
      <c r="D181" s="299"/>
      <c r="E181" s="299"/>
      <c r="F181" s="319" t="s">
        <v>78</v>
      </c>
      <c r="G181" s="299"/>
      <c r="H181" s="299" t="s">
        <v>4083</v>
      </c>
      <c r="I181" s="299" t="s">
        <v>4120</v>
      </c>
      <c r="J181" s="299">
        <v>10</v>
      </c>
      <c r="K181" s="341"/>
    </row>
    <row r="182" spans="2:11" s="1" customFormat="1" ht="15" customHeight="1">
      <c r="B182" s="320"/>
      <c r="C182" s="299" t="s">
        <v>201</v>
      </c>
      <c r="D182" s="299"/>
      <c r="E182" s="299"/>
      <c r="F182" s="319" t="s">
        <v>78</v>
      </c>
      <c r="G182" s="299"/>
      <c r="H182" s="299" t="s">
        <v>4192</v>
      </c>
      <c r="I182" s="299" t="s">
        <v>4153</v>
      </c>
      <c r="J182" s="299"/>
      <c r="K182" s="341"/>
    </row>
    <row r="183" spans="2:11" s="1" customFormat="1" ht="15" customHeight="1">
      <c r="B183" s="320"/>
      <c r="C183" s="299" t="s">
        <v>4193</v>
      </c>
      <c r="D183" s="299"/>
      <c r="E183" s="299"/>
      <c r="F183" s="319" t="s">
        <v>78</v>
      </c>
      <c r="G183" s="299"/>
      <c r="H183" s="299" t="s">
        <v>4194</v>
      </c>
      <c r="I183" s="299" t="s">
        <v>4153</v>
      </c>
      <c r="J183" s="299"/>
      <c r="K183" s="341"/>
    </row>
    <row r="184" spans="2:11" s="1" customFormat="1" ht="15" customHeight="1">
      <c r="B184" s="320"/>
      <c r="C184" s="299" t="s">
        <v>4182</v>
      </c>
      <c r="D184" s="299"/>
      <c r="E184" s="299"/>
      <c r="F184" s="319" t="s">
        <v>78</v>
      </c>
      <c r="G184" s="299"/>
      <c r="H184" s="299" t="s">
        <v>4195</v>
      </c>
      <c r="I184" s="299" t="s">
        <v>4153</v>
      </c>
      <c r="J184" s="299"/>
      <c r="K184" s="341"/>
    </row>
    <row r="185" spans="2:11" s="1" customFormat="1" ht="15" customHeight="1">
      <c r="B185" s="320"/>
      <c r="C185" s="299" t="s">
        <v>203</v>
      </c>
      <c r="D185" s="299"/>
      <c r="E185" s="299"/>
      <c r="F185" s="319" t="s">
        <v>4124</v>
      </c>
      <c r="G185" s="299"/>
      <c r="H185" s="299" t="s">
        <v>4196</v>
      </c>
      <c r="I185" s="299" t="s">
        <v>4120</v>
      </c>
      <c r="J185" s="299">
        <v>50</v>
      </c>
      <c r="K185" s="341"/>
    </row>
    <row r="186" spans="2:11" s="1" customFormat="1" ht="15" customHeight="1">
      <c r="B186" s="320"/>
      <c r="C186" s="299" t="s">
        <v>4197</v>
      </c>
      <c r="D186" s="299"/>
      <c r="E186" s="299"/>
      <c r="F186" s="319" t="s">
        <v>4124</v>
      </c>
      <c r="G186" s="299"/>
      <c r="H186" s="299" t="s">
        <v>4198</v>
      </c>
      <c r="I186" s="299" t="s">
        <v>4199</v>
      </c>
      <c r="J186" s="299"/>
      <c r="K186" s="341"/>
    </row>
    <row r="187" spans="2:11" s="1" customFormat="1" ht="15" customHeight="1">
      <c r="B187" s="320"/>
      <c r="C187" s="299" t="s">
        <v>4200</v>
      </c>
      <c r="D187" s="299"/>
      <c r="E187" s="299"/>
      <c r="F187" s="319" t="s">
        <v>4124</v>
      </c>
      <c r="G187" s="299"/>
      <c r="H187" s="299" t="s">
        <v>4201</v>
      </c>
      <c r="I187" s="299" t="s">
        <v>4199</v>
      </c>
      <c r="J187" s="299"/>
      <c r="K187" s="341"/>
    </row>
    <row r="188" spans="2:11" s="1" customFormat="1" ht="15" customHeight="1">
      <c r="B188" s="320"/>
      <c r="C188" s="299" t="s">
        <v>4202</v>
      </c>
      <c r="D188" s="299"/>
      <c r="E188" s="299"/>
      <c r="F188" s="319" t="s">
        <v>4124</v>
      </c>
      <c r="G188" s="299"/>
      <c r="H188" s="299" t="s">
        <v>4203</v>
      </c>
      <c r="I188" s="299" t="s">
        <v>4199</v>
      </c>
      <c r="J188" s="299"/>
      <c r="K188" s="341"/>
    </row>
    <row r="189" spans="2:11" s="1" customFormat="1" ht="15" customHeight="1">
      <c r="B189" s="320"/>
      <c r="C189" s="353" t="s">
        <v>4204</v>
      </c>
      <c r="D189" s="299"/>
      <c r="E189" s="299"/>
      <c r="F189" s="319" t="s">
        <v>4124</v>
      </c>
      <c r="G189" s="299"/>
      <c r="H189" s="299" t="s">
        <v>4205</v>
      </c>
      <c r="I189" s="299" t="s">
        <v>4206</v>
      </c>
      <c r="J189" s="354" t="s">
        <v>4207</v>
      </c>
      <c r="K189" s="341"/>
    </row>
    <row r="190" spans="2:11" s="1" customFormat="1" ht="15" customHeight="1">
      <c r="B190" s="320"/>
      <c r="C190" s="305" t="s">
        <v>44</v>
      </c>
      <c r="D190" s="299"/>
      <c r="E190" s="299"/>
      <c r="F190" s="319" t="s">
        <v>78</v>
      </c>
      <c r="G190" s="299"/>
      <c r="H190" s="296" t="s">
        <v>4208</v>
      </c>
      <c r="I190" s="299" t="s">
        <v>4209</v>
      </c>
      <c r="J190" s="299"/>
      <c r="K190" s="341"/>
    </row>
    <row r="191" spans="2:11" s="1" customFormat="1" ht="15" customHeight="1">
      <c r="B191" s="320"/>
      <c r="C191" s="305" t="s">
        <v>4210</v>
      </c>
      <c r="D191" s="299"/>
      <c r="E191" s="299"/>
      <c r="F191" s="319" t="s">
        <v>78</v>
      </c>
      <c r="G191" s="299"/>
      <c r="H191" s="299" t="s">
        <v>4211</v>
      </c>
      <c r="I191" s="299" t="s">
        <v>4153</v>
      </c>
      <c r="J191" s="299"/>
      <c r="K191" s="341"/>
    </row>
    <row r="192" spans="2:11" s="1" customFormat="1" ht="15" customHeight="1">
      <c r="B192" s="320"/>
      <c r="C192" s="305" t="s">
        <v>4212</v>
      </c>
      <c r="D192" s="299"/>
      <c r="E192" s="299"/>
      <c r="F192" s="319" t="s">
        <v>78</v>
      </c>
      <c r="G192" s="299"/>
      <c r="H192" s="299" t="s">
        <v>4213</v>
      </c>
      <c r="I192" s="299" t="s">
        <v>4153</v>
      </c>
      <c r="J192" s="299"/>
      <c r="K192" s="341"/>
    </row>
    <row r="193" spans="2:11" s="1" customFormat="1" ht="15" customHeight="1">
      <c r="B193" s="320"/>
      <c r="C193" s="305" t="s">
        <v>4214</v>
      </c>
      <c r="D193" s="299"/>
      <c r="E193" s="299"/>
      <c r="F193" s="319" t="s">
        <v>4124</v>
      </c>
      <c r="G193" s="299"/>
      <c r="H193" s="299" t="s">
        <v>4215</v>
      </c>
      <c r="I193" s="299" t="s">
        <v>4153</v>
      </c>
      <c r="J193" s="299"/>
      <c r="K193" s="341"/>
    </row>
    <row r="194" spans="2:11" s="1" customFormat="1" ht="15" customHeight="1">
      <c r="B194" s="347"/>
      <c r="C194" s="355"/>
      <c r="D194" s="329"/>
      <c r="E194" s="329"/>
      <c r="F194" s="329"/>
      <c r="G194" s="329"/>
      <c r="H194" s="329"/>
      <c r="I194" s="329"/>
      <c r="J194" s="329"/>
      <c r="K194" s="348"/>
    </row>
    <row r="195" spans="2:11" s="1" customFormat="1" ht="18.75" customHeight="1">
      <c r="B195" s="296"/>
      <c r="C195" s="299"/>
      <c r="D195" s="299"/>
      <c r="E195" s="299"/>
      <c r="F195" s="319"/>
      <c r="G195" s="299"/>
      <c r="H195" s="299"/>
      <c r="I195" s="299"/>
      <c r="J195" s="299"/>
      <c r="K195" s="296"/>
    </row>
    <row r="196" spans="2:11" s="1" customFormat="1" ht="18.75" customHeight="1">
      <c r="B196" s="296"/>
      <c r="C196" s="299"/>
      <c r="D196" s="299"/>
      <c r="E196" s="299"/>
      <c r="F196" s="319"/>
      <c r="G196" s="299"/>
      <c r="H196" s="299"/>
      <c r="I196" s="299"/>
      <c r="J196" s="299"/>
      <c r="K196" s="296"/>
    </row>
    <row r="197" spans="2:11" s="1" customFormat="1" ht="18.75" customHeight="1">
      <c r="B197" s="306"/>
      <c r="C197" s="306"/>
      <c r="D197" s="306"/>
      <c r="E197" s="306"/>
      <c r="F197" s="306"/>
      <c r="G197" s="306"/>
      <c r="H197" s="306"/>
      <c r="I197" s="306"/>
      <c r="J197" s="306"/>
      <c r="K197" s="306"/>
    </row>
    <row r="198" spans="2:11" s="1" customFormat="1" ht="13.5">
      <c r="B198" s="288"/>
      <c r="C198" s="289"/>
      <c r="D198" s="289"/>
      <c r="E198" s="289"/>
      <c r="F198" s="289"/>
      <c r="G198" s="289"/>
      <c r="H198" s="289"/>
      <c r="I198" s="289"/>
      <c r="J198" s="289"/>
      <c r="K198" s="290"/>
    </row>
    <row r="199" spans="2:11" s="1" customFormat="1" ht="21">
      <c r="B199" s="291"/>
      <c r="C199" s="421" t="s">
        <v>4216</v>
      </c>
      <c r="D199" s="421"/>
      <c r="E199" s="421"/>
      <c r="F199" s="421"/>
      <c r="G199" s="421"/>
      <c r="H199" s="421"/>
      <c r="I199" s="421"/>
      <c r="J199" s="421"/>
      <c r="K199" s="292"/>
    </row>
    <row r="200" spans="2:11" s="1" customFormat="1" ht="25.5" customHeight="1">
      <c r="B200" s="291"/>
      <c r="C200" s="356" t="s">
        <v>4217</v>
      </c>
      <c r="D200" s="356"/>
      <c r="E200" s="356"/>
      <c r="F200" s="356" t="s">
        <v>4218</v>
      </c>
      <c r="G200" s="357"/>
      <c r="H200" s="427" t="s">
        <v>4219</v>
      </c>
      <c r="I200" s="427"/>
      <c r="J200" s="427"/>
      <c r="K200" s="292"/>
    </row>
    <row r="201" spans="2:11" s="1" customFormat="1" ht="5.25" customHeight="1">
      <c r="B201" s="320"/>
      <c r="C201" s="317"/>
      <c r="D201" s="317"/>
      <c r="E201" s="317"/>
      <c r="F201" s="317"/>
      <c r="G201" s="299"/>
      <c r="H201" s="317"/>
      <c r="I201" s="317"/>
      <c r="J201" s="317"/>
      <c r="K201" s="341"/>
    </row>
    <row r="202" spans="2:11" s="1" customFormat="1" ht="15" customHeight="1">
      <c r="B202" s="320"/>
      <c r="C202" s="299" t="s">
        <v>4209</v>
      </c>
      <c r="D202" s="299"/>
      <c r="E202" s="299"/>
      <c r="F202" s="319" t="s">
        <v>45</v>
      </c>
      <c r="G202" s="299"/>
      <c r="H202" s="426" t="s">
        <v>4220</v>
      </c>
      <c r="I202" s="426"/>
      <c r="J202" s="426"/>
      <c r="K202" s="341"/>
    </row>
    <row r="203" spans="2:11" s="1" customFormat="1" ht="15" customHeight="1">
      <c r="B203" s="320"/>
      <c r="C203" s="326"/>
      <c r="D203" s="299"/>
      <c r="E203" s="299"/>
      <c r="F203" s="319" t="s">
        <v>46</v>
      </c>
      <c r="G203" s="299"/>
      <c r="H203" s="426" t="s">
        <v>4221</v>
      </c>
      <c r="I203" s="426"/>
      <c r="J203" s="426"/>
      <c r="K203" s="341"/>
    </row>
    <row r="204" spans="2:11" s="1" customFormat="1" ht="15" customHeight="1">
      <c r="B204" s="320"/>
      <c r="C204" s="326"/>
      <c r="D204" s="299"/>
      <c r="E204" s="299"/>
      <c r="F204" s="319" t="s">
        <v>49</v>
      </c>
      <c r="G204" s="299"/>
      <c r="H204" s="426" t="s">
        <v>4222</v>
      </c>
      <c r="I204" s="426"/>
      <c r="J204" s="426"/>
      <c r="K204" s="341"/>
    </row>
    <row r="205" spans="2:11" s="1" customFormat="1" ht="15" customHeight="1">
      <c r="B205" s="320"/>
      <c r="C205" s="299"/>
      <c r="D205" s="299"/>
      <c r="E205" s="299"/>
      <c r="F205" s="319" t="s">
        <v>47</v>
      </c>
      <c r="G205" s="299"/>
      <c r="H205" s="426" t="s">
        <v>4223</v>
      </c>
      <c r="I205" s="426"/>
      <c r="J205" s="426"/>
      <c r="K205" s="341"/>
    </row>
    <row r="206" spans="2:11" s="1" customFormat="1" ht="15" customHeight="1">
      <c r="B206" s="320"/>
      <c r="C206" s="299"/>
      <c r="D206" s="299"/>
      <c r="E206" s="299"/>
      <c r="F206" s="319" t="s">
        <v>48</v>
      </c>
      <c r="G206" s="299"/>
      <c r="H206" s="426" t="s">
        <v>4224</v>
      </c>
      <c r="I206" s="426"/>
      <c r="J206" s="426"/>
      <c r="K206" s="341"/>
    </row>
    <row r="207" spans="2:11" s="1" customFormat="1" ht="15" customHeight="1">
      <c r="B207" s="320"/>
      <c r="C207" s="299"/>
      <c r="D207" s="299"/>
      <c r="E207" s="299"/>
      <c r="F207" s="319"/>
      <c r="G207" s="299"/>
      <c r="H207" s="299"/>
      <c r="I207" s="299"/>
      <c r="J207" s="299"/>
      <c r="K207" s="341"/>
    </row>
    <row r="208" spans="2:11" s="1" customFormat="1" ht="15" customHeight="1">
      <c r="B208" s="320"/>
      <c r="C208" s="299" t="s">
        <v>4165</v>
      </c>
      <c r="D208" s="299"/>
      <c r="E208" s="299"/>
      <c r="F208" s="319" t="s">
        <v>80</v>
      </c>
      <c r="G208" s="299"/>
      <c r="H208" s="426" t="s">
        <v>4225</v>
      </c>
      <c r="I208" s="426"/>
      <c r="J208" s="426"/>
      <c r="K208" s="341"/>
    </row>
    <row r="209" spans="2:11" s="1" customFormat="1" ht="15" customHeight="1">
      <c r="B209" s="320"/>
      <c r="C209" s="326"/>
      <c r="D209" s="299"/>
      <c r="E209" s="299"/>
      <c r="F209" s="319" t="s">
        <v>4064</v>
      </c>
      <c r="G209" s="299"/>
      <c r="H209" s="426" t="s">
        <v>4065</v>
      </c>
      <c r="I209" s="426"/>
      <c r="J209" s="426"/>
      <c r="K209" s="341"/>
    </row>
    <row r="210" spans="2:11" s="1" customFormat="1" ht="15" customHeight="1">
      <c r="B210" s="320"/>
      <c r="C210" s="299"/>
      <c r="D210" s="299"/>
      <c r="E210" s="299"/>
      <c r="F210" s="319" t="s">
        <v>4062</v>
      </c>
      <c r="G210" s="299"/>
      <c r="H210" s="426" t="s">
        <v>4226</v>
      </c>
      <c r="I210" s="426"/>
      <c r="J210" s="426"/>
      <c r="K210" s="341"/>
    </row>
    <row r="211" spans="2:11" s="1" customFormat="1" ht="15" customHeight="1">
      <c r="B211" s="358"/>
      <c r="C211" s="326"/>
      <c r="D211" s="326"/>
      <c r="E211" s="326"/>
      <c r="F211" s="319" t="s">
        <v>4066</v>
      </c>
      <c r="G211" s="305"/>
      <c r="H211" s="425" t="s">
        <v>4067</v>
      </c>
      <c r="I211" s="425"/>
      <c r="J211" s="425"/>
      <c r="K211" s="359"/>
    </row>
    <row r="212" spans="2:11" s="1" customFormat="1" ht="15" customHeight="1">
      <c r="B212" s="358"/>
      <c r="C212" s="326"/>
      <c r="D212" s="326"/>
      <c r="E212" s="326"/>
      <c r="F212" s="319" t="s">
        <v>2258</v>
      </c>
      <c r="G212" s="305"/>
      <c r="H212" s="425" t="s">
        <v>2590</v>
      </c>
      <c r="I212" s="425"/>
      <c r="J212" s="425"/>
      <c r="K212" s="359"/>
    </row>
    <row r="213" spans="2:11" s="1" customFormat="1" ht="15" customHeight="1">
      <c r="B213" s="358"/>
      <c r="C213" s="326"/>
      <c r="D213" s="326"/>
      <c r="E213" s="326"/>
      <c r="F213" s="360"/>
      <c r="G213" s="305"/>
      <c r="H213" s="361"/>
      <c r="I213" s="361"/>
      <c r="J213" s="361"/>
      <c r="K213" s="359"/>
    </row>
    <row r="214" spans="2:11" s="1" customFormat="1" ht="15" customHeight="1">
      <c r="B214" s="358"/>
      <c r="C214" s="299" t="s">
        <v>4189</v>
      </c>
      <c r="D214" s="326"/>
      <c r="E214" s="326"/>
      <c r="F214" s="319">
        <v>1</v>
      </c>
      <c r="G214" s="305"/>
      <c r="H214" s="425" t="s">
        <v>4227</v>
      </c>
      <c r="I214" s="425"/>
      <c r="J214" s="425"/>
      <c r="K214" s="359"/>
    </row>
    <row r="215" spans="2:11" s="1" customFormat="1" ht="15" customHeight="1">
      <c r="B215" s="358"/>
      <c r="C215" s="326"/>
      <c r="D215" s="326"/>
      <c r="E215" s="326"/>
      <c r="F215" s="319">
        <v>2</v>
      </c>
      <c r="G215" s="305"/>
      <c r="H215" s="425" t="s">
        <v>4228</v>
      </c>
      <c r="I215" s="425"/>
      <c r="J215" s="425"/>
      <c r="K215" s="359"/>
    </row>
    <row r="216" spans="2:11" s="1" customFormat="1" ht="15" customHeight="1">
      <c r="B216" s="358"/>
      <c r="C216" s="326"/>
      <c r="D216" s="326"/>
      <c r="E216" s="326"/>
      <c r="F216" s="319">
        <v>3</v>
      </c>
      <c r="G216" s="305"/>
      <c r="H216" s="425" t="s">
        <v>4229</v>
      </c>
      <c r="I216" s="425"/>
      <c r="J216" s="425"/>
      <c r="K216" s="359"/>
    </row>
    <row r="217" spans="2:11" s="1" customFormat="1" ht="15" customHeight="1">
      <c r="B217" s="358"/>
      <c r="C217" s="326"/>
      <c r="D217" s="326"/>
      <c r="E217" s="326"/>
      <c r="F217" s="319">
        <v>4</v>
      </c>
      <c r="G217" s="305"/>
      <c r="H217" s="425" t="s">
        <v>4230</v>
      </c>
      <c r="I217" s="425"/>
      <c r="J217" s="425"/>
      <c r="K217" s="359"/>
    </row>
    <row r="218" spans="2:11" s="1" customFormat="1" ht="12.75" customHeight="1">
      <c r="B218" s="362"/>
      <c r="C218" s="363"/>
      <c r="D218" s="363"/>
      <c r="E218" s="363"/>
      <c r="F218" s="363"/>
      <c r="G218" s="363"/>
      <c r="H218" s="363"/>
      <c r="I218" s="363"/>
      <c r="J218" s="363"/>
      <c r="K218" s="364"/>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45</vt:i4>
      </vt:variant>
    </vt:vector>
  </HeadingPairs>
  <TitlesOfParts>
    <vt:vector size="68" baseType="lpstr">
      <vt:lpstr>Rekapitulace stavby</vt:lpstr>
      <vt:lpstr>SO 01 - Bourání a obnova ...</vt:lpstr>
      <vt:lpstr>SO 02 - Splašková kanalizace</vt:lpstr>
      <vt:lpstr>SO 03 - Splašková kanaliz...</vt:lpstr>
      <vt:lpstr>SO 04 - Dešťová kanalizace</vt:lpstr>
      <vt:lpstr>SO 05 - Dešťová kanalizac...</vt:lpstr>
      <vt:lpstr>SO 06 - Vodovod</vt:lpstr>
      <vt:lpstr>SO 07 - Vodovod - přípojky</vt:lpstr>
      <vt:lpstr>SO 08 - Plynovod</vt:lpstr>
      <vt:lpstr>SO 09 - Plynovod - přípojky</vt:lpstr>
      <vt:lpstr>D.4 - Silnoproud</vt:lpstr>
      <vt:lpstr>D.5 - Slaboproud</vt:lpstr>
      <vt:lpstr>D.6 - Veřejné osvětlení</vt:lpstr>
      <vt:lpstr>VRN - Vedlejší rozpočtové...</vt:lpstr>
      <vt:lpstr>01 - Schodiště a cesta k ...</vt:lpstr>
      <vt:lpstr>02 - Schodiště mezi objek...</vt:lpstr>
      <vt:lpstr>03 - Schodiště a cesta za...</vt:lpstr>
      <vt:lpstr>04 - Ruiny č.p.1329, 126</vt:lpstr>
      <vt:lpstr>05 - Vyklizení ruin č.p.1...</vt:lpstr>
      <vt:lpstr>06 - Oprava zdi, oplocení...</vt:lpstr>
      <vt:lpstr>07 - Vyklizení ruin č.p. ...</vt:lpstr>
      <vt:lpstr>Seznam figur</vt:lpstr>
      <vt:lpstr>Pokyny pro vyplnění</vt:lpstr>
      <vt:lpstr>'01 - Schodiště a cesta k ...'!Názvy_tisku</vt:lpstr>
      <vt:lpstr>'02 - Schodiště mezi objek...'!Názvy_tisku</vt:lpstr>
      <vt:lpstr>'03 - Schodiště a cesta za...'!Názvy_tisku</vt:lpstr>
      <vt:lpstr>'04 - Ruiny č.p.1329, 126'!Názvy_tisku</vt:lpstr>
      <vt:lpstr>'05 - Vyklizení ruin č.p.1...'!Názvy_tisku</vt:lpstr>
      <vt:lpstr>'06 - Oprava zdi, oplocení...'!Názvy_tisku</vt:lpstr>
      <vt:lpstr>'07 - Vyklizení ruin č.p. ...'!Názvy_tisku</vt:lpstr>
      <vt:lpstr>'D.4 - Silnoproud'!Názvy_tisku</vt:lpstr>
      <vt:lpstr>'D.5 - Slaboproud'!Názvy_tisku</vt:lpstr>
      <vt:lpstr>'D.6 - Veřejné osvětlení'!Názvy_tisku</vt:lpstr>
      <vt:lpstr>'Rekapitulace stavby'!Názvy_tisku</vt:lpstr>
      <vt:lpstr>'Seznam figur'!Názvy_tisku</vt:lpstr>
      <vt:lpstr>'SO 01 - Bourání a obnova ...'!Názvy_tisku</vt:lpstr>
      <vt:lpstr>'SO 02 - Splašková kanalizace'!Názvy_tisku</vt:lpstr>
      <vt:lpstr>'SO 03 - Splašková kanaliz...'!Názvy_tisku</vt:lpstr>
      <vt:lpstr>'SO 04 - Dešťová kanalizace'!Názvy_tisku</vt:lpstr>
      <vt:lpstr>'SO 05 - Dešťová kanalizac...'!Názvy_tisku</vt:lpstr>
      <vt:lpstr>'SO 06 - Vodovod'!Názvy_tisku</vt:lpstr>
      <vt:lpstr>'SO 07 - Vodovod - přípojky'!Názvy_tisku</vt:lpstr>
      <vt:lpstr>'SO 08 - Plynovod'!Názvy_tisku</vt:lpstr>
      <vt:lpstr>'SO 09 - Plynovod - přípojky'!Názvy_tisku</vt:lpstr>
      <vt:lpstr>'VRN - Vedlejší rozpočtové...'!Názvy_tisku</vt:lpstr>
      <vt:lpstr>'01 - Schodiště a cesta k ...'!Oblast_tisku</vt:lpstr>
      <vt:lpstr>'02 - Schodiště mezi objek...'!Oblast_tisku</vt:lpstr>
      <vt:lpstr>'03 - Schodiště a cesta za...'!Oblast_tisku</vt:lpstr>
      <vt:lpstr>'04 - Ruiny č.p.1329, 126'!Oblast_tisku</vt:lpstr>
      <vt:lpstr>'05 - Vyklizení ruin č.p.1...'!Oblast_tisku</vt:lpstr>
      <vt:lpstr>'06 - Oprava zdi, oplocení...'!Oblast_tisku</vt:lpstr>
      <vt:lpstr>'07 - Vyklizení ruin č.p. ...'!Oblast_tisku</vt:lpstr>
      <vt:lpstr>'D.4 - Silnoproud'!Oblast_tisku</vt:lpstr>
      <vt:lpstr>'D.5 - Slaboproud'!Oblast_tisku</vt:lpstr>
      <vt:lpstr>'D.6 - Veřejné osvětlení'!Oblast_tisku</vt:lpstr>
      <vt:lpstr>'Pokyny pro vyplnění'!Oblast_tisku</vt:lpstr>
      <vt:lpstr>'Rekapitulace stavby'!Oblast_tisku</vt:lpstr>
      <vt:lpstr>'Seznam figur'!Oblast_tisku</vt:lpstr>
      <vt:lpstr>'SO 01 - Bourání a obnova ...'!Oblast_tisku</vt:lpstr>
      <vt:lpstr>'SO 02 - Splašková kanalizace'!Oblast_tisku</vt:lpstr>
      <vt:lpstr>'SO 03 - Splašková kanaliz...'!Oblast_tisku</vt:lpstr>
      <vt:lpstr>'SO 04 - Dešťová kanalizace'!Oblast_tisku</vt:lpstr>
      <vt:lpstr>'SO 05 - Dešťová kanalizac...'!Oblast_tisku</vt:lpstr>
      <vt:lpstr>'SO 06 - Vodovod'!Oblast_tisku</vt:lpstr>
      <vt:lpstr>'SO 07 - Vodovod - přípojky'!Oblast_tisku</vt:lpstr>
      <vt:lpstr>'SO 08 - Plynovod'!Oblast_tisku</vt:lpstr>
      <vt:lpstr>'SO 09 - Plynovod - přípojky'!Oblast_tisku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DESKTOP-3TG3RC1\Tomáš Vašek</dc:creator>
  <cp:lastModifiedBy>Linhartová Martina</cp:lastModifiedBy>
  <cp:lastPrinted>2020-01-23T13:20:11Z</cp:lastPrinted>
  <dcterms:created xsi:type="dcterms:W3CDTF">2020-01-23T13:16:36Z</dcterms:created>
  <dcterms:modified xsi:type="dcterms:W3CDTF">2020-02-18T09:35:16Z</dcterms:modified>
</cp:coreProperties>
</file>