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VRN" sheetId="2" r:id="rId2"/>
    <sheet name="D.1.1 - ÚT - Kotelna" sheetId="3" r:id="rId3"/>
    <sheet name="D.1.2 - ÚT - Modul TUV" sheetId="4" r:id="rId4"/>
    <sheet name="D.1.3 - ÚT - Školnický byt" sheetId="5" r:id="rId5"/>
    <sheet name="D.2 - M+R, EL" sheetId="6" r:id="rId6"/>
    <sheet name="D.3 - ZTI,Plyn" sheetId="7" r:id="rId7"/>
    <sheet name="D.4 - Vzduchotechnika" sheetId="8" r:id="rId8"/>
    <sheet name="D.5 - Stavební práce" sheetId="9" r:id="rId9"/>
  </sheets>
  <definedNames>
    <definedName name="_xlnm.Print_Area" localSheetId="0">'Rekapitulace stavby'!$D$4:$AO$76,'Rekapitulace stavby'!$C$82:$AQ$104</definedName>
    <definedName name="_xlnm._FilterDatabase" localSheetId="1" hidden="1">'001 - VRN'!$C$119:$K$128</definedName>
    <definedName name="_xlnm.Print_Area" localSheetId="1">'001 - VRN'!$C$4:$J$76,'001 - VRN'!$C$82:$J$101,'001 - VRN'!$C$107:$K$128</definedName>
    <definedName name="_xlnm._FilterDatabase" localSheetId="2" hidden="1">'D.1.1 - ÚT - Kotelna'!$C$132:$K$259</definedName>
    <definedName name="_xlnm.Print_Area" localSheetId="2">'D.1.1 - ÚT - Kotelna'!$C$4:$J$76,'D.1.1 - ÚT - Kotelna'!$C$82:$J$112,'D.1.1 - ÚT - Kotelna'!$C$118:$K$259</definedName>
    <definedName name="_xlnm._FilterDatabase" localSheetId="3" hidden="1">'D.1.2 - ÚT - Modul TUV'!$C$125:$K$208</definedName>
    <definedName name="_xlnm.Print_Area" localSheetId="3">'D.1.2 - ÚT - Modul TUV'!$C$4:$J$76,'D.1.2 - ÚT - Modul TUV'!$C$82:$J$105,'D.1.2 - ÚT - Modul TUV'!$C$111:$K$208</definedName>
    <definedName name="_xlnm._FilterDatabase" localSheetId="4" hidden="1">'D.1.3 - ÚT - Školnický byt'!$C$126:$K$155</definedName>
    <definedName name="_xlnm.Print_Area" localSheetId="4">'D.1.3 - ÚT - Školnický byt'!$C$4:$J$76,'D.1.3 - ÚT - Školnický byt'!$C$82:$J$106,'D.1.3 - ÚT - Školnický byt'!$C$112:$K$155</definedName>
    <definedName name="_xlnm._FilterDatabase" localSheetId="5" hidden="1">'D.2 - M+R, EL'!$C$116:$K$171</definedName>
    <definedName name="_xlnm.Print_Area" localSheetId="5">'D.2 - M+R, EL'!$C$4:$J$76,'D.2 - M+R, EL'!$C$82:$J$98,'D.2 - M+R, EL'!$C$104:$K$171</definedName>
    <definedName name="_xlnm._FilterDatabase" localSheetId="6" hidden="1">'D.3 - ZTI,Plyn'!$C$121:$K$193</definedName>
    <definedName name="_xlnm.Print_Area" localSheetId="6">'D.3 - ZTI,Plyn'!$C$4:$J$76,'D.3 - ZTI,Plyn'!$C$82:$J$103,'D.3 - ZTI,Plyn'!$C$109:$K$193</definedName>
    <definedName name="_xlnm._FilterDatabase" localSheetId="7" hidden="1">'D.4 - Vzduchotechnika'!$C$117:$K$146</definedName>
    <definedName name="_xlnm.Print_Area" localSheetId="7">'D.4 - Vzduchotechnika'!$C$4:$J$76,'D.4 - Vzduchotechnika'!$C$82:$J$99,'D.4 - Vzduchotechnika'!$C$105:$K$146</definedName>
    <definedName name="_xlnm._FilterDatabase" localSheetId="8" hidden="1">'D.5 - Stavební práce'!$C$136:$K$324</definedName>
    <definedName name="_xlnm.Print_Area" localSheetId="8">'D.5 - Stavební práce'!$C$4:$J$76,'D.5 - Stavební práce'!$C$82:$J$118,'D.5 - Stavební práce'!$C$124:$K$324</definedName>
    <definedName name="_xlnm.Print_Titles" localSheetId="0">'Rekapitulace stavby'!$92:$92</definedName>
    <definedName name="_xlnm.Print_Titles" localSheetId="1">'001 - VRN'!$119:$119</definedName>
    <definedName name="_xlnm.Print_Titles" localSheetId="2">'D.1.1 - ÚT - Kotelna'!$132:$132</definedName>
    <definedName name="_xlnm.Print_Titles" localSheetId="3">'D.1.2 - ÚT - Modul TUV'!$125:$125</definedName>
    <definedName name="_xlnm.Print_Titles" localSheetId="4">'D.1.3 - ÚT - Školnický byt'!$126:$126</definedName>
    <definedName name="_xlnm.Print_Titles" localSheetId="7">'D.4 - Vzduchotechnika'!$117:$117</definedName>
    <definedName name="_xlnm.Print_Titles" localSheetId="8">'D.5 - Stavební práce'!$136:$136</definedName>
  </definedNames>
  <calcPr fullCalcOnLoad="1"/>
</workbook>
</file>

<file path=xl/sharedStrings.xml><?xml version="1.0" encoding="utf-8"?>
<sst xmlns="http://schemas.openxmlformats.org/spreadsheetml/2006/main" count="8124" uniqueCount="1444">
  <si>
    <t>Export Komplet</t>
  </si>
  <si>
    <t/>
  </si>
  <si>
    <t>2.0</t>
  </si>
  <si>
    <t>ZAMOK</t>
  </si>
  <si>
    <t>False</t>
  </si>
  <si>
    <t>{f03ed01e-b957-4f1a-9331-639613422f1c}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</si>
  <si>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</si>
  <si>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</si>
  <si>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</si>
  <si>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</si>
  <si>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</si>
  <si>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</si>
  <si>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</si>
  <si>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</si>
  <si>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</si>
  <si>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</si>
  <si>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</si>
  <si>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Kotelna Holečkova</t>
  </si>
  <si>
    <t>KSO:</t>
  </si>
  <si>
    <t>CC-CZ:</t>
  </si>
  <si>
    <t>Místo:</t>
  </si>
  <si>
    <t>Holečkova 668/38, Praha 5</t>
  </si>
  <si>
    <t>Datum:</t>
  </si>
  <si>
    <t>9. 12. 2019</t>
  </si>
  <si>
    <t>Zadavatel:</t>
  </si>
  <si>
    <t>IČ:</t>
  </si>
  <si>
    <t>0063631</t>
  </si>
  <si>
    <t>Městská část Praha 5, nám. 14. října č. 4, Praha 5</t>
  </si>
  <si>
    <t>DIČ:</t>
  </si>
  <si>
    <t>Uchazeč:</t>
  </si>
  <si>
    <t>Vyplň údaj</t>
  </si>
  <si>
    <t>Projektant:</t>
  </si>
  <si>
    <t>16126165</t>
  </si>
  <si>
    <t>Ing. Jaroslav Šereda - Qteam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</si>
  <si>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</si>
  <si>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</si>
  <si>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</si>
  <si>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</si>
  <si>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</si>
  <si>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</si>
  <si>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</si>
  <si>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</si>
  <si>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</si>
  <si>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</si>
  <si>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</si>
  <si>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</si>
  <si>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</si>
  <si>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</si>
  <si>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</si>
  <si>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</si>
  <si>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</si>
  <si>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</si>
  <si>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</si>
  <si>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</si>
  <si>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</si>
  <si>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</si>
  <si>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</si>
  <si>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</si>
  <si>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</si>
  <si>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</si>
  <si>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</si>
  <si>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</si>
  <si>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</si>
  <si>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</si>
  <si>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</si>
  <si>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</si>
  <si>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</si>
  <si>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</si>
  <si>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</si>
  <si>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</si>
  <si>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</si>
  <si>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</si>
  <si>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</si>
  <si>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</si>
  <si>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</si>
  <si>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</si>
  <si>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</si>
  <si>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</si>
  <si>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</si>
  <si>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</si>
  <si>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</si>
  <si>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</si>
  <si>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</si>
  <si>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</si>
  <si>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VRN</t>
  </si>
  <si>
    <t>STA</t>
  </si>
  <si>
    <t>1</t>
  </si>
  <si>
    <t>{42d4dbb8-b889-4b24-9687-aab1e4246b12}</t>
  </si>
  <si>
    <t>2</t>
  </si>
  <si>
    <t>D.1</t>
  </si>
  <si>
    <t>Vytápění</t>
  </si>
  <si>
    <t>{77a8c06f-f8d3-436d-ba7b-f1cf3e34afc3}</t>
  </si>
  <si>
    <t>D.1.1</t>
  </si>
  <si>
    <t>ÚT - Kotelna</t>
  </si>
  <si>
    <t>Soupis</t>
  </si>
  <si>
    <t>{e0206ca9-bf17-4699-8a58-41ec539af48f}</t>
  </si>
  <si>
    <t>D.1.2</t>
  </si>
  <si>
    <t>ÚT - Modul TUV</t>
  </si>
  <si>
    <t>{ed326127-341b-41a2-9346-d5faa1a30363}</t>
  </si>
  <si>
    <t>D.1.3</t>
  </si>
  <si>
    <t>ÚT - Školnický byt</t>
  </si>
  <si>
    <t>{210d7600-2dec-4793-9e5f-e0bf0cdf8c12}</t>
  </si>
  <si>
    <t>D.2</t>
  </si>
  <si>
    <t>M+R, EL</t>
  </si>
  <si>
    <t>{1c25287e-766f-4be0-b5ad-0d2de9eb5d1e}</t>
  </si>
  <si>
    <t>D.3</t>
  </si>
  <si>
    <t>ZTI,Plyn</t>
  </si>
  <si>
    <t>{b4bbce27-b48c-40c9-8830-48928a810b5f}</t>
  </si>
  <si>
    <t>D.4</t>
  </si>
  <si>
    <t>Vzduchotechnika</t>
  </si>
  <si>
    <t>{cab6260d-abe6-4c58-8bc4-db60e6813182}</t>
  </si>
  <si>
    <t>D.5</t>
  </si>
  <si>
    <t>Stavební práce</t>
  </si>
  <si>
    <t>{e84d0e4e-8c16-4b5a-84fb-0ed41664ff1b}</t>
  </si>
  <si>
    <t>KRYCÍ LIST SOUPISU PRACÍ</t>
  </si>
  <si>
    <t>Objekt:</t>
  </si>
  <si>
    <t>001 -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</si>
  <si>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</si>
  <si>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</si>
  <si>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</si>
  <si>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</si>
  <si>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</si>
  <si>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</si>
  <si>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</si>
  <si>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</si>
  <si>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</si>
  <si>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</si>
  <si>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</si>
  <si>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</si>
  <si>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</si>
  <si>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</si>
  <si>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</si>
  <si>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</si>
  <si>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</si>
  <si>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</si>
  <si>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</si>
  <si>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</si>
  <si>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</si>
  <si>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</si>
  <si>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</si>
  <si>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</si>
  <si>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</si>
  <si>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</si>
  <si>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</si>
  <si>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</si>
  <si>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</si>
  <si>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%</t>
  </si>
  <si>
    <t>1024</t>
  </si>
  <si>
    <t>-1595659086</t>
  </si>
  <si>
    <t>VRN4</t>
  </si>
  <si>
    <t>Inženýrská činnost</t>
  </si>
  <si>
    <t>040001000</t>
  </si>
  <si>
    <t>Zkoušky a revize</t>
  </si>
  <si>
    <t>2117314703</t>
  </si>
  <si>
    <t>3</t>
  </si>
  <si>
    <t>045002000</t>
  </si>
  <si>
    <t>Kompletační a koordinační činnost</t>
  </si>
  <si>
    <t>-1294858049</t>
  </si>
  <si>
    <t>VRN6</t>
  </si>
  <si>
    <t>Územní vlivy</t>
  </si>
  <si>
    <t>4</t>
  </si>
  <si>
    <t>060001000</t>
  </si>
  <si>
    <t>-741633057</t>
  </si>
  <si>
    <t>D.1 - Vytápění</t>
  </si>
  <si>
    <t>Soupis:</t>
  </si>
  <si>
    <t>D.1.1 - ÚT - Kotelna</t>
  </si>
  <si>
    <t xml:space="preserve">730 - Ústřední vytápění </t>
  </si>
  <si>
    <t xml:space="preserve">    732r01 - Plynové kotle + příslušenství</t>
  </si>
  <si>
    <t xml:space="preserve">    732r02 - Odkouření kotlů</t>
  </si>
  <si>
    <t xml:space="preserve">    732r03 - Technologie</t>
  </si>
  <si>
    <t xml:space="preserve">    732r04 - Potrubí</t>
  </si>
  <si>
    <t xml:space="preserve">    732r05 - Armatury</t>
  </si>
  <si>
    <t xml:space="preserve">    732r06 - Nátěry</t>
  </si>
  <si>
    <t xml:space="preserve">    732r07 - Izolace potrubí</t>
  </si>
  <si>
    <t xml:space="preserve">    732r08 - Teploměry 0-120°</t>
  </si>
  <si>
    <t xml:space="preserve">    732r09 - Ostatní materiály</t>
  </si>
  <si>
    <t xml:space="preserve">    732r10 - Náplň topného systému</t>
  </si>
  <si>
    <t xml:space="preserve">    732r11 - Povinná výbava kotelny</t>
  </si>
  <si>
    <t xml:space="preserve">    732r12 - Ostatní náklady</t>
  </si>
  <si>
    <t>730</t>
  </si>
  <si>
    <t xml:space="preserve">Ústřední vytápění </t>
  </si>
  <si>
    <t>732r01</t>
  </si>
  <si>
    <t>Plynové kotle + příslušenství</t>
  </si>
  <si>
    <t>731244494</t>
  </si>
  <si>
    <t>Montáž kotle ocelového závěsného na plyn kondenzačního o výkonu do 50 kW</t>
  </si>
  <si>
    <t>soubor</t>
  </si>
  <si>
    <t>16</t>
  </si>
  <si>
    <t>1617252476</t>
  </si>
  <si>
    <t>M</t>
  </si>
  <si>
    <t>48417436r01</t>
  </si>
  <si>
    <t>Závěsný kondenzační plynový kotel, nerezový zásobník 45kW při 80/60°C vč. čerpadlové skupiny</t>
  </si>
  <si>
    <t>kus</t>
  </si>
  <si>
    <t>32</t>
  </si>
  <si>
    <t>1639372413</t>
  </si>
  <si>
    <t>P</t>
  </si>
  <si>
    <t xml:space="preserve">Poznámka k položce:
součást dodávky:
Obslužná jednotka - 2 ks
Kotlová regulace- 2 ks
Připojovací sada topného okruhu - 2 ks
Boční kryt pro připojovací sadu - 2 ks
Stojan pro kotel - 2 ks
Přip. sada topného okruhu - 2 ks
Plynový uzavírací kohout 3/4 s TAE - 4 ks
</t>
  </si>
  <si>
    <t>75</t>
  </si>
  <si>
    <t>732113104R1</t>
  </si>
  <si>
    <t>Montáž vyrovnávače dynamických tlaků DN 80 PN 6 hydraulický přírubový</t>
  </si>
  <si>
    <t>1912355212</t>
  </si>
  <si>
    <t>48417436r02</t>
  </si>
  <si>
    <t>HVDT DN80</t>
  </si>
  <si>
    <t>973605651</t>
  </si>
  <si>
    <t>74</t>
  </si>
  <si>
    <t>723239102</t>
  </si>
  <si>
    <t>Montáž armatur plynovodních se dvěma závity G 3/4 ostatní typ</t>
  </si>
  <si>
    <t>-1964200442</t>
  </si>
  <si>
    <t>48417436r03</t>
  </si>
  <si>
    <t>Plynový filtr Rp 3/4</t>
  </si>
  <si>
    <t>-14358470</t>
  </si>
  <si>
    <t>76</t>
  </si>
  <si>
    <t>732311112R1</t>
  </si>
  <si>
    <t>Montáž neutalizačního zařízení</t>
  </si>
  <si>
    <t>-624002065</t>
  </si>
  <si>
    <t>48417436r04</t>
  </si>
  <si>
    <t>Neutralizační zařízení</t>
  </si>
  <si>
    <t>1352661231</t>
  </si>
  <si>
    <t>6</t>
  </si>
  <si>
    <t>48417436r05</t>
  </si>
  <si>
    <t>Rozšíření EA1</t>
  </si>
  <si>
    <t>-1274139920</t>
  </si>
  <si>
    <t>88</t>
  </si>
  <si>
    <t>998731101</t>
  </si>
  <si>
    <t>Přesun hmot tonážní pro kotelny v objektech v do 6 m</t>
  </si>
  <si>
    <t>t</t>
  </si>
  <si>
    <t>-1537430413</t>
  </si>
  <si>
    <t>732r02</t>
  </si>
  <si>
    <t>Odkouření kotlů</t>
  </si>
  <si>
    <t>111</t>
  </si>
  <si>
    <t>731810102R1</t>
  </si>
  <si>
    <t>Kaskádový modul odkouření</t>
  </si>
  <si>
    <t>-604114837</t>
  </si>
  <si>
    <t>7</t>
  </si>
  <si>
    <t>48417436r06</t>
  </si>
  <si>
    <t>Paralelní adaptér 80/125 - 80/80</t>
  </si>
  <si>
    <t>-1061843677</t>
  </si>
  <si>
    <t>112</t>
  </si>
  <si>
    <t>731810102R2</t>
  </si>
  <si>
    <t>Kouřovod DN 150, mat.PP</t>
  </si>
  <si>
    <t>m</t>
  </si>
  <si>
    <t>-2036795965</t>
  </si>
  <si>
    <t>113</t>
  </si>
  <si>
    <t>731810102R3</t>
  </si>
  <si>
    <t>Komínová vložka DN 150, mat PP</t>
  </si>
  <si>
    <t>-1071306250</t>
  </si>
  <si>
    <t>110</t>
  </si>
  <si>
    <t>731810442R1</t>
  </si>
  <si>
    <t>Přívod vzduchu ke kotlům DN80, mat. PP</t>
  </si>
  <si>
    <t>-322550363</t>
  </si>
  <si>
    <t>115</t>
  </si>
  <si>
    <t>731810442R2</t>
  </si>
  <si>
    <t>Přívod vzduchu ke kotlům DN150, mat. PP</t>
  </si>
  <si>
    <t>1024466846</t>
  </si>
  <si>
    <t>114</t>
  </si>
  <si>
    <t>731810102R4</t>
  </si>
  <si>
    <t>Komínová vložka DN 150</t>
  </si>
  <si>
    <t>-1033820597</t>
  </si>
  <si>
    <t>116</t>
  </si>
  <si>
    <t>1427922038</t>
  </si>
  <si>
    <t>732r03</t>
  </si>
  <si>
    <t>Technologie</t>
  </si>
  <si>
    <t>77</t>
  </si>
  <si>
    <t>732111125R1</t>
  </si>
  <si>
    <t>Tělesa rozdělovačů a sběračů DN 65 z trub ocelových bezešvých</t>
  </si>
  <si>
    <t>-1186855723</t>
  </si>
  <si>
    <t>78</t>
  </si>
  <si>
    <t>732111314</t>
  </si>
  <si>
    <t>Trubková hrdla rozdělovačů a sběračů bez přírub DN 25</t>
  </si>
  <si>
    <t>-1627849085</t>
  </si>
  <si>
    <t>79</t>
  </si>
  <si>
    <t>732111318</t>
  </si>
  <si>
    <t>Trubková hrdla rozdělovačů a sběračů bez přírub DN 50</t>
  </si>
  <si>
    <t>-180970506</t>
  </si>
  <si>
    <t>80</t>
  </si>
  <si>
    <t>732111322</t>
  </si>
  <si>
    <t>Trubková hrdla rozdělovačů a sběračů bez přírub DN 65</t>
  </si>
  <si>
    <t>-901763201</t>
  </si>
  <si>
    <t>81</t>
  </si>
  <si>
    <t>732111315</t>
  </si>
  <si>
    <t>Trubková hrdla rozdělovačů a sběračů bez přírub DN 32</t>
  </si>
  <si>
    <t>732018648</t>
  </si>
  <si>
    <t>82</t>
  </si>
  <si>
    <t>734424101</t>
  </si>
  <si>
    <t>Kondenzační smyčka k přivaření zahnutá PN 250 do 300°C</t>
  </si>
  <si>
    <t>-2000530134</t>
  </si>
  <si>
    <t>83</t>
  </si>
  <si>
    <t>734411127</t>
  </si>
  <si>
    <t>Teploměr technický s pevným stonkem a jímkou zadní připojení průměr 100 mm délky 100 mm</t>
  </si>
  <si>
    <t>-1922383204</t>
  </si>
  <si>
    <t>84</t>
  </si>
  <si>
    <t>734421102</t>
  </si>
  <si>
    <t>Tlakoměr s pevným stonkem a zpětnou klapkou tlak 0-16 bar průměr 63 mm spodní připojení</t>
  </si>
  <si>
    <t>269699111</t>
  </si>
  <si>
    <t>85</t>
  </si>
  <si>
    <t>734291123</t>
  </si>
  <si>
    <t>Kohout plnící a vypouštěcí G 1/2 PN 10 do 90°C závitový</t>
  </si>
  <si>
    <t>964992157</t>
  </si>
  <si>
    <t>86</t>
  </si>
  <si>
    <t>734291123R1</t>
  </si>
  <si>
    <t>Konzola pro rozdělovač</t>
  </si>
  <si>
    <t>kpl</t>
  </si>
  <si>
    <t>1875729581</t>
  </si>
  <si>
    <t>8</t>
  </si>
  <si>
    <t>734209114</t>
  </si>
  <si>
    <t>Montáž armatury závitové s dvěma závity G 3/4</t>
  </si>
  <si>
    <t>1223094627</t>
  </si>
  <si>
    <t>9</t>
  </si>
  <si>
    <t>55121258r01</t>
  </si>
  <si>
    <t>Pojistný ventil DN20 otev.přetlak 0,3 MPa</t>
  </si>
  <si>
    <t>539007094</t>
  </si>
  <si>
    <t>10</t>
  </si>
  <si>
    <t>732429221</t>
  </si>
  <si>
    <t>Montáž čerpadla oběhového mokroběžného přírubového DN 32 jednodílné</t>
  </si>
  <si>
    <t>-2123837206</t>
  </si>
  <si>
    <t>11</t>
  </si>
  <si>
    <t>42610584r01</t>
  </si>
  <si>
    <t>Čerpadlo Q=3,95 m3/h, H=3m, DN25, 230Vm 50Hz, Imax=0,75A</t>
  </si>
  <si>
    <t>1808126025</t>
  </si>
  <si>
    <t>12</t>
  </si>
  <si>
    <t>734209127</t>
  </si>
  <si>
    <t>Montáž armatury závitové s třemi závity G 6/4</t>
  </si>
  <si>
    <t>-365505289</t>
  </si>
  <si>
    <t>13</t>
  </si>
  <si>
    <t>55128816r01</t>
  </si>
  <si>
    <t>trojcestná klapka, DN40, Kvs=25, Servopohon 230V dodá M+R</t>
  </si>
  <si>
    <t>828693221</t>
  </si>
  <si>
    <t>87</t>
  </si>
  <si>
    <t>998732101</t>
  </si>
  <si>
    <t>Přesun hmot tonážní pro strojovny v objektech v do 6 m</t>
  </si>
  <si>
    <t>-410257674</t>
  </si>
  <si>
    <t>732r04</t>
  </si>
  <si>
    <t>Potrubí</t>
  </si>
  <si>
    <t>14</t>
  </si>
  <si>
    <t>733111114r01</t>
  </si>
  <si>
    <t>Potrubí ocel ČSN EN 10253-1 PN16 DN20</t>
  </si>
  <si>
    <t>-2075130484</t>
  </si>
  <si>
    <t>733111115r01</t>
  </si>
  <si>
    <t>Potrubí ocel ČSN EN 10253-1 PN16 DN25</t>
  </si>
  <si>
    <t>1175804737</t>
  </si>
  <si>
    <t>733111116r01</t>
  </si>
  <si>
    <t>Potrubí ocel ČSN EN 10253-1 PN16 DN32</t>
  </si>
  <si>
    <t>517868253</t>
  </si>
  <si>
    <t>17</t>
  </si>
  <si>
    <t>733111117r01</t>
  </si>
  <si>
    <t>Potrubí ocel ČSN EN 10253-1 PN16 DN40</t>
  </si>
  <si>
    <t>1204552458</t>
  </si>
  <si>
    <t>18</t>
  </si>
  <si>
    <t>733111118r01</t>
  </si>
  <si>
    <t>Potrubí ocel ČSN EN 10253-1 PN16 DN50</t>
  </si>
  <si>
    <t>985846068</t>
  </si>
  <si>
    <t>19</t>
  </si>
  <si>
    <t>733121222r01</t>
  </si>
  <si>
    <t>Potrubí ocel ČSN EN 10253-1 PN16 DN65</t>
  </si>
  <si>
    <t>217192744</t>
  </si>
  <si>
    <t>89</t>
  </si>
  <si>
    <t>998733101</t>
  </si>
  <si>
    <t>Přesun hmot tonážní pro rozvody potrubí v objektech v do 6 m</t>
  </si>
  <si>
    <t>-1161420839</t>
  </si>
  <si>
    <t>732r05</t>
  </si>
  <si>
    <t>Armatury</t>
  </si>
  <si>
    <t>20</t>
  </si>
  <si>
    <t>734109214</t>
  </si>
  <si>
    <t>Montáž armatury přírubové se dvěma přírubami PN 16 DN 50</t>
  </si>
  <si>
    <t>444498928</t>
  </si>
  <si>
    <t>42261822r01</t>
  </si>
  <si>
    <t>Filtr DN50 PN16</t>
  </si>
  <si>
    <t>578225188</t>
  </si>
  <si>
    <t>22</t>
  </si>
  <si>
    <t>734109212</t>
  </si>
  <si>
    <t>Montáž armatury přírubové se dvěma přírubami PN 16 DN 25</t>
  </si>
  <si>
    <t>1248544219</t>
  </si>
  <si>
    <t>23</t>
  </si>
  <si>
    <t>55128072r01</t>
  </si>
  <si>
    <t>Ruční uzavírací klapka PN16 DN25</t>
  </si>
  <si>
    <t>-546452546</t>
  </si>
  <si>
    <t>24</t>
  </si>
  <si>
    <t>734109223</t>
  </si>
  <si>
    <t>Montáž armatury přírubové se dvěma přírubami PN 16 DN 32</t>
  </si>
  <si>
    <t>1715716452</t>
  </si>
  <si>
    <t>25</t>
  </si>
  <si>
    <t>55128073r01</t>
  </si>
  <si>
    <t>Ruční uzavírací klapka PN16 DN32</t>
  </si>
  <si>
    <t>836007195</t>
  </si>
  <si>
    <t>26</t>
  </si>
  <si>
    <t>421463875</t>
  </si>
  <si>
    <t>27</t>
  </si>
  <si>
    <t>55128075r01</t>
  </si>
  <si>
    <t>Ruční uzavírací klapka PN16 DN50</t>
  </si>
  <si>
    <t>-413282089</t>
  </si>
  <si>
    <t>28</t>
  </si>
  <si>
    <t>734109215</t>
  </si>
  <si>
    <t>Montáž armatury přírubové se dvěma přírubami PN 16 DN 65</t>
  </si>
  <si>
    <t>-1991524381</t>
  </si>
  <si>
    <t>29</t>
  </si>
  <si>
    <t>55128076r01</t>
  </si>
  <si>
    <t>Ruční uzavírací klapka PN16 DN65</t>
  </si>
  <si>
    <t>1635153738</t>
  </si>
  <si>
    <t>30</t>
  </si>
  <si>
    <t>-708191712</t>
  </si>
  <si>
    <t>31</t>
  </si>
  <si>
    <t>42283500r01</t>
  </si>
  <si>
    <t>Zpětná klapka DN50 PN16</t>
  </si>
  <si>
    <t>404870759</t>
  </si>
  <si>
    <t>734209103</t>
  </si>
  <si>
    <t>Montáž armatury závitové s jedním závitem G 1/2</t>
  </si>
  <si>
    <t>869503408</t>
  </si>
  <si>
    <t>33</t>
  </si>
  <si>
    <t>55124389r01</t>
  </si>
  <si>
    <t>Vypouštěcí kulový kohout DN15</t>
  </si>
  <si>
    <t>-1469403993</t>
  </si>
  <si>
    <t>90</t>
  </si>
  <si>
    <t>998734101</t>
  </si>
  <si>
    <t>Přesun hmot tonážní pro armatury v objektech v do 6 m</t>
  </si>
  <si>
    <t>-1027506664</t>
  </si>
  <si>
    <t>732r06</t>
  </si>
  <si>
    <t>Nátěry</t>
  </si>
  <si>
    <t>34</t>
  </si>
  <si>
    <t>783614551</t>
  </si>
  <si>
    <t>Základní jednonásobný syntetický nátěr potrubí DN do 50 mm</t>
  </si>
  <si>
    <t>1837615309</t>
  </si>
  <si>
    <t>35</t>
  </si>
  <si>
    <t>783614561</t>
  </si>
  <si>
    <t>Základní jednonásobný syntetický nátěr potrubí DN do 100 mm</t>
  </si>
  <si>
    <t>-785486035</t>
  </si>
  <si>
    <t>732r07</t>
  </si>
  <si>
    <t>Izolace potrubí</t>
  </si>
  <si>
    <t>36</t>
  </si>
  <si>
    <t>713463211</t>
  </si>
  <si>
    <t>Montáž izolace tepelné potrubí potrubními pouzdry s Al fólií staženými Al páskou 1x D do 50 mm</t>
  </si>
  <si>
    <t>-311474522</t>
  </si>
  <si>
    <t>37</t>
  </si>
  <si>
    <t>63154511</t>
  </si>
  <si>
    <t>pouzdro izolační potrubní s jednostrannou Al fólií max. 250/100 °C 28/25 mm</t>
  </si>
  <si>
    <t>1469189940</t>
  </si>
  <si>
    <t>38</t>
  </si>
  <si>
    <t>-1408410667</t>
  </si>
  <si>
    <t>39</t>
  </si>
  <si>
    <t>63154512</t>
  </si>
  <si>
    <t>pouzdro izolační potrubní s jednostrannou Al fólií max. 250/100 °C 35/25 mm</t>
  </si>
  <si>
    <t>-431484127</t>
  </si>
  <si>
    <t>40</t>
  </si>
  <si>
    <t>-445767334</t>
  </si>
  <si>
    <t>41</t>
  </si>
  <si>
    <t>63154533</t>
  </si>
  <si>
    <t>pouzdro izolační potrubní s jednostrannou Al fólií max. 250/100 °C 42/30 mm</t>
  </si>
  <si>
    <t>176355953</t>
  </si>
  <si>
    <t>42</t>
  </si>
  <si>
    <t>-1362070637</t>
  </si>
  <si>
    <t>43</t>
  </si>
  <si>
    <t>63154574</t>
  </si>
  <si>
    <t>pouzdro izolační potrubní s jednostrannou Al fólií max. 250/100 °C 49/40 mm</t>
  </si>
  <si>
    <t>1310291046</t>
  </si>
  <si>
    <t>44</t>
  </si>
  <si>
    <t>991687076</t>
  </si>
  <si>
    <t>45</t>
  </si>
  <si>
    <t>63154575</t>
  </si>
  <si>
    <t>pouzdro izolační potrubní s jednostrannou Al fólií max. 250/100 °C 60/40 mm</t>
  </si>
  <si>
    <t>2052357552</t>
  </si>
  <si>
    <t>46</t>
  </si>
  <si>
    <t>713463212</t>
  </si>
  <si>
    <t>Montáž izolace tepelné potrubí potrubními pouzdry s Al fólií staženými Al páskou 1x D do 100 mm</t>
  </si>
  <si>
    <t>-1930518287</t>
  </si>
  <si>
    <t>47</t>
  </si>
  <si>
    <t>63154607</t>
  </si>
  <si>
    <t>pouzdro izolační potrubní s jednostrannou Al fólií max. 250/100 °C 76/50 mm</t>
  </si>
  <si>
    <t>-1332039266</t>
  </si>
  <si>
    <t>91</t>
  </si>
  <si>
    <t>998713101</t>
  </si>
  <si>
    <t>Přesun hmot tonážní pro izolace tepelné v objektech v do 6 m</t>
  </si>
  <si>
    <t>1352315956</t>
  </si>
  <si>
    <t>732r08</t>
  </si>
  <si>
    <t>Teploměry 0-120°</t>
  </si>
  <si>
    <t>48</t>
  </si>
  <si>
    <t>734411101</t>
  </si>
  <si>
    <t>Teploměr technický s pevným stonkem a jímkou zadní připojení průměr 63 mm délky 50 mm</t>
  </si>
  <si>
    <t>-1067719980</t>
  </si>
  <si>
    <t>49</t>
  </si>
  <si>
    <t>734411102</t>
  </si>
  <si>
    <t>Teploměr technický s pevným stonkem a jímkou zadní připojení průměr 63 mm délky 75 mm</t>
  </si>
  <si>
    <t>-328828184</t>
  </si>
  <si>
    <t>50</t>
  </si>
  <si>
    <t>734411103</t>
  </si>
  <si>
    <t>Teploměr technický s pevným stonkem a jímkou zadní připojení průměr 63 mm délky 100 mm</t>
  </si>
  <si>
    <t>-1659527130</t>
  </si>
  <si>
    <t>732r09</t>
  </si>
  <si>
    <t>Ostatní materiály</t>
  </si>
  <si>
    <t>94</t>
  </si>
  <si>
    <t>42392872R1</t>
  </si>
  <si>
    <t>Upevňovací a závěsový materiál</t>
  </si>
  <si>
    <t>kg</t>
  </si>
  <si>
    <t>241270144</t>
  </si>
  <si>
    <t>117</t>
  </si>
  <si>
    <t>42392872R2</t>
  </si>
  <si>
    <t>Rýhovaná pryž</t>
  </si>
  <si>
    <t>m2</t>
  </si>
  <si>
    <t>-2063224887</t>
  </si>
  <si>
    <t>51</t>
  </si>
  <si>
    <t>27322504r01</t>
  </si>
  <si>
    <t>těsnění přírubové grafitové DN25</t>
  </si>
  <si>
    <t>763560507</t>
  </si>
  <si>
    <t>52</t>
  </si>
  <si>
    <t>27322505r01</t>
  </si>
  <si>
    <t>těsnění přírubové grafitové DN32</t>
  </si>
  <si>
    <t>770496121</t>
  </si>
  <si>
    <t>53</t>
  </si>
  <si>
    <t>27322507r01</t>
  </si>
  <si>
    <t>těsnění přírubové grafitové DN 50</t>
  </si>
  <si>
    <t>1875312106</t>
  </si>
  <si>
    <t>54</t>
  </si>
  <si>
    <t>27322508r01</t>
  </si>
  <si>
    <t>těsnění přírubové grafitové DN 65</t>
  </si>
  <si>
    <t>961082559</t>
  </si>
  <si>
    <t>55</t>
  </si>
  <si>
    <t>55261573r01</t>
  </si>
  <si>
    <t>Koleno ČSN EN 10253-1 DN20 90° 2D</t>
  </si>
  <si>
    <t>1711255600</t>
  </si>
  <si>
    <t>56</t>
  </si>
  <si>
    <t>55261573r03</t>
  </si>
  <si>
    <t>Koleno ČSN EN 10253-1 DN25 90° 2D</t>
  </si>
  <si>
    <t>310471822</t>
  </si>
  <si>
    <t>57</t>
  </si>
  <si>
    <t>55261573r04</t>
  </si>
  <si>
    <t>Koleno ČSN EN 10253-1 DN32 90° 2D</t>
  </si>
  <si>
    <t>1214148907</t>
  </si>
  <si>
    <t>58</t>
  </si>
  <si>
    <t>55261573r05</t>
  </si>
  <si>
    <t>Koleno ČSN EN 10253-1 DN40 90° 2D</t>
  </si>
  <si>
    <t>877054042</t>
  </si>
  <si>
    <t>59</t>
  </si>
  <si>
    <t>55261573r02</t>
  </si>
  <si>
    <t>Koleno ČSN EN 10253-1 DN50 90° 2D</t>
  </si>
  <si>
    <t>880901957</t>
  </si>
  <si>
    <t>60</t>
  </si>
  <si>
    <t>55261573r06</t>
  </si>
  <si>
    <t>Koleno ČSN EN 10253-1 DN65 90° 2D</t>
  </si>
  <si>
    <t>-465743885</t>
  </si>
  <si>
    <t>61</t>
  </si>
  <si>
    <t>31946317</t>
  </si>
  <si>
    <t>příruba přivařovací s krkem 11 416 pro PN 6 DN 80mm</t>
  </si>
  <si>
    <t>-1641674667</t>
  </si>
  <si>
    <t>62</t>
  </si>
  <si>
    <t>31946404</t>
  </si>
  <si>
    <t>příruba přivařovací s krkem 11 416 pro PN 16 DN 25mm</t>
  </si>
  <si>
    <t>196438829</t>
  </si>
  <si>
    <t>63</t>
  </si>
  <si>
    <t>31946405</t>
  </si>
  <si>
    <t>příruba přivařovací s krkem 11 416 pro PN 16 DN 32mm</t>
  </si>
  <si>
    <t>-1351936420</t>
  </si>
  <si>
    <t>64</t>
  </si>
  <si>
    <t>31946407</t>
  </si>
  <si>
    <t>příruba přivařovací s krkem 11 416 pro PN 16 DN 50mm</t>
  </si>
  <si>
    <t>-2102858386</t>
  </si>
  <si>
    <t>65</t>
  </si>
  <si>
    <t>31946408</t>
  </si>
  <si>
    <t>příruba přivařovací s krkem 11 416 pro PN 16 DN 65mm</t>
  </si>
  <si>
    <t>435530557</t>
  </si>
  <si>
    <t>66</t>
  </si>
  <si>
    <t>733124115</t>
  </si>
  <si>
    <t>Příplatek k potrubí ocelovému hladkému za zhotovení přechodů z trubek hladkých kováním DN 40/25</t>
  </si>
  <si>
    <t>96728272</t>
  </si>
  <si>
    <t>67</t>
  </si>
  <si>
    <t>733124117</t>
  </si>
  <si>
    <t>Příplatek k potrubí ocelovému hladkému za zhotovení přechodů z trubek hladkých kováním DN 50/32</t>
  </si>
  <si>
    <t>193900055</t>
  </si>
  <si>
    <t>68</t>
  </si>
  <si>
    <t>733124122</t>
  </si>
  <si>
    <t>Příplatek k potrubí ocelovému hladkému za zhotovení přechodů z trubek hladkých kováním DN 80/50</t>
  </si>
  <si>
    <t>-1349997579</t>
  </si>
  <si>
    <t>69</t>
  </si>
  <si>
    <t>42272640</t>
  </si>
  <si>
    <t>smyčka kondenzační stočená přivařovací z uhlíkové oceli PN 250 M20x1,5</t>
  </si>
  <si>
    <t>397509025</t>
  </si>
  <si>
    <t>93</t>
  </si>
  <si>
    <t>1285520850</t>
  </si>
  <si>
    <t>732r10</t>
  </si>
  <si>
    <t>Náplň topného systému</t>
  </si>
  <si>
    <t>95</t>
  </si>
  <si>
    <t>735191910R1</t>
  </si>
  <si>
    <t>Napuštění vody do topné soustavy</t>
  </si>
  <si>
    <t>l</t>
  </si>
  <si>
    <t>-754634104</t>
  </si>
  <si>
    <t>732r11</t>
  </si>
  <si>
    <t>Povinná výbava kotelny</t>
  </si>
  <si>
    <t>96</t>
  </si>
  <si>
    <t>091003000R1</t>
  </si>
  <si>
    <t>Lékárnička</t>
  </si>
  <si>
    <t>ks</t>
  </si>
  <si>
    <t>1214065400</t>
  </si>
  <si>
    <t>97</t>
  </si>
  <si>
    <t>091003000R2</t>
  </si>
  <si>
    <t>Bateriová svítilna</t>
  </si>
  <si>
    <t>1574026071</t>
  </si>
  <si>
    <t>98</t>
  </si>
  <si>
    <t>091003000R3</t>
  </si>
  <si>
    <t>Výstražné tabulky dle ČSN ISO 3864</t>
  </si>
  <si>
    <t>764923754</t>
  </si>
  <si>
    <t>732r12</t>
  </si>
  <si>
    <t>Ostatní náklady</t>
  </si>
  <si>
    <t>99</t>
  </si>
  <si>
    <t>091003000R4</t>
  </si>
  <si>
    <t>Informační štítky</t>
  </si>
  <si>
    <t>-1788288879</t>
  </si>
  <si>
    <t>100</t>
  </si>
  <si>
    <t>091003000R5</t>
  </si>
  <si>
    <t>Zalaminované schéma plynové kotelny</t>
  </si>
  <si>
    <t>-1241952717</t>
  </si>
  <si>
    <t>101</t>
  </si>
  <si>
    <t>091003000R6</t>
  </si>
  <si>
    <t>Topná zkouška</t>
  </si>
  <si>
    <t>609649782</t>
  </si>
  <si>
    <t>103</t>
  </si>
  <si>
    <t>091003000R7</t>
  </si>
  <si>
    <t>Dokumentace skutečného provedení</t>
  </si>
  <si>
    <t>858674260</t>
  </si>
  <si>
    <t>104</t>
  </si>
  <si>
    <t>091003000R8</t>
  </si>
  <si>
    <t>Doklady</t>
  </si>
  <si>
    <t>-1585878665</t>
  </si>
  <si>
    <t>105</t>
  </si>
  <si>
    <t>091003000R9</t>
  </si>
  <si>
    <t>Zaškolení obsluhy</t>
  </si>
  <si>
    <t>-1691144347</t>
  </si>
  <si>
    <t>70</t>
  </si>
  <si>
    <t>733190108</t>
  </si>
  <si>
    <t>Zkouška těsnosti potrubí ocelové závitové do DN 50</t>
  </si>
  <si>
    <t>202083937</t>
  </si>
  <si>
    <t>71</t>
  </si>
  <si>
    <t>733190225</t>
  </si>
  <si>
    <t>Zkouška těsnosti potrubí ocelové hladké přes D 60,3x2,9 do D 89x5,0</t>
  </si>
  <si>
    <t>1696339271</t>
  </si>
  <si>
    <t>102</t>
  </si>
  <si>
    <t>722290234R1</t>
  </si>
  <si>
    <t>Proplach potrubí do DN 80</t>
  </si>
  <si>
    <t>-937997606</t>
  </si>
  <si>
    <t>73</t>
  </si>
  <si>
    <t>580507208</t>
  </si>
  <si>
    <t>Uvedení plynového kotle do 50 kW do provozu</t>
  </si>
  <si>
    <t>-1055400266</t>
  </si>
  <si>
    <t>106</t>
  </si>
  <si>
    <t>091003000R10</t>
  </si>
  <si>
    <t>Revize</t>
  </si>
  <si>
    <t>1415047657</t>
  </si>
  <si>
    <t>D.1.2 - ÚT - Modul TUV</t>
  </si>
  <si>
    <t xml:space="preserve">    733r01 - Technologie</t>
  </si>
  <si>
    <t xml:space="preserve">    733r02 - Armatury</t>
  </si>
  <si>
    <t xml:space="preserve">    733r03 - Potrubí</t>
  </si>
  <si>
    <t xml:space="preserve">    733r04 - Izolace potrubí</t>
  </si>
  <si>
    <t xml:space="preserve">    733r05 - Ostatní</t>
  </si>
  <si>
    <t>733r01</t>
  </si>
  <si>
    <t>734209118R1</t>
  </si>
  <si>
    <t>Montáž deskového výměníku</t>
  </si>
  <si>
    <t>-485707138</t>
  </si>
  <si>
    <t>48438712r01</t>
  </si>
  <si>
    <t>Deskový výměník vč. izolace, teplotní spád - prim. 65/30, sek. 55/10, 31kW</t>
  </si>
  <si>
    <t>128</t>
  </si>
  <si>
    <t>1096635559</t>
  </si>
  <si>
    <t>732231101R1</t>
  </si>
  <si>
    <t>Akumulační nádrž TUV nerezová o objemu 200 l</t>
  </si>
  <si>
    <t>-204728499</t>
  </si>
  <si>
    <t>732331715</t>
  </si>
  <si>
    <t>Nádoba tlaková expanzní s membránou závitové připojení PN 1,0 o objemu 33 l</t>
  </si>
  <si>
    <t>-29221706</t>
  </si>
  <si>
    <t>732429212</t>
  </si>
  <si>
    <t>Montáž čerpadla oběhového mokroběžného závitového DN 25</t>
  </si>
  <si>
    <t>2118320274</t>
  </si>
  <si>
    <t>42610589r01</t>
  </si>
  <si>
    <t>Čerpadlo Q=0,8m3/h, H=3m, DN25, 230V, 50Hz, Imax=0,24A</t>
  </si>
  <si>
    <t>256</t>
  </si>
  <si>
    <t>-1824654764</t>
  </si>
  <si>
    <t>-942364153</t>
  </si>
  <si>
    <t>42610589r02</t>
  </si>
  <si>
    <t>Čerpadlo Q=2,8m3/h, H=3m, DN25, 230V, 50Hz, Imax=0,28A</t>
  </si>
  <si>
    <t>1692990321</t>
  </si>
  <si>
    <t>-1624934803</t>
  </si>
  <si>
    <t>42610589r03</t>
  </si>
  <si>
    <t>Čerpadlo Q=3,3m3/h, H=3m, DN25, 230V, 50Hz, Imax=0,38A</t>
  </si>
  <si>
    <t>1614282238</t>
  </si>
  <si>
    <t>734209124</t>
  </si>
  <si>
    <t>Montáž armatury závitové s třemi závity G 3/4</t>
  </si>
  <si>
    <t>1958062226</t>
  </si>
  <si>
    <t>55128810r02</t>
  </si>
  <si>
    <t>Trojcestná klapka, DN20, Kvs=4, Servopohon, 230V dodá M+R</t>
  </si>
  <si>
    <t>1730752958</t>
  </si>
  <si>
    <t>2054197798</t>
  </si>
  <si>
    <t>733r02</t>
  </si>
  <si>
    <t>722263207</t>
  </si>
  <si>
    <t>Vodoměr závitový jednovtokový suchoběžný do 100°C G 3/4 x 130 mm Qn 1,5 m3/h horizontální</t>
  </si>
  <si>
    <t>-612659685</t>
  </si>
  <si>
    <t>734209115</t>
  </si>
  <si>
    <t>Montáž armatury závitové s dvěma závity G 1</t>
  </si>
  <si>
    <t>40619100</t>
  </si>
  <si>
    <t>Pojistný ventil DN20 otev.přetlak 1MPa</t>
  </si>
  <si>
    <t>-1028074874</t>
  </si>
  <si>
    <t>1087109302</t>
  </si>
  <si>
    <t>55117233</t>
  </si>
  <si>
    <t>filtr závitový mosaz, závit vnitřní-vnitřní PN16 3/4"</t>
  </si>
  <si>
    <t>-725182062</t>
  </si>
  <si>
    <t>2012338879</t>
  </si>
  <si>
    <t>42260773r01</t>
  </si>
  <si>
    <t xml:space="preserve">Filtr PN16 DN20 </t>
  </si>
  <si>
    <t>-1443964664</t>
  </si>
  <si>
    <t>-199255311</t>
  </si>
  <si>
    <t>55114178</t>
  </si>
  <si>
    <t>kohout kulový PN42, T 185°C, plnoprůtokový, nikl, páčka 3/4 červená</t>
  </si>
  <si>
    <t>2110416967</t>
  </si>
  <si>
    <t>-542977370</t>
  </si>
  <si>
    <t>55114180</t>
  </si>
  <si>
    <t>kohout kulový PN35, T 185°C, plnoprůtokový, nikl, páčka 1" červená</t>
  </si>
  <si>
    <t>1723152335</t>
  </si>
  <si>
    <t>1407794716</t>
  </si>
  <si>
    <t>55121198</t>
  </si>
  <si>
    <t>závitový zpětný ventil 3/4"</t>
  </si>
  <si>
    <t>1853680345</t>
  </si>
  <si>
    <t>734121312R1</t>
  </si>
  <si>
    <t>Ventil přírubový zpětný samočinný přímý DN 20 PN 16 do 300°C do vodorovného potrubí</t>
  </si>
  <si>
    <t>-1533565119</t>
  </si>
  <si>
    <t>734111412R1</t>
  </si>
  <si>
    <t>Ventil přírubový uzavírací přímý DN 20 PN 16 do 300°C ovládaný ručně</t>
  </si>
  <si>
    <t>-518439616</t>
  </si>
  <si>
    <t>-1185547340</t>
  </si>
  <si>
    <t>1011850520</t>
  </si>
  <si>
    <t>934823508</t>
  </si>
  <si>
    <t>733r03</t>
  </si>
  <si>
    <t>722174003</t>
  </si>
  <si>
    <t>Potrubí vodovodní plastové PPR svar polyfuze PN 16 D 25 x 3,5 mm</t>
  </si>
  <si>
    <t>1804696536</t>
  </si>
  <si>
    <t>722174004</t>
  </si>
  <si>
    <t>Potrubí vodovodní plastové PPR svar polyfuze PN 16 D 32 x 4,4 mm</t>
  </si>
  <si>
    <t>1333721470</t>
  </si>
  <si>
    <t>733111114</t>
  </si>
  <si>
    <t>Potrubí ocelové závitové bezešvé běžné v kotelnách nebo strojovnách DN 20</t>
  </si>
  <si>
    <t>1475386219</t>
  </si>
  <si>
    <t>-282934203</t>
  </si>
  <si>
    <t>1534154182</t>
  </si>
  <si>
    <t>1679406912</t>
  </si>
  <si>
    <t>733r04</t>
  </si>
  <si>
    <t>-1102558313</t>
  </si>
  <si>
    <t>-1815666484</t>
  </si>
  <si>
    <t>992054243</t>
  </si>
  <si>
    <t>-924371251</t>
  </si>
  <si>
    <t>1142680103</t>
  </si>
  <si>
    <t>733r05</t>
  </si>
  <si>
    <t>Ostatní</t>
  </si>
  <si>
    <t>-1127499800</t>
  </si>
  <si>
    <t>1873867391</t>
  </si>
  <si>
    <t>649239964</t>
  </si>
  <si>
    <t>31942665</t>
  </si>
  <si>
    <t>vsuvka mosaz 3/4"x3/4"</t>
  </si>
  <si>
    <t>631064496</t>
  </si>
  <si>
    <t>930458564</t>
  </si>
  <si>
    <t>31940002</t>
  </si>
  <si>
    <t>šroubení mosazné k vodoměrům 3/4"</t>
  </si>
  <si>
    <t>sada</t>
  </si>
  <si>
    <t>1245185497</t>
  </si>
  <si>
    <t>-1588028581</t>
  </si>
  <si>
    <t>31942766</t>
  </si>
  <si>
    <t>šroubení topenářské přímé mosaz 3/4"</t>
  </si>
  <si>
    <t>1048412799</t>
  </si>
  <si>
    <t>734209117</t>
  </si>
  <si>
    <t>Montáž armatury závitové s dvěma závity G 6/4</t>
  </si>
  <si>
    <t>-924484096</t>
  </si>
  <si>
    <t>42692260</t>
  </si>
  <si>
    <t>šroubení mosaz k čerpadlu s vestavěným kulovým kohoutem 1"1/2x1" T 110°C</t>
  </si>
  <si>
    <t>511732849</t>
  </si>
  <si>
    <t>-1867574298</t>
  </si>
  <si>
    <t>28654004</t>
  </si>
  <si>
    <t>koleno 90° PPR pro rozvod pitné a teplé užitkové vody D 25mm</t>
  </si>
  <si>
    <t>-684419856</t>
  </si>
  <si>
    <t>28654074</t>
  </si>
  <si>
    <t>T-kus jednoznačný PPR D 25mm</t>
  </si>
  <si>
    <t>-1148537461</t>
  </si>
  <si>
    <t>28654076</t>
  </si>
  <si>
    <t>T-kus jednoznačný PPR D 32mm</t>
  </si>
  <si>
    <t>-1212137681</t>
  </si>
  <si>
    <t>565399928</t>
  </si>
  <si>
    <t>28654393</t>
  </si>
  <si>
    <t>tvarovka T-kus přechodka plast s převlečnou maticí PPR 25 x 3/4"</t>
  </si>
  <si>
    <t>117051888</t>
  </si>
  <si>
    <t>734209113</t>
  </si>
  <si>
    <t>Montáž armatury závitové s dvěma závity G 1/2</t>
  </si>
  <si>
    <t>361473113</t>
  </si>
  <si>
    <t>28654304</t>
  </si>
  <si>
    <t>přechodka PPR s vnitřním kovovým závitem D 16x1/2"</t>
  </si>
  <si>
    <t>-1530878945</t>
  </si>
  <si>
    <t>1236535521</t>
  </si>
  <si>
    <t>28654305</t>
  </si>
  <si>
    <t>přechodka PPR s vnitřním kovovým závitem D 20x1/2"</t>
  </si>
  <si>
    <t>-249530798</t>
  </si>
  <si>
    <t>-320354059</t>
  </si>
  <si>
    <t>28654291</t>
  </si>
  <si>
    <t>přechodka PPR s vnitřním kovovým závitem D 25x1/2"</t>
  </si>
  <si>
    <t>-574112304</t>
  </si>
  <si>
    <t>-351859091</t>
  </si>
  <si>
    <t>28654308</t>
  </si>
  <si>
    <t>přechodka PPR s vnitřním kovovým závitem D 32x1"</t>
  </si>
  <si>
    <t>1217773167</t>
  </si>
  <si>
    <t>-1801309539</t>
  </si>
  <si>
    <t>28654371</t>
  </si>
  <si>
    <t>přechodka PPR s vnějším plastovým závitem dG 25x3/4"</t>
  </si>
  <si>
    <t>1872776362</t>
  </si>
  <si>
    <t>-608696504</t>
  </si>
  <si>
    <t>28654299</t>
  </si>
  <si>
    <t>přechodka PPR s vnějším kovovým závitem D 32x1"</t>
  </si>
  <si>
    <t>-1977391385</t>
  </si>
  <si>
    <t>27322503r01</t>
  </si>
  <si>
    <t xml:space="preserve">těsnění přírubové grafitové DN 20 </t>
  </si>
  <si>
    <t>-1225790994</t>
  </si>
  <si>
    <t>31946403</t>
  </si>
  <si>
    <t>příruba přivařovací s krkem 11 416 pro PN 16 DN 20mm</t>
  </si>
  <si>
    <t>-902596426</t>
  </si>
  <si>
    <t>733124114R1</t>
  </si>
  <si>
    <t>Příplatek k potrubí ocelovému hladkému za zhotovení přechodů z trubek hladkých kováním DN 25/20</t>
  </si>
  <si>
    <t>490998564</t>
  </si>
  <si>
    <t>965643136</t>
  </si>
  <si>
    <t>72</t>
  </si>
  <si>
    <t>-945562788</t>
  </si>
  <si>
    <t>-82195018</t>
  </si>
  <si>
    <t>D.1.3 - ÚT - Školnický byt</t>
  </si>
  <si>
    <t>PSV - Práce a dodávky PSV</t>
  </si>
  <si>
    <t xml:space="preserve">    734r01 - Kotel</t>
  </si>
  <si>
    <t xml:space="preserve">    734r03 - Potrubí</t>
  </si>
  <si>
    <t xml:space="preserve">    734r04 - Armatury</t>
  </si>
  <si>
    <t xml:space="preserve">    734r05 - Nátěry</t>
  </si>
  <si>
    <t xml:space="preserve">    734r06 - Izolace potrubí</t>
  </si>
  <si>
    <t xml:space="preserve">    734r07 - Ostatní</t>
  </si>
  <si>
    <t>PSV</t>
  </si>
  <si>
    <t>Práce a dodávky PSV</t>
  </si>
  <si>
    <t>734r01</t>
  </si>
  <si>
    <t>Kotel</t>
  </si>
  <si>
    <t>731244493</t>
  </si>
  <si>
    <t>Montáž kotle ocelového závěsného na plyn kondenzačního o výkonu do 28 kW</t>
  </si>
  <si>
    <t>745315853</t>
  </si>
  <si>
    <t>48417692r01</t>
  </si>
  <si>
    <t>Závěsný plynový kondenzační kotel 24kW s integrovaným zásobníkem 40l včetně příslušenství</t>
  </si>
  <si>
    <t>-2017264612</t>
  </si>
  <si>
    <t>731810102R15</t>
  </si>
  <si>
    <t>Koaxiální odkouření kotle 80/125mm</t>
  </si>
  <si>
    <t>-412109425</t>
  </si>
  <si>
    <t xml:space="preserve">Poznámka k položce:
Koaxilní kotlový adaptér 80/125mm - 1 ks 
87° koaxiální koleno s kontrolní otvory 80/125mm - 1 ks
Koaxilní trubka odkouření 80/125mm - 3,5 m
Komínová zděř- 1 ks
Kryt zděře - 1 ks
Patní koleno s podpěrou 80mm - 1 ks
Komínová vložka 80 mm - 10 m
Kontrolní otvor - 1 ks
</t>
  </si>
  <si>
    <t>-1827173261</t>
  </si>
  <si>
    <t>734r03</t>
  </si>
  <si>
    <t>18138726</t>
  </si>
  <si>
    <t>76253638</t>
  </si>
  <si>
    <t>1569484948</t>
  </si>
  <si>
    <t>734r04</t>
  </si>
  <si>
    <t>722239102</t>
  </si>
  <si>
    <t>Montáž armatur vodovodních se dvěma závity G 3/4</t>
  </si>
  <si>
    <t>1039978336</t>
  </si>
  <si>
    <t>-1890884107</t>
  </si>
  <si>
    <t>-510923185</t>
  </si>
  <si>
    <t>734r05</t>
  </si>
  <si>
    <t>2140959105</t>
  </si>
  <si>
    <t>734r06</t>
  </si>
  <si>
    <t>1854313806</t>
  </si>
  <si>
    <t>187561185</t>
  </si>
  <si>
    <t>-300800685</t>
  </si>
  <si>
    <t>734r07</t>
  </si>
  <si>
    <t>-1457853727</t>
  </si>
  <si>
    <t>Průchodka DN 32</t>
  </si>
  <si>
    <t>-1926748075</t>
  </si>
  <si>
    <t>-798300582</t>
  </si>
  <si>
    <t>-522365288</t>
  </si>
  <si>
    <t>403562477</t>
  </si>
  <si>
    <t>091003000R28</t>
  </si>
  <si>
    <t>-1653786099</t>
  </si>
  <si>
    <t>D.2 - M+R, EL</t>
  </si>
  <si>
    <t>MaR - Objekt celkem</t>
  </si>
  <si>
    <t>MaR</t>
  </si>
  <si>
    <t>Objekt celkem</t>
  </si>
  <si>
    <t>RK</t>
  </si>
  <si>
    <t>Regulace kotle - součást dodávky kotle</t>
  </si>
  <si>
    <t>RK.1</t>
  </si>
  <si>
    <t>Regulace ÚT A TV - součást dodávky kotle</t>
  </si>
  <si>
    <t>Pol46</t>
  </si>
  <si>
    <t>Poruchová signalizace</t>
  </si>
  <si>
    <t>Pol47</t>
  </si>
  <si>
    <t>Modem pro síť GSM</t>
  </si>
  <si>
    <t>TI</t>
  </si>
  <si>
    <t>Prostorový termostat 0…40°C</t>
  </si>
  <si>
    <t>P1</t>
  </si>
  <si>
    <t>Manostat 600kPa</t>
  </si>
  <si>
    <t>RV1</t>
  </si>
  <si>
    <t>Třícestná klapka</t>
  </si>
  <si>
    <t>Poznámka k položce:
Servopohon  230V</t>
  </si>
  <si>
    <t>RV3</t>
  </si>
  <si>
    <t>Třícestná klapka, DN40, kvs 25, Servopohon  230V,</t>
  </si>
  <si>
    <t>TA-TV</t>
  </si>
  <si>
    <t>Termostat kapilárový rozsah  30…90°C</t>
  </si>
  <si>
    <t>QA-CH4</t>
  </si>
  <si>
    <t>Detektor CH4 -</t>
  </si>
  <si>
    <t>QA-CO</t>
  </si>
  <si>
    <t>Detektor CO -</t>
  </si>
  <si>
    <t>LA</t>
  </si>
  <si>
    <t>Snímač zaplavení elektrody</t>
  </si>
  <si>
    <t>STOP</t>
  </si>
  <si>
    <t>Stop tlačítko u vchodu čevené</t>
  </si>
  <si>
    <t>H1</t>
  </si>
  <si>
    <t>Signální světlo na stěnu</t>
  </si>
  <si>
    <t>Pol48</t>
  </si>
  <si>
    <t>Zářivka dvoutrubicová</t>
  </si>
  <si>
    <t>Pol49</t>
  </si>
  <si>
    <t>Vypínač  světel</t>
  </si>
  <si>
    <t>MAR</t>
  </si>
  <si>
    <t>Skříňový rozvaděč 1200x600x300</t>
  </si>
  <si>
    <t>Poznámka k položce:
Řídící systém 
Vybavení:</t>
  </si>
  <si>
    <t>VV</t>
  </si>
  <si>
    <t xml:space="preserve">"vybavení rozvaděče" </t>
  </si>
  <si>
    <t>"Pojistkové odpojovače skleněných pojistek"   10</t>
  </si>
  <si>
    <t>"Jističe 6B/1"                                                                       5</t>
  </si>
  <si>
    <t>"Jističe 16B/3"                                                                    1</t>
  </si>
  <si>
    <t>"Jističe 10B/1"                                                                    6</t>
  </si>
  <si>
    <t>"Jističe 6B/2"                                                                      1</t>
  </si>
  <si>
    <t>"Jističe B2/1"                                                                      1</t>
  </si>
  <si>
    <t>"Jističe B4/1"                                                                      2</t>
  </si>
  <si>
    <t>"Jističe B16/1"                                                                    1</t>
  </si>
  <si>
    <t xml:space="preserve">"Pomocná relé"                                                                 1 </t>
  </si>
  <si>
    <t>"Zásuvka do rozvaděče"                                                2</t>
  </si>
  <si>
    <t xml:space="preserve">"Trafo230/24V, 160VA"                                                   1 </t>
  </si>
  <si>
    <t xml:space="preserve">"Trafo usměrňovač 230VAC/24VDC, 100VA"          1 </t>
  </si>
  <si>
    <t>"Přepěťová ochrana III stupně"                                  1</t>
  </si>
  <si>
    <t xml:space="preserve">"Pojistkový odpojovač, pojistky 3x20A"                 1 </t>
  </si>
  <si>
    <t>"Signálka žlutá na rozvaděči"                                      1</t>
  </si>
  <si>
    <t>"Hlavní vypínač 32A"                                                       1</t>
  </si>
  <si>
    <t>"Zásuvka jednofázová na omítku"                            1</t>
  </si>
  <si>
    <t>"Zásuvka třífázová  16A na omítku"                          1</t>
  </si>
  <si>
    <t>"Jističe 25B/3 v hlavním rozvaděči"                           1</t>
  </si>
  <si>
    <t>Součet</t>
  </si>
  <si>
    <t>"vybavení  komplet"  1</t>
  </si>
  <si>
    <t>Pol68</t>
  </si>
  <si>
    <t>JYTY 2x1</t>
  </si>
  <si>
    <t>Pol69</t>
  </si>
  <si>
    <t>JYTY 7x1</t>
  </si>
  <si>
    <t>Pol70</t>
  </si>
  <si>
    <t>CYKY 2x1,5</t>
  </si>
  <si>
    <t>Pol71</t>
  </si>
  <si>
    <t>CYKY 3x1,5</t>
  </si>
  <si>
    <t>Pol72</t>
  </si>
  <si>
    <t>CYKY 3x2,5</t>
  </si>
  <si>
    <t>Pol73</t>
  </si>
  <si>
    <t>CYKY 5x2,5</t>
  </si>
  <si>
    <t>Pol74</t>
  </si>
  <si>
    <t>CYKY 5x4</t>
  </si>
  <si>
    <t>Pol75</t>
  </si>
  <si>
    <t>Kabelový žlab 50x50</t>
  </si>
  <si>
    <t>Pol76</t>
  </si>
  <si>
    <t>Kabelový žlab 150x50</t>
  </si>
  <si>
    <t>Pol77</t>
  </si>
  <si>
    <t>Trubka ohebná 13..16</t>
  </si>
  <si>
    <t>92</t>
  </si>
  <si>
    <t>Pol78</t>
  </si>
  <si>
    <t>Montážní práce</t>
  </si>
  <si>
    <t>set</t>
  </si>
  <si>
    <t>Pol79</t>
  </si>
  <si>
    <t>Zapojení a uvedení do provozu</t>
  </si>
  <si>
    <t>D.3 - ZTI,Plyn</t>
  </si>
  <si>
    <t>720 - Zdravotechnika - vnitřní kanalizace, vodovod, plyn</t>
  </si>
  <si>
    <t xml:space="preserve">    721r01 - Armatury</t>
  </si>
  <si>
    <t xml:space="preserve">    722r01 - Potrubí</t>
  </si>
  <si>
    <t xml:space="preserve">    722r02 - Potrubí kanalizace</t>
  </si>
  <si>
    <t xml:space="preserve">    783r01 - Nátěry</t>
  </si>
  <si>
    <t xml:space="preserve">    722r03 - Ostatní</t>
  </si>
  <si>
    <t>720</t>
  </si>
  <si>
    <t>Zdravotechnika - vnitřní kanalizace, vodovod, plyn</t>
  </si>
  <si>
    <t>721r01</t>
  </si>
  <si>
    <t>723219102</t>
  </si>
  <si>
    <t>Montáž armatur plynovodních přírubových DN 50 ostatní typ</t>
  </si>
  <si>
    <t>-1316441494</t>
  </si>
  <si>
    <t>48466568r01</t>
  </si>
  <si>
    <t>Havarijní uzávěr plynu, 230V, DN50</t>
  </si>
  <si>
    <t>-1534173751</t>
  </si>
  <si>
    <t>722262213</t>
  </si>
  <si>
    <t>Vodoměr závitový jednovtokový suchoběžný do 40°C G 3/4 x 130 mm Qn 1,5 m3/h horizontální</t>
  </si>
  <si>
    <t>-579267671</t>
  </si>
  <si>
    <t>722232502</t>
  </si>
  <si>
    <t>Potrubní oddělovač G 3/4 PN 10 do 65°C vnější závit</t>
  </si>
  <si>
    <t>-2020187790</t>
  </si>
  <si>
    <t>722239103</t>
  </si>
  <si>
    <t>Montáž armatur vodovodních se dvěma závity G 1</t>
  </si>
  <si>
    <t>-94237994</t>
  </si>
  <si>
    <t>55117234</t>
  </si>
  <si>
    <t>filtr závitový mosaz, závit vnitřní-vnitřní PN16 1"</t>
  </si>
  <si>
    <t>-1479982857</t>
  </si>
  <si>
    <t>724399101r01</t>
  </si>
  <si>
    <t>Montáž úpravny vody</t>
  </si>
  <si>
    <t>-1912702544</t>
  </si>
  <si>
    <t>43632040r01</t>
  </si>
  <si>
    <t>Úpravna vody - katexový filtr s automatickou regenerací včetně náplně soli</t>
  </si>
  <si>
    <t>-228098173</t>
  </si>
  <si>
    <t>722239101</t>
  </si>
  <si>
    <t>Montáž armatur vodovodních se dvěma závity G 1/2</t>
  </si>
  <si>
    <t>-763019217</t>
  </si>
  <si>
    <t>55114176</t>
  </si>
  <si>
    <t>kohout kulový PN42, T 185°C, plnoprůtokový, nikl, páčka 1/2 červená</t>
  </si>
  <si>
    <t>-532128919</t>
  </si>
  <si>
    <t>589478074</t>
  </si>
  <si>
    <t>93200519</t>
  </si>
  <si>
    <t>723231163</t>
  </si>
  <si>
    <t>Kohout kulový přímý G 3/4 PN 42 do 185°C plnoprůtokový vnitřní závit těžká řada</t>
  </si>
  <si>
    <t>-63630420</t>
  </si>
  <si>
    <t>2143701232</t>
  </si>
  <si>
    <t>-1815549810</t>
  </si>
  <si>
    <t>722219102</t>
  </si>
  <si>
    <t>Montáž armatur vodovodních přírubových DN 50 ostatní typ</t>
  </si>
  <si>
    <t>488217790</t>
  </si>
  <si>
    <t>55128075</t>
  </si>
  <si>
    <t>klapka uzavírací mezipřírubová PN 16 do 120°C disk litina DN 50</t>
  </si>
  <si>
    <t>-2088973412</t>
  </si>
  <si>
    <t>1778996468</t>
  </si>
  <si>
    <t>55128001</t>
  </si>
  <si>
    <t>ventil vyvažovací stoupačkový přímý PN 20 do 100°C dvouregulační 1"</t>
  </si>
  <si>
    <t>-310750786</t>
  </si>
  <si>
    <t>1603523615</t>
  </si>
  <si>
    <t>55124389</t>
  </si>
  <si>
    <t>kohout vypouštěcí  kulový, s hadicovou vývodkou a zátkou, PN 10, T 110°C 1/2"</t>
  </si>
  <si>
    <t>-846904264</t>
  </si>
  <si>
    <t>734421102r01</t>
  </si>
  <si>
    <t>Tlakoměr s pevným stonkem a zpětnou klapkou tlak 0-6 bar průměr 63 mm spodní připojení</t>
  </si>
  <si>
    <t>-1562091757</t>
  </si>
  <si>
    <t>-234726275</t>
  </si>
  <si>
    <t>104692908</t>
  </si>
  <si>
    <t>722r01</t>
  </si>
  <si>
    <t>1369457417</t>
  </si>
  <si>
    <t>733111118</t>
  </si>
  <si>
    <t>Potrubí ocelové závitové bezešvé běžné v kotelnách nebo strojovnách DN 50</t>
  </si>
  <si>
    <t>-1947249585</t>
  </si>
  <si>
    <t>1344776803</t>
  </si>
  <si>
    <t>722174002</t>
  </si>
  <si>
    <t>Potrubí vodovodní plastové PPR svar polyfuze PN 16 D 20 x 2,8 mm</t>
  </si>
  <si>
    <t>1317578772</t>
  </si>
  <si>
    <t>-343685765</t>
  </si>
  <si>
    <t>-1688738571</t>
  </si>
  <si>
    <t>412070008</t>
  </si>
  <si>
    <t>63154004</t>
  </si>
  <si>
    <t>pouzdro izolační potrubní z minerální vlny s Al fólií max. 250/100 °C 22/20mm</t>
  </si>
  <si>
    <t>1196539029</t>
  </si>
  <si>
    <t>63154005</t>
  </si>
  <si>
    <t>pouzdro izolační potrubní z minerální vlny s Al fólií max. 250/100 °C 28/20mm</t>
  </si>
  <si>
    <t>1341091234</t>
  </si>
  <si>
    <t>-1081154661</t>
  </si>
  <si>
    <t>722290226</t>
  </si>
  <si>
    <t>Zkouška těsnosti vodovodního potrubí závitového do DN 50</t>
  </si>
  <si>
    <t>-1119002843</t>
  </si>
  <si>
    <t>722290234</t>
  </si>
  <si>
    <t>Proplach a dezinfekce vodovodního potrubí do DN 80</t>
  </si>
  <si>
    <t>1843711685</t>
  </si>
  <si>
    <t>-1365709096</t>
  </si>
  <si>
    <t>722r02</t>
  </si>
  <si>
    <t>Potrubí kanalizace</t>
  </si>
  <si>
    <t>28615576</t>
  </si>
  <si>
    <t>odbočka kanalizační PP úhel 87° DN 125/125 pro vysoké teploty</t>
  </si>
  <si>
    <t>1917959257</t>
  </si>
  <si>
    <t>28615620</t>
  </si>
  <si>
    <t>koleno kanalizační PP úhel 87° DN 125 pro vysoké teploty</t>
  </si>
  <si>
    <t>514181054</t>
  </si>
  <si>
    <t>721174026</t>
  </si>
  <si>
    <t>Potrubí kanalizační z PP odpadní DN 125</t>
  </si>
  <si>
    <t>1899954653</t>
  </si>
  <si>
    <t>721290123</t>
  </si>
  <si>
    <t>Zkouška těsnosti potrubí kanalizace kouřem do DN 300</t>
  </si>
  <si>
    <t>1618515421</t>
  </si>
  <si>
    <t>998721101</t>
  </si>
  <si>
    <t>Přesun hmot tonážní pro vnitřní kanalizace v objektech v do 6 m</t>
  </si>
  <si>
    <t>1324322070</t>
  </si>
  <si>
    <t>783r01</t>
  </si>
  <si>
    <t>-835043102</t>
  </si>
  <si>
    <t>783627601</t>
  </si>
  <si>
    <t>Krycí jednonásobný akrylátový nátěr potrubí DN do 50 mm</t>
  </si>
  <si>
    <t>719214180</t>
  </si>
  <si>
    <t>722r03</t>
  </si>
  <si>
    <t>409960316</t>
  </si>
  <si>
    <t>28654296</t>
  </si>
  <si>
    <t>přechodka PPR s vnějším kovovým závitem D 20x1/2"</t>
  </si>
  <si>
    <t>884416765</t>
  </si>
  <si>
    <t>1950897954</t>
  </si>
  <si>
    <t>28654299r01</t>
  </si>
  <si>
    <t>přechodka PPR s vnějším kovovým závitem D 32x3/4"</t>
  </si>
  <si>
    <t>-193582495</t>
  </si>
  <si>
    <t>-354295177</t>
  </si>
  <si>
    <t>1928622252</t>
  </si>
  <si>
    <t>-2117920175</t>
  </si>
  <si>
    <t>28654308r01</t>
  </si>
  <si>
    <t>přechodka PPR s vnitřním kovovým závitem D 32x3/4"</t>
  </si>
  <si>
    <t>326116455</t>
  </si>
  <si>
    <t>459166126</t>
  </si>
  <si>
    <t>-815868671</t>
  </si>
  <si>
    <t>1260719707</t>
  </si>
  <si>
    <t>-152201288</t>
  </si>
  <si>
    <t>-471525530</t>
  </si>
  <si>
    <t>-181863727</t>
  </si>
  <si>
    <t>-2031491680</t>
  </si>
  <si>
    <t>844260252</t>
  </si>
  <si>
    <t>-1739615836</t>
  </si>
  <si>
    <t>31942527r01</t>
  </si>
  <si>
    <t>T-kus se stejnými hrdly DN20/20</t>
  </si>
  <si>
    <t>-1557768512</t>
  </si>
  <si>
    <t>1254254673</t>
  </si>
  <si>
    <t>Revize plynu</t>
  </si>
  <si>
    <t>996589154</t>
  </si>
  <si>
    <t>091003000R29</t>
  </si>
  <si>
    <t>Uvedení úpravny vody do provozu</t>
  </si>
  <si>
    <t>287607277</t>
  </si>
  <si>
    <t>D.4 - Vzduchotechnika</t>
  </si>
  <si>
    <t xml:space="preserve">    751 - Vzduchotechnika</t>
  </si>
  <si>
    <t>751</t>
  </si>
  <si>
    <t>751398001R</t>
  </si>
  <si>
    <t>Mtž protidešťové žaluzie 800x400 mm</t>
  </si>
  <si>
    <t>-1728372692</t>
  </si>
  <si>
    <t>"1.001"   1</t>
  </si>
  <si>
    <t>"1.002"   1</t>
  </si>
  <si>
    <t>429729002R</t>
  </si>
  <si>
    <t xml:space="preserve">protidešťová žaluzie 800x400 mm </t>
  </si>
  <si>
    <t>313748520</t>
  </si>
  <si>
    <t>751398002R</t>
  </si>
  <si>
    <t>Mtž větrací mřížky 800x400 mm</t>
  </si>
  <si>
    <t>-1930132380</t>
  </si>
  <si>
    <t>"1.003"  1</t>
  </si>
  <si>
    <t>553414001R</t>
  </si>
  <si>
    <t>větrací mřížka 800x400 mm</t>
  </si>
  <si>
    <t>1357346758</t>
  </si>
  <si>
    <t>751398003R</t>
  </si>
  <si>
    <t>Mtž větrací mřížky 500x315 mm</t>
  </si>
  <si>
    <t>1245469275</t>
  </si>
  <si>
    <t>"1.004"  1</t>
  </si>
  <si>
    <t>553414002R</t>
  </si>
  <si>
    <t>větrací mřížka 500x315 mm</t>
  </si>
  <si>
    <t>-704217599</t>
  </si>
  <si>
    <t>751344001R</t>
  </si>
  <si>
    <t>Mtž tlumiče hluku pro kruhové potrubí D do 200 mm</t>
  </si>
  <si>
    <t>1614003974</t>
  </si>
  <si>
    <t>"1.005" 1</t>
  </si>
  <si>
    <t>429810001R</t>
  </si>
  <si>
    <t>potrubní tlumič hluku kruhový průměr 200/900 mm</t>
  </si>
  <si>
    <t>-2097592837</t>
  </si>
  <si>
    <t>751525001R</t>
  </si>
  <si>
    <t>Montáž atypické potrubní krabice ze zesíleného plechu 3 mm, předělená</t>
  </si>
  <si>
    <t>882456885</t>
  </si>
  <si>
    <t>"1.006" 1</t>
  </si>
  <si>
    <t>429810002R</t>
  </si>
  <si>
    <t>atypická potrubní krabice z plechu 3 mm, předělená, do ní ústí potrubí pr. 200 mm a 500x315 mm</t>
  </si>
  <si>
    <t>622377398</t>
  </si>
  <si>
    <t>751511001R</t>
  </si>
  <si>
    <t>Mtž potrubí čtyřhranné z Pz plechu sk. I včetně tvarovek a přírub</t>
  </si>
  <si>
    <t>-827606604</t>
  </si>
  <si>
    <t>"1.007"  21</t>
  </si>
  <si>
    <t>4298103R</t>
  </si>
  <si>
    <t>čtyhranné potrubí z Pz plechu sk. I včetně tvarovek a přírub</t>
  </si>
  <si>
    <t>1259680530</t>
  </si>
  <si>
    <t>751000001R</t>
  </si>
  <si>
    <t>Montáž spojovacího a montážního materiálu</t>
  </si>
  <si>
    <t>1836759133</t>
  </si>
  <si>
    <t>"M.001"  1</t>
  </si>
  <si>
    <t>751000002R</t>
  </si>
  <si>
    <t>spojovací a montážní materiál</t>
  </si>
  <si>
    <t>-2089963971</t>
  </si>
  <si>
    <t>751511002R</t>
  </si>
  <si>
    <t>Demontáž  potrubí čtyřhranné z Pz plechu sk. I včetně tvarovek a přírub</t>
  </si>
  <si>
    <t>-709516485</t>
  </si>
  <si>
    <t>"D.001"  1</t>
  </si>
  <si>
    <t>998751201</t>
  </si>
  <si>
    <t>Přesun hmot procentní pro vzduchotechniku v objektech v do 12 m</t>
  </si>
  <si>
    <t>-779835438</t>
  </si>
  <si>
    <t>D.5 - Stavební práce</t>
  </si>
  <si>
    <t>0 - Objekt celkem</t>
  </si>
  <si>
    <t xml:space="preserve">    HSV - HSV</t>
  </si>
  <si>
    <t xml:space="preserve">      3 - Svislé a kompletní konstrukce</t>
  </si>
  <si>
    <t xml:space="preserve">      6 - Úpravy povrchů, podlahy a osazování výplní</t>
  </si>
  <si>
    <t xml:space="preserve">      8 - Trubní vedení</t>
  </si>
  <si>
    <t xml:space="preserve">      9 - Ostatní konstrukce a práce, bourání</t>
  </si>
  <si>
    <t xml:space="preserve">      997 - Přesun sutě</t>
  </si>
  <si>
    <t xml:space="preserve">      998 - Přesun hmot</t>
  </si>
  <si>
    <t xml:space="preserve">    PSV - Práce a dodávky PSV</t>
  </si>
  <si>
    <t xml:space="preserve">      721 - Zdravotechnika - vnitřní kanalizace</t>
  </si>
  <si>
    <t xml:space="preserve">      751 - Vzduchotechnika</t>
  </si>
  <si>
    <t xml:space="preserve">      763 - Konstrukce suché výstavby</t>
  </si>
  <si>
    <t xml:space="preserve">      767 - Konstrukce zámečnické</t>
  </si>
  <si>
    <t xml:space="preserve">      771 - Podlahy z dlaždic</t>
  </si>
  <si>
    <t xml:space="preserve">      777 - Podlahy lité</t>
  </si>
  <si>
    <t xml:space="preserve">      783 - Dokončovací práce - nátěry</t>
  </si>
  <si>
    <t xml:space="preserve">      784 - Dokončovací práce - malby a tapety</t>
  </si>
  <si>
    <t xml:space="preserve">      OST - Ostatní</t>
  </si>
  <si>
    <t xml:space="preserve">    M - Práce a dodávky M</t>
  </si>
  <si>
    <t xml:space="preserve">      23-M - Montáže potrubí</t>
  </si>
  <si>
    <t xml:space="preserve">    OST - Ostatní</t>
  </si>
  <si>
    <t>HSV</t>
  </si>
  <si>
    <t>Svislé a kompletní konstrukce</t>
  </si>
  <si>
    <t>317944321</t>
  </si>
  <si>
    <t>Válcované nosníky do č.12 dodatečně osazované do připravených otvorů</t>
  </si>
  <si>
    <t>102322348</t>
  </si>
  <si>
    <t>"kotelna . překlad nad nový otvor do komína - R14 0,4*3 ks"</t>
  </si>
  <si>
    <t>0,4*3*0,00123</t>
  </si>
  <si>
    <t>Úpravy povrchů, podlahy a osazování výplní</t>
  </si>
  <si>
    <t>611135011</t>
  </si>
  <si>
    <t>Vyrovnání podkladu vnitřních stropů tmelem tl do 2 mm</t>
  </si>
  <si>
    <t>-1428233802</t>
  </si>
  <si>
    <t>"MaR"  5</t>
  </si>
  <si>
    <t>611135095</t>
  </si>
  <si>
    <t>Příplatek k vyrovnání vnitřních stropů tmelem za každý dalších 1 mm tl</t>
  </si>
  <si>
    <t>-751349489</t>
  </si>
  <si>
    <t>"MaR"  5*3</t>
  </si>
  <si>
    <t>612821012</t>
  </si>
  <si>
    <t>Vnitřní sanační štuková omítka pro vlhké a zasolené zdivo prováděná ručně</t>
  </si>
  <si>
    <t>-2096386388</t>
  </si>
  <si>
    <t>"kotelna"  10</t>
  </si>
  <si>
    <t>"chodba"   1,3</t>
  </si>
  <si>
    <t>629995101</t>
  </si>
  <si>
    <t>Očištění vnějších ploch tlakovou vodou</t>
  </si>
  <si>
    <t>-729041188</t>
  </si>
  <si>
    <t xml:space="preserve">"kotelna"  50 </t>
  </si>
  <si>
    <t xml:space="preserve">"TUV" 65 </t>
  </si>
  <si>
    <t>"chodba "  16,3</t>
  </si>
  <si>
    <t>"MaR"  77</t>
  </si>
  <si>
    <t>"HUP"  42</t>
  </si>
  <si>
    <t>632452431</t>
  </si>
  <si>
    <t>Doplnění cementového potěru hlazeného pl do 4 m2 tl do 30 mm</t>
  </si>
  <si>
    <t>-600454288</t>
  </si>
  <si>
    <t xml:space="preserve">"oprava podlah 10 %"  </t>
  </si>
  <si>
    <t>"kotelna"  2</t>
  </si>
  <si>
    <t>"TUV"         2</t>
  </si>
  <si>
    <t>"chodba "  1,3</t>
  </si>
  <si>
    <t>"MaR"        2,7</t>
  </si>
  <si>
    <t>"HUP"        0</t>
  </si>
  <si>
    <t>"HUP schodiště "  2</t>
  </si>
  <si>
    <t>642945111</t>
  </si>
  <si>
    <t>Osazování protipožárních nebo protiplynových zárubní dveří jednokřídlových do 2,5 m2</t>
  </si>
  <si>
    <t>-964266222</t>
  </si>
  <si>
    <t>"do kotelny "  1</t>
  </si>
  <si>
    <t>642945112</t>
  </si>
  <si>
    <t>Osazování protipožárních nebo protiplynových zárubní dveří dvoukřídlových do 6,5 m2</t>
  </si>
  <si>
    <t>1464488323</t>
  </si>
  <si>
    <t>"do místnosti HUP" 1</t>
  </si>
  <si>
    <t>Trubní vedení</t>
  </si>
  <si>
    <t>899101113</t>
  </si>
  <si>
    <t>Osazení poklopů litinových nebo ocelových bez rámů do 50 kg</t>
  </si>
  <si>
    <t>-1697095897</t>
  </si>
  <si>
    <t>"na šachtu v kotelně "  1</t>
  </si>
  <si>
    <t>562001R</t>
  </si>
  <si>
    <t>poklop z ocelového plechu na revizní šachtu 400x250 mm</t>
  </si>
  <si>
    <t>-223898816</t>
  </si>
  <si>
    <t>Ostatní konstrukce a práce, bourání</t>
  </si>
  <si>
    <t>961055111</t>
  </si>
  <si>
    <t>Bourání základů ze ŽB</t>
  </si>
  <si>
    <t>m3</t>
  </si>
  <si>
    <t>-1593370715</t>
  </si>
  <si>
    <t>"rýha pro odvodnění  a guli"  0,3*0,3*0,15</t>
  </si>
  <si>
    <t>"otlučení boků schodiště HUP"   1*0,02</t>
  </si>
  <si>
    <t>961055111R1</t>
  </si>
  <si>
    <t>Vybourání podlahy a přebetonoví v místě nové podlahové vpusti</t>
  </si>
  <si>
    <t>-134095614</t>
  </si>
  <si>
    <t>968072455</t>
  </si>
  <si>
    <t>Vybourání kovových dveřních zárubní pl do 2 m2</t>
  </si>
  <si>
    <t>-1039527534</t>
  </si>
  <si>
    <t>"do místnosti HUP  vnitřní" 0,9*1,97</t>
  </si>
  <si>
    <t>968072456</t>
  </si>
  <si>
    <t>Vybourání kovových dveřních zárubní pl přes 2 m2</t>
  </si>
  <si>
    <t>1082289835</t>
  </si>
  <si>
    <t>"do místnosti HUP vnější dvoukřídlé " 1,2*1,97</t>
  </si>
  <si>
    <t>971033331</t>
  </si>
  <si>
    <t>Vybourání otvorů ve zdivu cihelném pl do 0,09 m2 na MVC nebo MV tl do 150 mm</t>
  </si>
  <si>
    <t>-1644939090</t>
  </si>
  <si>
    <t>"kotelna - otvor do komína 300x300 mm"  1</t>
  </si>
  <si>
    <t>978013191</t>
  </si>
  <si>
    <t>Otlučení (osekání) vnitřní vápenné nebo vápenocementové omítky stěn v rozsahu do 100 %</t>
  </si>
  <si>
    <t>565428964</t>
  </si>
  <si>
    <t>"kotelna"   10</t>
  </si>
  <si>
    <t>"místnost TUV"    25</t>
  </si>
  <si>
    <t>"chodba"  1,3</t>
  </si>
  <si>
    <t>"místnost MaR"   16</t>
  </si>
  <si>
    <t>"místnost HUP"  10</t>
  </si>
  <si>
    <t>997</t>
  </si>
  <si>
    <t>Přesun sutě</t>
  </si>
  <si>
    <t>997013211</t>
  </si>
  <si>
    <t>Vnitrostaveništní doprava suti a vybouraných hmot pro budovy v do 6 m ručně</t>
  </si>
  <si>
    <t>1659819710</t>
  </si>
  <si>
    <t>997013511</t>
  </si>
  <si>
    <t>Odvoz suti a vybouraných hmot z meziskládky na skládku do 1 km s naložením a se složením</t>
  </si>
  <si>
    <t>-791829252</t>
  </si>
  <si>
    <t>997013509</t>
  </si>
  <si>
    <t>Příplatek k odvozu suti a vybouraných hmot na skládku ZKD 1 km přes 1 km</t>
  </si>
  <si>
    <t>927213676</t>
  </si>
  <si>
    <t>"do 20 km"  6,967*19</t>
  </si>
  <si>
    <t>997013803</t>
  </si>
  <si>
    <t>Poplatek za uložení na skládce (skládkovné) stavebního odpadu cihelného kód odpadu 170 102</t>
  </si>
  <si>
    <t>1558002714</t>
  </si>
  <si>
    <t>998</t>
  </si>
  <si>
    <t>Přesun hmot</t>
  </si>
  <si>
    <t>998018001</t>
  </si>
  <si>
    <t>Přesun hmot ruční pro budovy v do 6 m</t>
  </si>
  <si>
    <t>-1998465206</t>
  </si>
  <si>
    <t>721</t>
  </si>
  <si>
    <t>Zdravotechnika - vnitřní kanalizace</t>
  </si>
  <si>
    <t>721001R</t>
  </si>
  <si>
    <t xml:space="preserve">Vyčištění a revize kanalizace </t>
  </si>
  <si>
    <t>1022596392</t>
  </si>
  <si>
    <t>721211502</t>
  </si>
  <si>
    <t>Vpusť sklepní s vodorovným odtokem DN 110 mřížka litina 170x240</t>
  </si>
  <si>
    <t>-1472458873</t>
  </si>
  <si>
    <t>"kotelna "  1</t>
  </si>
  <si>
    <t>998721201</t>
  </si>
  <si>
    <t>Přesun hmot procentní pro vnitřní kanalizace v objektech v do 6 m</t>
  </si>
  <si>
    <t>1439888246</t>
  </si>
  <si>
    <t>751510862</t>
  </si>
  <si>
    <t>Demontáž vzduchotechnického potrubí plechového čtyřhranného do suti průřezu do 0,50 m2</t>
  </si>
  <si>
    <t>-375158144</t>
  </si>
  <si>
    <t>"demontáž stávajícího VZT potrubí" 10</t>
  </si>
  <si>
    <t>763</t>
  </si>
  <si>
    <t>Konstrukce suché výstavby</t>
  </si>
  <si>
    <t>763001R</t>
  </si>
  <si>
    <t xml:space="preserve">D+M plastové lišty na spodní stranu SDK předstěny </t>
  </si>
  <si>
    <t>-159113293</t>
  </si>
  <si>
    <t>"místnost TUV" 35/2,5</t>
  </si>
  <si>
    <t>"místnost MaR"  32/2,5</t>
  </si>
  <si>
    <t>"místnost HUP"  20/2,5</t>
  </si>
  <si>
    <t>763121422</t>
  </si>
  <si>
    <t>SDK stěna předsazená tl 62,5 mm profil CW+UW 50 deska 1xH2 12,5 bez TI EI 15</t>
  </si>
  <si>
    <t>375165597</t>
  </si>
  <si>
    <t>"místnost TUV "    35</t>
  </si>
  <si>
    <t>"místnost MaR"    32</t>
  </si>
  <si>
    <t>"místnost HUP"    20</t>
  </si>
  <si>
    <t>763121714</t>
  </si>
  <si>
    <t>SDK stěna předsazená základní penetrační nátěr</t>
  </si>
  <si>
    <t>2022444507</t>
  </si>
  <si>
    <t>998763401</t>
  </si>
  <si>
    <t>Přesun hmot procentní pro sádrokartonové konstrukce v objektech v do 6 m</t>
  </si>
  <si>
    <t>-757595908</t>
  </si>
  <si>
    <t>767</t>
  </si>
  <si>
    <t>Konstrukce zámečnické</t>
  </si>
  <si>
    <t>767640221</t>
  </si>
  <si>
    <t>Montáž dveří ocelových vchodových dvoukřídlových bez nadsvětlíku</t>
  </si>
  <si>
    <t>-1737772046</t>
  </si>
  <si>
    <t>"HUP vstupní 1200x1970 mm zateplené "  1</t>
  </si>
  <si>
    <t>55341158</t>
  </si>
  <si>
    <t>dveře ocelové exteriérové zateplené 2křídlé 1250x1970mm</t>
  </si>
  <si>
    <t>721112308</t>
  </si>
  <si>
    <t>767640311</t>
  </si>
  <si>
    <t>Montáž dveří ocelových vnitřních jednokřídlových</t>
  </si>
  <si>
    <t>-1070197698</t>
  </si>
  <si>
    <t>"HUP - 900*1970" 1</t>
  </si>
  <si>
    <t>55340909</t>
  </si>
  <si>
    <t>dveře ocelové interiérové jednokřídlé P/L 900x1970mm</t>
  </si>
  <si>
    <t>-329624731</t>
  </si>
  <si>
    <t>767649191</t>
  </si>
  <si>
    <t>Montáž dveří - samozavírače hydraulického</t>
  </si>
  <si>
    <t>-997723796</t>
  </si>
  <si>
    <t>54917201R</t>
  </si>
  <si>
    <t xml:space="preserve">samozavírač dveří hydraulický </t>
  </si>
  <si>
    <t>653838145</t>
  </si>
  <si>
    <t>767662110</t>
  </si>
  <si>
    <t>Montáž mříží pevných šroubovaných</t>
  </si>
  <si>
    <t>-1493848221</t>
  </si>
  <si>
    <t>2,5*2,7*4</t>
  </si>
  <si>
    <t>767001R</t>
  </si>
  <si>
    <t>mříž s dveřmi 2,5*2,7</t>
  </si>
  <si>
    <t>1457534684</t>
  </si>
  <si>
    <t>767002R</t>
  </si>
  <si>
    <t>mříž plná 2,5x2,7 m</t>
  </si>
  <si>
    <t>1178259397</t>
  </si>
  <si>
    <t>998767201</t>
  </si>
  <si>
    <t>Přesun hmot procentní pro zámečnické konstrukce v objektech v do 6 m</t>
  </si>
  <si>
    <t>-1481250282</t>
  </si>
  <si>
    <t>771</t>
  </si>
  <si>
    <t>Podlahy z dlaždic</t>
  </si>
  <si>
    <t>771474113</t>
  </si>
  <si>
    <t>Montáž soklů z dlaždic keramických rovných flexibilní lepidlo v do 120 mm</t>
  </si>
  <si>
    <t>-282712424</t>
  </si>
  <si>
    <t>"kotelna "  15</t>
  </si>
  <si>
    <t>59761417</t>
  </si>
  <si>
    <t>sokl s položlábkem-dlažba keramická slinutá hladká do interiéru i exteriéru 200x90mm</t>
  </si>
  <si>
    <t>-1985987568</t>
  </si>
  <si>
    <t>15*1,1 'Přepočtené koeficientem množství</t>
  </si>
  <si>
    <t>998771201</t>
  </si>
  <si>
    <t>Přesun hmot procentní pro podlahy z dlaždic v objektech v do 6 m</t>
  </si>
  <si>
    <t>-2141713502</t>
  </si>
  <si>
    <t>777</t>
  </si>
  <si>
    <t>Podlahy lité</t>
  </si>
  <si>
    <t>777131109</t>
  </si>
  <si>
    <t>Penetrační epoxidový nátěr podlahy na podklad znečištěný olejem</t>
  </si>
  <si>
    <t>-578164495</t>
  </si>
  <si>
    <t xml:space="preserve">"oprava podlah"  </t>
  </si>
  <si>
    <t>"kotelna"  20</t>
  </si>
  <si>
    <t>"TUV"         20,5</t>
  </si>
  <si>
    <t>"chodba "  13</t>
  </si>
  <si>
    <t>"MaR"        27</t>
  </si>
  <si>
    <t>"HUP schodiště" 2</t>
  </si>
  <si>
    <t>777612109</t>
  </si>
  <si>
    <t>Uzavírací epoxidový protiskluzný nátěr podlahy</t>
  </si>
  <si>
    <t>1550914347</t>
  </si>
  <si>
    <t>998777201</t>
  </si>
  <si>
    <t>Přesun hmot procentní pro podlahy lité v objektech v do 6 m</t>
  </si>
  <si>
    <t>-739743516</t>
  </si>
  <si>
    <t>783</t>
  </si>
  <si>
    <t>Dokončovací práce - nátěry</t>
  </si>
  <si>
    <t>783301313</t>
  </si>
  <si>
    <t>Odmaštění zámečnických konstrukcí ředidlovým odmašťovačem</t>
  </si>
  <si>
    <t>1518880484</t>
  </si>
  <si>
    <t>"zárubně " 0,25*5,25+0,5*5</t>
  </si>
  <si>
    <t>"HUP zábradlí schodiště" 1</t>
  </si>
  <si>
    <t>"mříže dělící 2,7*2,5 m"  2,5*2,7*4</t>
  </si>
  <si>
    <t>"potrubí odfuku plynu" 5*0,15</t>
  </si>
  <si>
    <t>783314201</t>
  </si>
  <si>
    <t>Základní antikorozní jednonásobný syntetický standardní nátěr zámečnických konstrukcí</t>
  </si>
  <si>
    <t>-1127010509</t>
  </si>
  <si>
    <t>783315101</t>
  </si>
  <si>
    <t>Mezinátěr jednonásobný syntetický standardní zámečnických konstrukcí</t>
  </si>
  <si>
    <t>797243356</t>
  </si>
  <si>
    <t>783317101</t>
  </si>
  <si>
    <t>Krycí jednonásobný syntetický standardní nátěr zámečnických konstrukcí</t>
  </si>
  <si>
    <t>-838950188</t>
  </si>
  <si>
    <t>783901551</t>
  </si>
  <si>
    <t>Omytí tlakovou vodou betonových podlah před provedením nátěru</t>
  </si>
  <si>
    <t>-971033773</t>
  </si>
  <si>
    <t>"HUP"         9,8</t>
  </si>
  <si>
    <t>784</t>
  </si>
  <si>
    <t>Dokončovací práce - malby a tapety</t>
  </si>
  <si>
    <t>784211101</t>
  </si>
  <si>
    <t>Dvojnásobné bílé malby ze směsí za mokra výborně otěruvzdorných v místnostech výšky do 3,80 m</t>
  </si>
  <si>
    <t>647351266</t>
  </si>
  <si>
    <t>"kotelna" 40+10</t>
  </si>
  <si>
    <t>"TUV"         35+30</t>
  </si>
  <si>
    <t>"chodba "  15+1,3</t>
  </si>
  <si>
    <t>"MaR"         32+45</t>
  </si>
  <si>
    <t xml:space="preserve">"HUP"         20+22    </t>
  </si>
  <si>
    <t>OST</t>
  </si>
  <si>
    <t>001R</t>
  </si>
  <si>
    <t>D+M značení únik cest, a ostatních prvků</t>
  </si>
  <si>
    <t>-1344697705</t>
  </si>
  <si>
    <t>002R</t>
  </si>
  <si>
    <t>D+M hasící přístroje ruční CO2 - 5 kg (113B, C)</t>
  </si>
  <si>
    <t>126781688</t>
  </si>
  <si>
    <t>"kotelna" 1</t>
  </si>
  <si>
    <t>"TUV"  1</t>
  </si>
  <si>
    <t>Práce a dodávky M</t>
  </si>
  <si>
    <t>23-M</t>
  </si>
  <si>
    <t>Montáže potrubí</t>
  </si>
  <si>
    <t>230081017</t>
  </si>
  <si>
    <t>Demontáž potrubí do šrotu do 10 kg D 28 mm, tl 2,6 mm</t>
  </si>
  <si>
    <t>888076104</t>
  </si>
  <si>
    <t>"demontáž odfuku plynu"  5</t>
  </si>
  <si>
    <t>230201011R</t>
  </si>
  <si>
    <t xml:space="preserve">D+M potrubí ocel nového odfuku plynu </t>
  </si>
  <si>
    <t>1391273869</t>
  </si>
  <si>
    <t>"nový odfuk plynu" 5</t>
  </si>
  <si>
    <t>0ST 01R</t>
  </si>
  <si>
    <t>Demontáž a vyklizení stávajícího vybavení</t>
  </si>
  <si>
    <t>-516652560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</si>
</sst>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191000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Kotelna Holečkova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Holečkova 668/38, Praha 5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9. 12. 2019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7.9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5, nám. 14. října č. 4, Praha 5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Ing. Jaroslav Šereda - Qteam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ROUND(AG95+AG96+SUM(AG100:AG103),2)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ROUND(AS95+AS96+SUM(AS100:AS103),2)</f>
        <v>0</v>
      </c>
      <c r="AT94" s="114">
        <f>ROUND(SUM(AV94:AW94),2)</f>
        <v>0</v>
      </c>
      <c r="AU94" s="115">
        <f>ROUND(AU95+AU96+SUM(AU100:AU103),5)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ROUND(AZ95+AZ96+SUM(AZ100:AZ103),2)</f>
        <v>0</v>
      </c>
      <c r="BA94" s="114">
        <f>ROUND(BA95+BA96+SUM(BA100:BA103),2)</f>
        <v>0</v>
      </c>
      <c r="BB94" s="114">
        <f>ROUND(BB95+BB96+SUM(BB100:BB103),2)</f>
        <v>0</v>
      </c>
      <c r="BC94" s="114">
        <f>ROUND(BC95+BC96+SUM(BC100:BC103),2)</f>
        <v>0</v>
      </c>
      <c r="BD94" s="116">
        <f>ROUND(BD95+BD96+SUM(BD100:BD103),2)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VRN'!J30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'001 - VRN'!P120</f>
        <v>0</v>
      </c>
      <c r="AV95" s="128">
        <f>'001 - VRN'!J33</f>
        <v>0</v>
      </c>
      <c r="AW95" s="128">
        <f>'001 - VRN'!J34</f>
        <v>0</v>
      </c>
      <c r="AX95" s="128">
        <f>'001 - VRN'!J35</f>
        <v>0</v>
      </c>
      <c r="AY95" s="128">
        <f>'001 - VRN'!J36</f>
        <v>0</v>
      </c>
      <c r="AZ95" s="128">
        <f>'001 - VRN'!F33</f>
        <v>0</v>
      </c>
      <c r="BA95" s="128">
        <f>'001 - VRN'!F34</f>
        <v>0</v>
      </c>
      <c r="BB95" s="128">
        <f>'001 - VRN'!F35</f>
        <v>0</v>
      </c>
      <c r="BC95" s="128">
        <f>'001 - VRN'!F36</f>
        <v>0</v>
      </c>
      <c r="BD95" s="130">
        <f>'001 - VRN'!F37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7"/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ROUND(SUM(AG97:AG99),2)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f>ROUND(SUM(AS97:AS99),2)</f>
        <v>0</v>
      </c>
      <c r="AT96" s="128">
        <f>ROUND(SUM(AV96:AW96),2)</f>
        <v>0</v>
      </c>
      <c r="AU96" s="129">
        <f>ROUND(SUM(AU97:AU99),5)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ROUND(SUM(AZ97:AZ99),2)</f>
        <v>0</v>
      </c>
      <c r="BA96" s="128">
        <f>ROUND(SUM(BA97:BA99),2)</f>
        <v>0</v>
      </c>
      <c r="BB96" s="128">
        <f>ROUND(SUM(BB97:BB99),2)</f>
        <v>0</v>
      </c>
      <c r="BC96" s="128">
        <f>ROUND(SUM(BC97:BC99),2)</f>
        <v>0</v>
      </c>
      <c r="BD96" s="130">
        <f>ROUND(SUM(BD97:BD99),2)</f>
        <v>0</v>
      </c>
      <c r="BE96" s="7"/>
      <c r="BS96" s="131" t="s">
        <v>77</v>
      </c>
      <c r="BT96" s="131" t="s">
        <v>86</v>
      </c>
      <c r="BU96" s="131" t="s">
        <v>79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0" s="4" customFormat="1" ht="16.5" customHeight="1">
      <c r="A97" s="119" t="s">
        <v>82</v>
      </c>
      <c r="B97" s="70"/>
      <c r="C97" s="133"/>
      <c r="D97" s="133"/>
      <c r="E97" s="134" t="s">
        <v>92</v>
      </c>
      <c r="F97" s="134"/>
      <c r="G97" s="134"/>
      <c r="H97" s="134"/>
      <c r="I97" s="134"/>
      <c r="J97" s="133"/>
      <c r="K97" s="134" t="s">
        <v>93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'D.1.1 - ÚT - Kotelna'!J32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94</v>
      </c>
      <c r="AR97" s="72"/>
      <c r="AS97" s="137">
        <v>0</v>
      </c>
      <c r="AT97" s="138">
        <f>ROUND(SUM(AV97:AW97),2)</f>
        <v>0</v>
      </c>
      <c r="AU97" s="139">
        <f>'D.1.1 - ÚT - Kotelna'!P133</f>
        <v>0</v>
      </c>
      <c r="AV97" s="138">
        <f>'D.1.1 - ÚT - Kotelna'!J35</f>
        <v>0</v>
      </c>
      <c r="AW97" s="138">
        <f>'D.1.1 - ÚT - Kotelna'!J36</f>
        <v>0</v>
      </c>
      <c r="AX97" s="138">
        <f>'D.1.1 - ÚT - Kotelna'!J37</f>
        <v>0</v>
      </c>
      <c r="AY97" s="138">
        <f>'D.1.1 - ÚT - Kotelna'!J38</f>
        <v>0</v>
      </c>
      <c r="AZ97" s="138">
        <f>'D.1.1 - ÚT - Kotelna'!F35</f>
        <v>0</v>
      </c>
      <c r="BA97" s="138">
        <f>'D.1.1 - ÚT - Kotelna'!F36</f>
        <v>0</v>
      </c>
      <c r="BB97" s="138">
        <f>'D.1.1 - ÚT - Kotelna'!F37</f>
        <v>0</v>
      </c>
      <c r="BC97" s="138">
        <f>'D.1.1 - ÚT - Kotelna'!F38</f>
        <v>0</v>
      </c>
      <c r="BD97" s="140">
        <f>'D.1.1 - ÚT - Kotelna'!F39</f>
        <v>0</v>
      </c>
      <c r="BE97" s="4"/>
      <c r="BT97" s="141" t="s">
        <v>88</v>
      </c>
      <c r="BV97" s="141" t="s">
        <v>80</v>
      </c>
      <c r="BW97" s="141" t="s">
        <v>95</v>
      </c>
      <c r="BX97" s="141" t="s">
        <v>91</v>
      </c>
      <c r="CL97" s="141" t="s">
        <v>1</v>
      </c>
    </row>
    <row r="98" spans="1:90" s="4" customFormat="1" ht="16.5" customHeight="1">
      <c r="A98" s="119" t="s">
        <v>82</v>
      </c>
      <c r="B98" s="70"/>
      <c r="C98" s="133"/>
      <c r="D98" s="133"/>
      <c r="E98" s="134" t="s">
        <v>96</v>
      </c>
      <c r="F98" s="134"/>
      <c r="G98" s="134"/>
      <c r="H98" s="134"/>
      <c r="I98" s="134"/>
      <c r="J98" s="133"/>
      <c r="K98" s="134" t="s">
        <v>97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'D.1.2 - ÚT - Modul TUV'!J32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94</v>
      </c>
      <c r="AR98" s="72"/>
      <c r="AS98" s="137">
        <v>0</v>
      </c>
      <c r="AT98" s="138">
        <f>ROUND(SUM(AV98:AW98),2)</f>
        <v>0</v>
      </c>
      <c r="AU98" s="139">
        <f>'D.1.2 - ÚT - Modul TUV'!P126</f>
        <v>0</v>
      </c>
      <c r="AV98" s="138">
        <f>'D.1.2 - ÚT - Modul TUV'!J35</f>
        <v>0</v>
      </c>
      <c r="AW98" s="138">
        <f>'D.1.2 - ÚT - Modul TUV'!J36</f>
        <v>0</v>
      </c>
      <c r="AX98" s="138">
        <f>'D.1.2 - ÚT - Modul TUV'!J37</f>
        <v>0</v>
      </c>
      <c r="AY98" s="138">
        <f>'D.1.2 - ÚT - Modul TUV'!J38</f>
        <v>0</v>
      </c>
      <c r="AZ98" s="138">
        <f>'D.1.2 - ÚT - Modul TUV'!F35</f>
        <v>0</v>
      </c>
      <c r="BA98" s="138">
        <f>'D.1.2 - ÚT - Modul TUV'!F36</f>
        <v>0</v>
      </c>
      <c r="BB98" s="138">
        <f>'D.1.2 - ÚT - Modul TUV'!F37</f>
        <v>0</v>
      </c>
      <c r="BC98" s="138">
        <f>'D.1.2 - ÚT - Modul TUV'!F38</f>
        <v>0</v>
      </c>
      <c r="BD98" s="140">
        <f>'D.1.2 - ÚT - Modul TUV'!F39</f>
        <v>0</v>
      </c>
      <c r="BE98" s="4"/>
      <c r="BT98" s="141" t="s">
        <v>88</v>
      </c>
      <c r="BV98" s="141" t="s">
        <v>80</v>
      </c>
      <c r="BW98" s="141" t="s">
        <v>98</v>
      </c>
      <c r="BX98" s="141" t="s">
        <v>91</v>
      </c>
      <c r="CL98" s="141" t="s">
        <v>1</v>
      </c>
    </row>
    <row r="99" spans="1:90" s="4" customFormat="1" ht="16.5" customHeight="1">
      <c r="A99" s="119" t="s">
        <v>82</v>
      </c>
      <c r="B99" s="70"/>
      <c r="C99" s="133"/>
      <c r="D99" s="133"/>
      <c r="E99" s="134" t="s">
        <v>99</v>
      </c>
      <c r="F99" s="134"/>
      <c r="G99" s="134"/>
      <c r="H99" s="134"/>
      <c r="I99" s="134"/>
      <c r="J99" s="133"/>
      <c r="K99" s="134" t="s">
        <v>100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'D.1.3 - ÚT - Školnický byt'!J32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94</v>
      </c>
      <c r="AR99" s="72"/>
      <c r="AS99" s="137">
        <v>0</v>
      </c>
      <c r="AT99" s="138">
        <f>ROUND(SUM(AV99:AW99),2)</f>
        <v>0</v>
      </c>
      <c r="AU99" s="139">
        <f>'D.1.3 - ÚT - Školnický byt'!P127</f>
        <v>0</v>
      </c>
      <c r="AV99" s="138">
        <f>'D.1.3 - ÚT - Školnický byt'!J35</f>
        <v>0</v>
      </c>
      <c r="AW99" s="138">
        <f>'D.1.3 - ÚT - Školnický byt'!J36</f>
        <v>0</v>
      </c>
      <c r="AX99" s="138">
        <f>'D.1.3 - ÚT - Školnický byt'!J37</f>
        <v>0</v>
      </c>
      <c r="AY99" s="138">
        <f>'D.1.3 - ÚT - Školnický byt'!J38</f>
        <v>0</v>
      </c>
      <c r="AZ99" s="138">
        <f>'D.1.3 - ÚT - Školnický byt'!F35</f>
        <v>0</v>
      </c>
      <c r="BA99" s="138">
        <f>'D.1.3 - ÚT - Školnický byt'!F36</f>
        <v>0</v>
      </c>
      <c r="BB99" s="138">
        <f>'D.1.3 - ÚT - Školnický byt'!F37</f>
        <v>0</v>
      </c>
      <c r="BC99" s="138">
        <f>'D.1.3 - ÚT - Školnický byt'!F38</f>
        <v>0</v>
      </c>
      <c r="BD99" s="140">
        <f>'D.1.3 - ÚT - Školnický byt'!F39</f>
        <v>0</v>
      </c>
      <c r="BE99" s="4"/>
      <c r="BT99" s="141" t="s">
        <v>88</v>
      </c>
      <c r="BV99" s="141" t="s">
        <v>80</v>
      </c>
      <c r="BW99" s="141" t="s">
        <v>101</v>
      </c>
      <c r="BX99" s="141" t="s">
        <v>91</v>
      </c>
      <c r="CL99" s="141" t="s">
        <v>1</v>
      </c>
    </row>
    <row r="100" spans="1:91" s="7" customFormat="1" ht="16.5" customHeight="1">
      <c r="A100" s="119" t="s">
        <v>82</v>
      </c>
      <c r="B100" s="120"/>
      <c r="C100" s="121"/>
      <c r="D100" s="122" t="s">
        <v>102</v>
      </c>
      <c r="E100" s="122"/>
      <c r="F100" s="122"/>
      <c r="G100" s="122"/>
      <c r="H100" s="122"/>
      <c r="I100" s="123"/>
      <c r="J100" s="122" t="s">
        <v>103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'D.2 - M+R, EL'!J30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27">
        <v>0</v>
      </c>
      <c r="AT100" s="128">
        <f>ROUND(SUM(AV100:AW100),2)</f>
        <v>0</v>
      </c>
      <c r="AU100" s="129">
        <f>'D.2 - M+R, EL'!P117</f>
        <v>0</v>
      </c>
      <c r="AV100" s="128">
        <f>'D.2 - M+R, EL'!J33</f>
        <v>0</v>
      </c>
      <c r="AW100" s="128">
        <f>'D.2 - M+R, EL'!J34</f>
        <v>0</v>
      </c>
      <c r="AX100" s="128">
        <f>'D.2 - M+R, EL'!J35</f>
        <v>0</v>
      </c>
      <c r="AY100" s="128">
        <f>'D.2 - M+R, EL'!J36</f>
        <v>0</v>
      </c>
      <c r="AZ100" s="128">
        <f>'D.2 - M+R, EL'!F33</f>
        <v>0</v>
      </c>
      <c r="BA100" s="128">
        <f>'D.2 - M+R, EL'!F34</f>
        <v>0</v>
      </c>
      <c r="BB100" s="128">
        <f>'D.2 - M+R, EL'!F35</f>
        <v>0</v>
      </c>
      <c r="BC100" s="128">
        <f>'D.2 - M+R, EL'!F36</f>
        <v>0</v>
      </c>
      <c r="BD100" s="130">
        <f>'D.2 - M+R, EL'!F37</f>
        <v>0</v>
      </c>
      <c r="BE100" s="7"/>
      <c r="BT100" s="131" t="s">
        <v>86</v>
      </c>
      <c r="BV100" s="131" t="s">
        <v>80</v>
      </c>
      <c r="BW100" s="131" t="s">
        <v>104</v>
      </c>
      <c r="BX100" s="131" t="s">
        <v>5</v>
      </c>
      <c r="CL100" s="131" t="s">
        <v>1</v>
      </c>
      <c r="CM100" s="131" t="s">
        <v>88</v>
      </c>
    </row>
    <row r="101" spans="1:91" s="7" customFormat="1" ht="16.5" customHeight="1">
      <c r="A101" s="119" t="s">
        <v>82</v>
      </c>
      <c r="B101" s="120"/>
      <c r="C101" s="121"/>
      <c r="D101" s="122" t="s">
        <v>105</v>
      </c>
      <c r="E101" s="122"/>
      <c r="F101" s="122"/>
      <c r="G101" s="122"/>
      <c r="H101" s="122"/>
      <c r="I101" s="123"/>
      <c r="J101" s="122" t="s">
        <v>106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'D.3 - ZTI,Plyn'!J30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85</v>
      </c>
      <c r="AR101" s="126"/>
      <c r="AS101" s="127">
        <v>0</v>
      </c>
      <c r="AT101" s="128">
        <f>ROUND(SUM(AV101:AW101),2)</f>
        <v>0</v>
      </c>
      <c r="AU101" s="129">
        <f>'D.3 - ZTI,Plyn'!P122</f>
        <v>0</v>
      </c>
      <c r="AV101" s="128">
        <f>'D.3 - ZTI,Plyn'!J33</f>
        <v>0</v>
      </c>
      <c r="AW101" s="128">
        <f>'D.3 - ZTI,Plyn'!J34</f>
        <v>0</v>
      </c>
      <c r="AX101" s="128">
        <f>'D.3 - ZTI,Plyn'!J35</f>
        <v>0</v>
      </c>
      <c r="AY101" s="128">
        <f>'D.3 - ZTI,Plyn'!J36</f>
        <v>0</v>
      </c>
      <c r="AZ101" s="128">
        <f>'D.3 - ZTI,Plyn'!F33</f>
        <v>0</v>
      </c>
      <c r="BA101" s="128">
        <f>'D.3 - ZTI,Plyn'!F34</f>
        <v>0</v>
      </c>
      <c r="BB101" s="128">
        <f>'D.3 - ZTI,Plyn'!F35</f>
        <v>0</v>
      </c>
      <c r="BC101" s="128">
        <f>'D.3 - ZTI,Plyn'!F36</f>
        <v>0</v>
      </c>
      <c r="BD101" s="130">
        <f>'D.3 - ZTI,Plyn'!F37</f>
        <v>0</v>
      </c>
      <c r="BE101" s="7"/>
      <c r="BT101" s="131" t="s">
        <v>86</v>
      </c>
      <c r="BV101" s="131" t="s">
        <v>80</v>
      </c>
      <c r="BW101" s="131" t="s">
        <v>107</v>
      </c>
      <c r="BX101" s="131" t="s">
        <v>5</v>
      </c>
      <c r="CL101" s="131" t="s">
        <v>1</v>
      </c>
      <c r="CM101" s="131" t="s">
        <v>88</v>
      </c>
    </row>
    <row r="102" spans="1:91" s="7" customFormat="1" ht="16.5" customHeight="1">
      <c r="A102" s="119" t="s">
        <v>82</v>
      </c>
      <c r="B102" s="120"/>
      <c r="C102" s="121"/>
      <c r="D102" s="122" t="s">
        <v>108</v>
      </c>
      <c r="E102" s="122"/>
      <c r="F102" s="122"/>
      <c r="G102" s="122"/>
      <c r="H102" s="122"/>
      <c r="I102" s="123"/>
      <c r="J102" s="122" t="s">
        <v>109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'D.4 - Vzduchotechnika'!J30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85</v>
      </c>
      <c r="AR102" s="126"/>
      <c r="AS102" s="127">
        <v>0</v>
      </c>
      <c r="AT102" s="128">
        <f>ROUND(SUM(AV102:AW102),2)</f>
        <v>0</v>
      </c>
      <c r="AU102" s="129">
        <f>'D.4 - Vzduchotechnika'!P118</f>
        <v>0</v>
      </c>
      <c r="AV102" s="128">
        <f>'D.4 - Vzduchotechnika'!J33</f>
        <v>0</v>
      </c>
      <c r="AW102" s="128">
        <f>'D.4 - Vzduchotechnika'!J34</f>
        <v>0</v>
      </c>
      <c r="AX102" s="128">
        <f>'D.4 - Vzduchotechnika'!J35</f>
        <v>0</v>
      </c>
      <c r="AY102" s="128">
        <f>'D.4 - Vzduchotechnika'!J36</f>
        <v>0</v>
      </c>
      <c r="AZ102" s="128">
        <f>'D.4 - Vzduchotechnika'!F33</f>
        <v>0</v>
      </c>
      <c r="BA102" s="128">
        <f>'D.4 - Vzduchotechnika'!F34</f>
        <v>0</v>
      </c>
      <c r="BB102" s="128">
        <f>'D.4 - Vzduchotechnika'!F35</f>
        <v>0</v>
      </c>
      <c r="BC102" s="128">
        <f>'D.4 - Vzduchotechnika'!F36</f>
        <v>0</v>
      </c>
      <c r="BD102" s="130">
        <f>'D.4 - Vzduchotechnika'!F37</f>
        <v>0</v>
      </c>
      <c r="BE102" s="7"/>
      <c r="BT102" s="131" t="s">
        <v>86</v>
      </c>
      <c r="BV102" s="131" t="s">
        <v>80</v>
      </c>
      <c r="BW102" s="131" t="s">
        <v>110</v>
      </c>
      <c r="BX102" s="131" t="s">
        <v>5</v>
      </c>
      <c r="CL102" s="131" t="s">
        <v>1</v>
      </c>
      <c r="CM102" s="131" t="s">
        <v>88</v>
      </c>
    </row>
    <row r="103" spans="1:91" s="7" customFormat="1" ht="16.5" customHeight="1">
      <c r="A103" s="119" t="s">
        <v>82</v>
      </c>
      <c r="B103" s="120"/>
      <c r="C103" s="121"/>
      <c r="D103" s="122" t="s">
        <v>111</v>
      </c>
      <c r="E103" s="122"/>
      <c r="F103" s="122"/>
      <c r="G103" s="122"/>
      <c r="H103" s="122"/>
      <c r="I103" s="123"/>
      <c r="J103" s="122" t="s">
        <v>112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'D.5 - Stavební práce'!J30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85</v>
      </c>
      <c r="AR103" s="126"/>
      <c r="AS103" s="142">
        <v>0</v>
      </c>
      <c r="AT103" s="143">
        <f>ROUND(SUM(AV103:AW103),2)</f>
        <v>0</v>
      </c>
      <c r="AU103" s="144">
        <f>'D.5 - Stavební práce'!P137</f>
        <v>0</v>
      </c>
      <c r="AV103" s="143">
        <f>'D.5 - Stavební práce'!J33</f>
        <v>0</v>
      </c>
      <c r="AW103" s="143">
        <f>'D.5 - Stavební práce'!J34</f>
        <v>0</v>
      </c>
      <c r="AX103" s="143">
        <f>'D.5 - Stavební práce'!J35</f>
        <v>0</v>
      </c>
      <c r="AY103" s="143">
        <f>'D.5 - Stavební práce'!J36</f>
        <v>0</v>
      </c>
      <c r="AZ103" s="143">
        <f>'D.5 - Stavební práce'!F33</f>
        <v>0</v>
      </c>
      <c r="BA103" s="143">
        <f>'D.5 - Stavební práce'!F34</f>
        <v>0</v>
      </c>
      <c r="BB103" s="143">
        <f>'D.5 - Stavební práce'!F35</f>
        <v>0</v>
      </c>
      <c r="BC103" s="143">
        <f>'D.5 - Stavební práce'!F36</f>
        <v>0</v>
      </c>
      <c r="BD103" s="145">
        <f>'D.5 - Stavební práce'!F37</f>
        <v>0</v>
      </c>
      <c r="BE103" s="7"/>
      <c r="BT103" s="131" t="s">
        <v>86</v>
      </c>
      <c r="BV103" s="131" t="s">
        <v>80</v>
      </c>
      <c r="BW103" s="131" t="s">
        <v>113</v>
      </c>
      <c r="BX103" s="131" t="s">
        <v>5</v>
      </c>
      <c r="CL103" s="131" t="s">
        <v>1</v>
      </c>
      <c r="CM103" s="131" t="s">
        <v>88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D102:H102"/>
    <mergeCell ref="D95:H95"/>
    <mergeCell ref="D96:H96"/>
    <mergeCell ref="E97:I97"/>
    <mergeCell ref="E98:I98"/>
    <mergeCell ref="E99:I99"/>
    <mergeCell ref="D100:H100"/>
    <mergeCell ref="D101:H101"/>
    <mergeCell ref="D103:H10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K97:AF97"/>
    <mergeCell ref="K98:AF98"/>
    <mergeCell ref="K99:AF99"/>
    <mergeCell ref="J100:AF100"/>
    <mergeCell ref="J101:AF101"/>
    <mergeCell ref="J102:AF102"/>
    <mergeCell ref="J103:AF103"/>
  </mergeCells>
  <hyperlinks>
    <hyperlink ref="A95" location="'001 - VRN'!C2" display="/"/>
    <hyperlink ref="A97" location="'D.1.1 - ÚT - Kotelna'!C2" display="/"/>
    <hyperlink ref="A98" location="'D.1.2 - ÚT - Modul TUV'!C2" display="/"/>
    <hyperlink ref="A99" location="'D.1.3 - ÚT - Školnický byt'!C2" display="/"/>
    <hyperlink ref="A100" location="'D.2 - M+R, EL'!C2" display="/"/>
    <hyperlink ref="A101" location="'D.3 - ZTI,Plyn'!C2" display="/"/>
    <hyperlink ref="A102" location="'D.4 - Vzduchotechnika'!C2" display="/"/>
    <hyperlink ref="A103" location="'D.5 - Stavebn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115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116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9. 12. 2019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35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ROUND((SUM(BE120:BE128)),2)</f>
        <v>0</v>
      </c>
      <c r="G33" s="38"/>
      <c r="H33" s="38"/>
      <c r="I33" s="171">
        <v>0.21</v>
      </c>
      <c r="J33" s="170">
        <f>ROUND(((SUM(BE120:BE128))*I33),2)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ROUND((SUM(BF120:BF128)),2)</f>
        <v>0</v>
      </c>
      <c r="G34" s="38"/>
      <c r="H34" s="38"/>
      <c r="I34" s="171">
        <v>0.15</v>
      </c>
      <c r="J34" s="170">
        <f>ROUND(((SUM(BF120:BF128))*I34),2)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ROUND((SUM(BG120:BG128)),2)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ROUND((SUM(BH120:BH128)),2)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ROUND((SUM(BI120:BI128)),2)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VRN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Holečkova 668/38, Praha 5</v>
      </c>
      <c r="G89" s="40"/>
      <c r="H89" s="40"/>
      <c r="I89" s="156" t="s">
        <v>22</v>
      </c>
      <c r="J89" s="79" t="str">
        <f>IF(J12="","",J12)</f>
        <v>9. 12. 2019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7.9" customHeight="1">
      <c r="A91" s="38"/>
      <c r="B91" s="39"/>
      <c r="C91" s="32" t="s">
        <v>24</v>
      </c>
      <c r="D91" s="40"/>
      <c r="E91" s="40"/>
      <c r="F91" s="27" t="str">
        <f>E15</f>
        <v>Městská část Praha 5, nám. 14. října č. 4, Praha 5</v>
      </c>
      <c r="G91" s="40"/>
      <c r="H91" s="40"/>
      <c r="I91" s="156" t="s">
        <v>31</v>
      </c>
      <c r="J91" s="36" t="str">
        <f>E21</f>
        <v>Ing. Jaroslav Šereda - Qteam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118</v>
      </c>
      <c r="D94" s="198"/>
      <c r="E94" s="198"/>
      <c r="F94" s="198"/>
      <c r="G94" s="198"/>
      <c r="H94" s="198"/>
      <c r="I94" s="199"/>
      <c r="J94" s="200" t="s">
        <v>119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120</v>
      </c>
      <c r="D96" s="40"/>
      <c r="E96" s="40"/>
      <c r="F96" s="40"/>
      <c r="G96" s="40"/>
      <c r="H96" s="40"/>
      <c r="I96" s="15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202"/>
      <c r="C97" s="203"/>
      <c r="D97" s="204" t="s">
        <v>122</v>
      </c>
      <c r="E97" s="205"/>
      <c r="F97" s="205"/>
      <c r="G97" s="205"/>
      <c r="H97" s="205"/>
      <c r="I97" s="206"/>
      <c r="J97" s="207">
        <f>J121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123</v>
      </c>
      <c r="E98" s="211"/>
      <c r="F98" s="211"/>
      <c r="G98" s="211"/>
      <c r="H98" s="211"/>
      <c r="I98" s="212"/>
      <c r="J98" s="213">
        <f>J122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124</v>
      </c>
      <c r="E99" s="211"/>
      <c r="F99" s="211"/>
      <c r="G99" s="211"/>
      <c r="H99" s="211"/>
      <c r="I99" s="212"/>
      <c r="J99" s="213">
        <f>J124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125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Kotelna Holečkova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115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001 - VRN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Holečkova 668/38, Praha 5</v>
      </c>
      <c r="G114" s="40"/>
      <c r="H114" s="40"/>
      <c r="I114" s="156" t="s">
        <v>22</v>
      </c>
      <c r="J114" s="79" t="str">
        <f>IF(J12="","",J12)</f>
        <v>9. 12. 2019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7.9" customHeight="1">
      <c r="A116" s="38"/>
      <c r="B116" s="39"/>
      <c r="C116" s="32" t="s">
        <v>24</v>
      </c>
      <c r="D116" s="40"/>
      <c r="E116" s="40"/>
      <c r="F116" s="27" t="str">
        <f>E15</f>
        <v>Městská část Praha 5, nám. 14. října č. 4, Praha 5</v>
      </c>
      <c r="G116" s="40"/>
      <c r="H116" s="40"/>
      <c r="I116" s="156" t="s">
        <v>31</v>
      </c>
      <c r="J116" s="36" t="str">
        <f>E21</f>
        <v>Ing. Jaroslav Šereda - Qteam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29</v>
      </c>
      <c r="D117" s="40"/>
      <c r="E117" s="40"/>
      <c r="F117" s="27" t="str">
        <f>IF(E18="","",E18)</f>
        <v>Vyplň údaj</v>
      </c>
      <c r="G117" s="40"/>
      <c r="H117" s="40"/>
      <c r="I117" s="156" t="s">
        <v>35</v>
      </c>
      <c r="J117" s="36" t="str">
        <f>E24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127</v>
      </c>
      <c r="D119" s="218" t="s">
        <v>63</v>
      </c>
      <c r="E119" s="218" t="s">
        <v>59</v>
      </c>
      <c r="F119" s="218" t="s">
        <v>60</v>
      </c>
      <c r="G119" s="218" t="s">
        <v>128</v>
      </c>
      <c r="H119" s="218" t="s">
        <v>129</v>
      </c>
      <c r="I119" s="219" t="s">
        <v>130</v>
      </c>
      <c r="J119" s="220" t="s">
        <v>119</v>
      </c>
      <c r="K119" s="221" t="s">
        <v>131</v>
      </c>
      <c r="L119" s="222"/>
      <c r="M119" s="100" t="s">
        <v>1</v>
      </c>
      <c r="N119" s="101" t="s">
        <v>42</v>
      </c>
      <c r="O119" s="101" t="s">
        <v>132</v>
      </c>
      <c r="P119" s="101" t="s">
        <v>133</v>
      </c>
      <c r="Q119" s="101" t="s">
        <v>134</v>
      </c>
      <c r="R119" s="101" t="s">
        <v>135</v>
      </c>
      <c r="S119" s="101" t="s">
        <v>136</v>
      </c>
      <c r="T119" s="102" t="s">
        <v>137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138</v>
      </c>
      <c r="D120" s="40"/>
      <c r="E120" s="40"/>
      <c r="F120" s="40"/>
      <c r="G120" s="40"/>
      <c r="H120" s="40"/>
      <c r="I120" s="154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77</v>
      </c>
      <c r="AU120" s="17" t="s">
        <v>121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77</v>
      </c>
      <c r="E121" s="231" t="s">
        <v>84</v>
      </c>
      <c r="F121" s="231" t="s">
        <v>139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P122+P124+P127</f>
        <v>0</v>
      </c>
      <c r="Q121" s="236"/>
      <c r="R121" s="237">
        <f>R122+R124+R127</f>
        <v>0</v>
      </c>
      <c r="S121" s="236"/>
      <c r="T121" s="238">
        <f>T122+T124+T127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140</v>
      </c>
      <c r="AT121" s="240" t="s">
        <v>77</v>
      </c>
      <c r="AU121" s="240" t="s">
        <v>78</v>
      </c>
      <c r="AY121" s="239" t="s">
        <v>141</v>
      </c>
      <c r="BK121" s="241">
        <f>BK122+BK124+BK127</f>
        <v>0</v>
      </c>
    </row>
    <row r="122" spans="1:63" s="12" customFormat="1" ht="22.8" customHeight="1">
      <c r="A122" s="12"/>
      <c r="B122" s="228"/>
      <c r="C122" s="229"/>
      <c r="D122" s="230" t="s">
        <v>77</v>
      </c>
      <c r="E122" s="242" t="s">
        <v>142</v>
      </c>
      <c r="F122" s="242" t="s">
        <v>143</v>
      </c>
      <c r="G122" s="229"/>
      <c r="H122" s="229"/>
      <c r="I122" s="232"/>
      <c r="J122" s="243">
        <f>BK122</f>
        <v>0</v>
      </c>
      <c r="K122" s="229"/>
      <c r="L122" s="234"/>
      <c r="M122" s="235"/>
      <c r="N122" s="236"/>
      <c r="O122" s="236"/>
      <c r="P122" s="237">
        <f>P123</f>
        <v>0</v>
      </c>
      <c r="Q122" s="236"/>
      <c r="R122" s="237">
        <f>R123</f>
        <v>0</v>
      </c>
      <c r="S122" s="236"/>
      <c r="T122" s="238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9" t="s">
        <v>140</v>
      </c>
      <c r="AT122" s="240" t="s">
        <v>77</v>
      </c>
      <c r="AU122" s="240" t="s">
        <v>86</v>
      </c>
      <c r="AY122" s="239" t="s">
        <v>141</v>
      </c>
      <c r="BK122" s="241">
        <f>BK123</f>
        <v>0</v>
      </c>
    </row>
    <row r="123" spans="1:65" s="2" customFormat="1" ht="16.5" customHeight="1">
      <c r="A123" s="38"/>
      <c r="B123" s="39"/>
      <c r="C123" s="244" t="s">
        <v>86</v>
      </c>
      <c r="D123" s="244" t="s">
        <v>144</v>
      </c>
      <c r="E123" s="245" t="s">
        <v>145</v>
      </c>
      <c r="F123" s="246" t="s">
        <v>143</v>
      </c>
      <c r="G123" s="247" t="s">
        <v>146</v>
      </c>
      <c r="H123" s="248"/>
      <c r="I123" s="249"/>
      <c r="J123" s="250">
        <f>ROUND(I123*H123,2)</f>
        <v>0</v>
      </c>
      <c r="K123" s="251"/>
      <c r="L123" s="44"/>
      <c r="M123" s="252" t="s">
        <v>1</v>
      </c>
      <c r="N123" s="253" t="s">
        <v>43</v>
      </c>
      <c r="O123" s="91"/>
      <c r="P123" s="254">
        <f>O123*H123</f>
        <v>0</v>
      </c>
      <c r="Q123" s="254">
        <v>0</v>
      </c>
      <c r="R123" s="254">
        <f>Q123*H123</f>
        <v>0</v>
      </c>
      <c r="S123" s="254">
        <v>0</v>
      </c>
      <c r="T123" s="25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6" t="s">
        <v>147</v>
      </c>
      <c r="AT123" s="256" t="s">
        <v>144</v>
      </c>
      <c r="AU123" s="256" t="s">
        <v>88</v>
      </c>
      <c r="AY123" s="17" t="s">
        <v>141</v>
      </c>
      <c r="BE123" s="257">
        <f>IF(N123="základní",J123,0)</f>
        <v>0</v>
      </c>
      <c r="BF123" s="257">
        <f>IF(N123="snížená",J123,0)</f>
        <v>0</v>
      </c>
      <c r="BG123" s="257">
        <f>IF(N123="zákl. přenesená",J123,0)</f>
        <v>0</v>
      </c>
      <c r="BH123" s="257">
        <f>IF(N123="sníž. přenesená",J123,0)</f>
        <v>0</v>
      </c>
      <c r="BI123" s="257">
        <f>IF(N123="nulová",J123,0)</f>
        <v>0</v>
      </c>
      <c r="BJ123" s="17" t="s">
        <v>86</v>
      </c>
      <c r="BK123" s="257">
        <f>ROUND(I123*H123,2)</f>
        <v>0</v>
      </c>
      <c r="BL123" s="17" t="s">
        <v>147</v>
      </c>
      <c r="BM123" s="256" t="s">
        <v>148</v>
      </c>
    </row>
    <row r="124" spans="1:63" s="12" customFormat="1" ht="22.8" customHeight="1">
      <c r="A124" s="12"/>
      <c r="B124" s="228"/>
      <c r="C124" s="229"/>
      <c r="D124" s="230" t="s">
        <v>77</v>
      </c>
      <c r="E124" s="242" t="s">
        <v>149</v>
      </c>
      <c r="F124" s="242" t="s">
        <v>150</v>
      </c>
      <c r="G124" s="229"/>
      <c r="H124" s="229"/>
      <c r="I124" s="232"/>
      <c r="J124" s="243">
        <f>BK124</f>
        <v>0</v>
      </c>
      <c r="K124" s="229"/>
      <c r="L124" s="234"/>
      <c r="M124" s="235"/>
      <c r="N124" s="236"/>
      <c r="O124" s="236"/>
      <c r="P124" s="237">
        <f>SUM(P125:P126)</f>
        <v>0</v>
      </c>
      <c r="Q124" s="236"/>
      <c r="R124" s="237">
        <f>SUM(R125:R126)</f>
        <v>0</v>
      </c>
      <c r="S124" s="236"/>
      <c r="T124" s="238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140</v>
      </c>
      <c r="AT124" s="240" t="s">
        <v>77</v>
      </c>
      <c r="AU124" s="240" t="s">
        <v>86</v>
      </c>
      <c r="AY124" s="239" t="s">
        <v>141</v>
      </c>
      <c r="BK124" s="241">
        <f>SUM(BK125:BK126)</f>
        <v>0</v>
      </c>
    </row>
    <row r="125" spans="1:65" s="2" customFormat="1" ht="16.5" customHeight="1">
      <c r="A125" s="38"/>
      <c r="B125" s="39"/>
      <c r="C125" s="244" t="s">
        <v>88</v>
      </c>
      <c r="D125" s="244" t="s">
        <v>144</v>
      </c>
      <c r="E125" s="245" t="s">
        <v>151</v>
      </c>
      <c r="F125" s="246" t="s">
        <v>152</v>
      </c>
      <c r="G125" s="247" t="s">
        <v>146</v>
      </c>
      <c r="H125" s="248"/>
      <c r="I125" s="249"/>
      <c r="J125" s="250">
        <f>ROUND(I125*H125,2)</f>
        <v>0</v>
      </c>
      <c r="K125" s="251"/>
      <c r="L125" s="44"/>
      <c r="M125" s="252" t="s">
        <v>1</v>
      </c>
      <c r="N125" s="253" t="s">
        <v>43</v>
      </c>
      <c r="O125" s="91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6" t="s">
        <v>147</v>
      </c>
      <c r="AT125" s="256" t="s">
        <v>144</v>
      </c>
      <c r="AU125" s="256" t="s">
        <v>88</v>
      </c>
      <c r="AY125" s="17" t="s">
        <v>141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7" t="s">
        <v>86</v>
      </c>
      <c r="BK125" s="257">
        <f>ROUND(I125*H125,2)</f>
        <v>0</v>
      </c>
      <c r="BL125" s="17" t="s">
        <v>147</v>
      </c>
      <c r="BM125" s="256" t="s">
        <v>153</v>
      </c>
    </row>
    <row r="126" spans="1:65" s="2" customFormat="1" ht="16.5" customHeight="1">
      <c r="A126" s="38"/>
      <c r="B126" s="39"/>
      <c r="C126" s="244" t="s">
        <v>154</v>
      </c>
      <c r="D126" s="244" t="s">
        <v>144</v>
      </c>
      <c r="E126" s="245" t="s">
        <v>155</v>
      </c>
      <c r="F126" s="246" t="s">
        <v>156</v>
      </c>
      <c r="G126" s="247" t="s">
        <v>146</v>
      </c>
      <c r="H126" s="248"/>
      <c r="I126" s="249"/>
      <c r="J126" s="250">
        <f>ROUND(I126*H126,2)</f>
        <v>0</v>
      </c>
      <c r="K126" s="251"/>
      <c r="L126" s="44"/>
      <c r="M126" s="252" t="s">
        <v>1</v>
      </c>
      <c r="N126" s="253" t="s">
        <v>43</v>
      </c>
      <c r="O126" s="91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6" t="s">
        <v>147</v>
      </c>
      <c r="AT126" s="256" t="s">
        <v>144</v>
      </c>
      <c r="AU126" s="256" t="s">
        <v>88</v>
      </c>
      <c r="AY126" s="17" t="s">
        <v>141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7" t="s">
        <v>86</v>
      </c>
      <c r="BK126" s="257">
        <f>ROUND(I126*H126,2)</f>
        <v>0</v>
      </c>
      <c r="BL126" s="17" t="s">
        <v>147</v>
      </c>
      <c r="BM126" s="256" t="s">
        <v>157</v>
      </c>
    </row>
    <row r="127" spans="1:63" s="12" customFormat="1" ht="22.8" customHeight="1">
      <c r="A127" s="12"/>
      <c r="B127" s="228"/>
      <c r="C127" s="229"/>
      <c r="D127" s="230" t="s">
        <v>77</v>
      </c>
      <c r="E127" s="242" t="s">
        <v>158</v>
      </c>
      <c r="F127" s="242" t="s">
        <v>159</v>
      </c>
      <c r="G127" s="229"/>
      <c r="H127" s="229"/>
      <c r="I127" s="232"/>
      <c r="J127" s="243">
        <f>BK127</f>
        <v>0</v>
      </c>
      <c r="K127" s="229"/>
      <c r="L127" s="234"/>
      <c r="M127" s="235"/>
      <c r="N127" s="236"/>
      <c r="O127" s="236"/>
      <c r="P127" s="237">
        <f>P128</f>
        <v>0</v>
      </c>
      <c r="Q127" s="236"/>
      <c r="R127" s="237">
        <f>R128</f>
        <v>0</v>
      </c>
      <c r="S127" s="236"/>
      <c r="T127" s="238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9" t="s">
        <v>140</v>
      </c>
      <c r="AT127" s="240" t="s">
        <v>77</v>
      </c>
      <c r="AU127" s="240" t="s">
        <v>86</v>
      </c>
      <c r="AY127" s="239" t="s">
        <v>141</v>
      </c>
      <c r="BK127" s="241">
        <f>BK128</f>
        <v>0</v>
      </c>
    </row>
    <row r="128" spans="1:65" s="2" customFormat="1" ht="16.5" customHeight="1">
      <c r="A128" s="38"/>
      <c r="B128" s="39"/>
      <c r="C128" s="244" t="s">
        <v>160</v>
      </c>
      <c r="D128" s="244" t="s">
        <v>144</v>
      </c>
      <c r="E128" s="245" t="s">
        <v>161</v>
      </c>
      <c r="F128" s="246" t="s">
        <v>159</v>
      </c>
      <c r="G128" s="247" t="s">
        <v>146</v>
      </c>
      <c r="H128" s="248"/>
      <c r="I128" s="249"/>
      <c r="J128" s="250">
        <f>ROUND(I128*H128,2)</f>
        <v>0</v>
      </c>
      <c r="K128" s="251"/>
      <c r="L128" s="44"/>
      <c r="M128" s="258" t="s">
        <v>1</v>
      </c>
      <c r="N128" s="259" t="s">
        <v>43</v>
      </c>
      <c r="O128" s="260"/>
      <c r="P128" s="261">
        <f>O128*H128</f>
        <v>0</v>
      </c>
      <c r="Q128" s="261">
        <v>0</v>
      </c>
      <c r="R128" s="261">
        <f>Q128*H128</f>
        <v>0</v>
      </c>
      <c r="S128" s="261">
        <v>0</v>
      </c>
      <c r="T128" s="26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6" t="s">
        <v>147</v>
      </c>
      <c r="AT128" s="256" t="s">
        <v>144</v>
      </c>
      <c r="AU128" s="256" t="s">
        <v>88</v>
      </c>
      <c r="AY128" s="17" t="s">
        <v>141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7" t="s">
        <v>86</v>
      </c>
      <c r="BK128" s="257">
        <f>ROUND(I128*H128,2)</f>
        <v>0</v>
      </c>
      <c r="BL128" s="17" t="s">
        <v>147</v>
      </c>
      <c r="BM128" s="256" t="s">
        <v>162</v>
      </c>
    </row>
    <row r="129" spans="1:31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192"/>
      <c r="J129" s="67"/>
      <c r="K129" s="67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119:K12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115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163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164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165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9. 12. 2019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6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ROUND((SUM(BE133:BE259)),2)</f>
        <v>0</v>
      </c>
      <c r="G35" s="38"/>
      <c r="H35" s="38"/>
      <c r="I35" s="171">
        <v>0.21</v>
      </c>
      <c r="J35" s="170">
        <f>ROUND(((SUM(BE133:BE259))*I35),2)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44</v>
      </c>
      <c r="F36" s="170">
        <f>ROUND((SUM(BF133:BF259)),2)</f>
        <v>0</v>
      </c>
      <c r="G36" s="38"/>
      <c r="H36" s="38"/>
      <c r="I36" s="171">
        <v>0.15</v>
      </c>
      <c r="J36" s="170">
        <f>ROUND(((SUM(BF133:BF259))*I36),2)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ROUND((SUM(BG133:BG259)),2)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46</v>
      </c>
      <c r="F38" s="170">
        <f>ROUND((SUM(BH133:BH259)),2)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47</v>
      </c>
      <c r="F39" s="170">
        <f>ROUND((SUM(BI133:BI259)),2)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115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163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164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D.1.1 - ÚT - Kotelna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Holečkova 668/38, Praha 5</v>
      </c>
      <c r="G91" s="40"/>
      <c r="H91" s="40"/>
      <c r="I91" s="156" t="s">
        <v>22</v>
      </c>
      <c r="J91" s="79" t="str">
        <f>IF(J14="","",J14)</f>
        <v>9. 12. 2019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7.9" customHeight="1">
      <c r="A93" s="38"/>
      <c r="B93" s="39"/>
      <c r="C93" s="32" t="s">
        <v>24</v>
      </c>
      <c r="D93" s="40"/>
      <c r="E93" s="40"/>
      <c r="F93" s="27" t="str">
        <f>E17</f>
        <v>Městská část Praha 5, nám. 14. října č. 4, Praha 5</v>
      </c>
      <c r="G93" s="40"/>
      <c r="H93" s="40"/>
      <c r="I93" s="156" t="s">
        <v>31</v>
      </c>
      <c r="J93" s="36" t="str">
        <f>E23</f>
        <v>Ing. Jaroslav Šereda - Qteam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118</v>
      </c>
      <c r="D96" s="198"/>
      <c r="E96" s="198"/>
      <c r="F96" s="198"/>
      <c r="G96" s="198"/>
      <c r="H96" s="198"/>
      <c r="I96" s="199"/>
      <c r="J96" s="200" t="s">
        <v>119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120</v>
      </c>
      <c r="D98" s="40"/>
      <c r="E98" s="40"/>
      <c r="F98" s="40"/>
      <c r="G98" s="40"/>
      <c r="H98" s="40"/>
      <c r="I98" s="154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121</v>
      </c>
    </row>
    <row r="99" spans="1:31" s="9" customFormat="1" ht="24.95" customHeight="1">
      <c r="A99" s="9"/>
      <c r="B99" s="202"/>
      <c r="C99" s="203"/>
      <c r="D99" s="204" t="s">
        <v>166</v>
      </c>
      <c r="E99" s="205"/>
      <c r="F99" s="205"/>
      <c r="G99" s="205"/>
      <c r="H99" s="205"/>
      <c r="I99" s="206"/>
      <c r="J99" s="207">
        <f>J134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167</v>
      </c>
      <c r="E100" s="211"/>
      <c r="F100" s="211"/>
      <c r="G100" s="211"/>
      <c r="H100" s="211"/>
      <c r="I100" s="212"/>
      <c r="J100" s="213">
        <f>J135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168</v>
      </c>
      <c r="E101" s="211"/>
      <c r="F101" s="211"/>
      <c r="G101" s="211"/>
      <c r="H101" s="211"/>
      <c r="I101" s="212"/>
      <c r="J101" s="213">
        <f>J147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169</v>
      </c>
      <c r="E102" s="211"/>
      <c r="F102" s="211"/>
      <c r="G102" s="211"/>
      <c r="H102" s="211"/>
      <c r="I102" s="212"/>
      <c r="J102" s="213">
        <f>J156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170</v>
      </c>
      <c r="E103" s="211"/>
      <c r="F103" s="211"/>
      <c r="G103" s="211"/>
      <c r="H103" s="211"/>
      <c r="I103" s="212"/>
      <c r="J103" s="213">
        <f>J174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171</v>
      </c>
      <c r="E104" s="211"/>
      <c r="F104" s="211"/>
      <c r="G104" s="211"/>
      <c r="H104" s="211"/>
      <c r="I104" s="212"/>
      <c r="J104" s="213">
        <f>J182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172</v>
      </c>
      <c r="E105" s="211"/>
      <c r="F105" s="211"/>
      <c r="G105" s="211"/>
      <c r="H105" s="211"/>
      <c r="I105" s="212"/>
      <c r="J105" s="213">
        <f>J198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173</v>
      </c>
      <c r="E106" s="211"/>
      <c r="F106" s="211"/>
      <c r="G106" s="211"/>
      <c r="H106" s="211"/>
      <c r="I106" s="212"/>
      <c r="J106" s="213">
        <f>J201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174</v>
      </c>
      <c r="E107" s="211"/>
      <c r="F107" s="211"/>
      <c r="G107" s="211"/>
      <c r="H107" s="211"/>
      <c r="I107" s="212"/>
      <c r="J107" s="213">
        <f>J215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9"/>
      <c r="C108" s="133"/>
      <c r="D108" s="210" t="s">
        <v>175</v>
      </c>
      <c r="E108" s="211"/>
      <c r="F108" s="211"/>
      <c r="G108" s="211"/>
      <c r="H108" s="211"/>
      <c r="I108" s="212"/>
      <c r="J108" s="213">
        <f>J219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9"/>
      <c r="C109" s="133"/>
      <c r="D109" s="210" t="s">
        <v>176</v>
      </c>
      <c r="E109" s="211"/>
      <c r="F109" s="211"/>
      <c r="G109" s="211"/>
      <c r="H109" s="211"/>
      <c r="I109" s="212"/>
      <c r="J109" s="213">
        <f>J242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9"/>
      <c r="C110" s="133"/>
      <c r="D110" s="210" t="s">
        <v>177</v>
      </c>
      <c r="E110" s="211"/>
      <c r="F110" s="211"/>
      <c r="G110" s="211"/>
      <c r="H110" s="211"/>
      <c r="I110" s="212"/>
      <c r="J110" s="213">
        <f>J244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9"/>
      <c r="C111" s="133"/>
      <c r="D111" s="210" t="s">
        <v>178</v>
      </c>
      <c r="E111" s="211"/>
      <c r="F111" s="211"/>
      <c r="G111" s="211"/>
      <c r="H111" s="211"/>
      <c r="I111" s="212"/>
      <c r="J111" s="213">
        <f>J248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192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95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126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96" t="str">
        <f>E7</f>
        <v>Kotelna Holečkova</v>
      </c>
      <c r="F121" s="32"/>
      <c r="G121" s="32"/>
      <c r="H121" s="32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115</v>
      </c>
      <c r="D122" s="22"/>
      <c r="E122" s="22"/>
      <c r="F122" s="22"/>
      <c r="G122" s="22"/>
      <c r="H122" s="22"/>
      <c r="I122" s="146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196" t="s">
        <v>163</v>
      </c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164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E11</f>
        <v>D.1.1 - ÚT - Kotelna</v>
      </c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F14</f>
        <v>Holečkova 668/38, Praha 5</v>
      </c>
      <c r="G127" s="40"/>
      <c r="H127" s="40"/>
      <c r="I127" s="156" t="s">
        <v>22</v>
      </c>
      <c r="J127" s="79" t="str">
        <f>IF(J14="","",J14)</f>
        <v>9. 12. 2019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7.9" customHeight="1">
      <c r="A129" s="38"/>
      <c r="B129" s="39"/>
      <c r="C129" s="32" t="s">
        <v>24</v>
      </c>
      <c r="D129" s="40"/>
      <c r="E129" s="40"/>
      <c r="F129" s="27" t="str">
        <f>E17</f>
        <v>Městská část Praha 5, nám. 14. října č. 4, Praha 5</v>
      </c>
      <c r="G129" s="40"/>
      <c r="H129" s="40"/>
      <c r="I129" s="156" t="s">
        <v>31</v>
      </c>
      <c r="J129" s="36" t="str">
        <f>E23</f>
        <v>Ing. Jaroslav Šereda - Qteam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29</v>
      </c>
      <c r="D130" s="40"/>
      <c r="E130" s="40"/>
      <c r="F130" s="27" t="str">
        <f>IF(E20="","",E20)</f>
        <v>Vyplň údaj</v>
      </c>
      <c r="G130" s="40"/>
      <c r="H130" s="40"/>
      <c r="I130" s="156" t="s">
        <v>35</v>
      </c>
      <c r="J130" s="36" t="str">
        <f>E26</f>
        <v xml:space="preserve"> 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5"/>
      <c r="B132" s="216"/>
      <c r="C132" s="217" t="s">
        <v>127</v>
      </c>
      <c r="D132" s="218" t="s">
        <v>63</v>
      </c>
      <c r="E132" s="218" t="s">
        <v>59</v>
      </c>
      <c r="F132" s="218" t="s">
        <v>60</v>
      </c>
      <c r="G132" s="218" t="s">
        <v>128</v>
      </c>
      <c r="H132" s="218" t="s">
        <v>129</v>
      </c>
      <c r="I132" s="219" t="s">
        <v>130</v>
      </c>
      <c r="J132" s="220" t="s">
        <v>119</v>
      </c>
      <c r="K132" s="221" t="s">
        <v>131</v>
      </c>
      <c r="L132" s="222"/>
      <c r="M132" s="100" t="s">
        <v>1</v>
      </c>
      <c r="N132" s="101" t="s">
        <v>42</v>
      </c>
      <c r="O132" s="101" t="s">
        <v>132</v>
      </c>
      <c r="P132" s="101" t="s">
        <v>133</v>
      </c>
      <c r="Q132" s="101" t="s">
        <v>134</v>
      </c>
      <c r="R132" s="101" t="s">
        <v>135</v>
      </c>
      <c r="S132" s="101" t="s">
        <v>136</v>
      </c>
      <c r="T132" s="102" t="s">
        <v>137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63" s="2" customFormat="1" ht="22.8" customHeight="1">
      <c r="A133" s="38"/>
      <c r="B133" s="39"/>
      <c r="C133" s="107" t="s">
        <v>138</v>
      </c>
      <c r="D133" s="40"/>
      <c r="E133" s="40"/>
      <c r="F133" s="40"/>
      <c r="G133" s="40"/>
      <c r="H133" s="40"/>
      <c r="I133" s="154"/>
      <c r="J133" s="223">
        <f>BK133</f>
        <v>0</v>
      </c>
      <c r="K133" s="40"/>
      <c r="L133" s="44"/>
      <c r="M133" s="103"/>
      <c r="N133" s="224"/>
      <c r="O133" s="104"/>
      <c r="P133" s="225">
        <f>P134</f>
        <v>0</v>
      </c>
      <c r="Q133" s="104"/>
      <c r="R133" s="225">
        <f>R134</f>
        <v>1.643419</v>
      </c>
      <c r="S133" s="104"/>
      <c r="T133" s="226">
        <f>T134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77</v>
      </c>
      <c r="AU133" s="17" t="s">
        <v>121</v>
      </c>
      <c r="BK133" s="227">
        <f>BK134</f>
        <v>0</v>
      </c>
    </row>
    <row r="134" spans="1:63" s="12" customFormat="1" ht="25.9" customHeight="1">
      <c r="A134" s="12"/>
      <c r="B134" s="228"/>
      <c r="C134" s="229"/>
      <c r="D134" s="230" t="s">
        <v>77</v>
      </c>
      <c r="E134" s="231" t="s">
        <v>179</v>
      </c>
      <c r="F134" s="231" t="s">
        <v>180</v>
      </c>
      <c r="G134" s="229"/>
      <c r="H134" s="229"/>
      <c r="I134" s="232"/>
      <c r="J134" s="233">
        <f>BK134</f>
        <v>0</v>
      </c>
      <c r="K134" s="229"/>
      <c r="L134" s="234"/>
      <c r="M134" s="235"/>
      <c r="N134" s="236"/>
      <c r="O134" s="236"/>
      <c r="P134" s="237">
        <f>P135+P147+P156+P174+P182+P198+P201+P215+P219+P242+P244+P248</f>
        <v>0</v>
      </c>
      <c r="Q134" s="236"/>
      <c r="R134" s="237">
        <f>R135+R147+R156+R174+R182+R198+R201+R215+R219+R242+R244+R248</f>
        <v>1.643419</v>
      </c>
      <c r="S134" s="236"/>
      <c r="T134" s="238">
        <f>T135+T147+T156+T174+T182+T198+T201+T215+T219+T242+T244+T248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9" t="s">
        <v>88</v>
      </c>
      <c r="AT134" s="240" t="s">
        <v>77</v>
      </c>
      <c r="AU134" s="240" t="s">
        <v>78</v>
      </c>
      <c r="AY134" s="239" t="s">
        <v>141</v>
      </c>
      <c r="BK134" s="241">
        <f>BK135+BK147+BK156+BK174+BK182+BK198+BK201+BK215+BK219+BK242+BK244+BK248</f>
        <v>0</v>
      </c>
    </row>
    <row r="135" spans="1:63" s="12" customFormat="1" ht="22.8" customHeight="1">
      <c r="A135" s="12"/>
      <c r="B135" s="228"/>
      <c r="C135" s="229"/>
      <c r="D135" s="230" t="s">
        <v>77</v>
      </c>
      <c r="E135" s="242" t="s">
        <v>181</v>
      </c>
      <c r="F135" s="242" t="s">
        <v>182</v>
      </c>
      <c r="G135" s="229"/>
      <c r="H135" s="229"/>
      <c r="I135" s="232"/>
      <c r="J135" s="243">
        <f>BK135</f>
        <v>0</v>
      </c>
      <c r="K135" s="229"/>
      <c r="L135" s="234"/>
      <c r="M135" s="235"/>
      <c r="N135" s="236"/>
      <c r="O135" s="236"/>
      <c r="P135" s="237">
        <f>SUM(P136:P146)</f>
        <v>0</v>
      </c>
      <c r="Q135" s="236"/>
      <c r="R135" s="237">
        <f>SUM(R136:R146)</f>
        <v>0.6359199999999999</v>
      </c>
      <c r="S135" s="236"/>
      <c r="T135" s="238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9" t="s">
        <v>88</v>
      </c>
      <c r="AT135" s="240" t="s">
        <v>77</v>
      </c>
      <c r="AU135" s="240" t="s">
        <v>86</v>
      </c>
      <c r="AY135" s="239" t="s">
        <v>141</v>
      </c>
      <c r="BK135" s="241">
        <f>SUM(BK136:BK146)</f>
        <v>0</v>
      </c>
    </row>
    <row r="136" spans="1:65" s="2" customFormat="1" ht="24" customHeight="1">
      <c r="A136" s="38"/>
      <c r="B136" s="39"/>
      <c r="C136" s="244" t="s">
        <v>86</v>
      </c>
      <c r="D136" s="244" t="s">
        <v>144</v>
      </c>
      <c r="E136" s="245" t="s">
        <v>183</v>
      </c>
      <c r="F136" s="246" t="s">
        <v>184</v>
      </c>
      <c r="G136" s="247" t="s">
        <v>185</v>
      </c>
      <c r="H136" s="263">
        <v>2</v>
      </c>
      <c r="I136" s="249"/>
      <c r="J136" s="250">
        <f>ROUND(I136*H136,2)</f>
        <v>0</v>
      </c>
      <c r="K136" s="251"/>
      <c r="L136" s="44"/>
      <c r="M136" s="252" t="s">
        <v>1</v>
      </c>
      <c r="N136" s="253" t="s">
        <v>43</v>
      </c>
      <c r="O136" s="91"/>
      <c r="P136" s="254">
        <f>O136*H136</f>
        <v>0</v>
      </c>
      <c r="Q136" s="254">
        <v>0.00255</v>
      </c>
      <c r="R136" s="254">
        <f>Q136*H136</f>
        <v>0.0051</v>
      </c>
      <c r="S136" s="254">
        <v>0</v>
      </c>
      <c r="T136" s="25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6" t="s">
        <v>186</v>
      </c>
      <c r="AT136" s="256" t="s">
        <v>144</v>
      </c>
      <c r="AU136" s="256" t="s">
        <v>88</v>
      </c>
      <c r="AY136" s="17" t="s">
        <v>141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7" t="s">
        <v>86</v>
      </c>
      <c r="BK136" s="257">
        <f>ROUND(I136*H136,2)</f>
        <v>0</v>
      </c>
      <c r="BL136" s="17" t="s">
        <v>186</v>
      </c>
      <c r="BM136" s="256" t="s">
        <v>187</v>
      </c>
    </row>
    <row r="137" spans="1:65" s="2" customFormat="1" ht="24" customHeight="1">
      <c r="A137" s="38"/>
      <c r="B137" s="39"/>
      <c r="C137" s="264" t="s">
        <v>88</v>
      </c>
      <c r="D137" s="264" t="s">
        <v>188</v>
      </c>
      <c r="E137" s="265" t="s">
        <v>189</v>
      </c>
      <c r="F137" s="266" t="s">
        <v>190</v>
      </c>
      <c r="G137" s="267" t="s">
        <v>191</v>
      </c>
      <c r="H137" s="268">
        <v>2</v>
      </c>
      <c r="I137" s="269"/>
      <c r="J137" s="270">
        <f>ROUND(I137*H137,2)</f>
        <v>0</v>
      </c>
      <c r="K137" s="271"/>
      <c r="L137" s="272"/>
      <c r="M137" s="273" t="s">
        <v>1</v>
      </c>
      <c r="N137" s="274" t="s">
        <v>43</v>
      </c>
      <c r="O137" s="91"/>
      <c r="P137" s="254">
        <f>O137*H137</f>
        <v>0</v>
      </c>
      <c r="Q137" s="254">
        <v>0.045</v>
      </c>
      <c r="R137" s="254">
        <f>Q137*H137</f>
        <v>0.09</v>
      </c>
      <c r="S137" s="254">
        <v>0</v>
      </c>
      <c r="T137" s="25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192</v>
      </c>
      <c r="AT137" s="256" t="s">
        <v>188</v>
      </c>
      <c r="AU137" s="256" t="s">
        <v>88</v>
      </c>
      <c r="AY137" s="17" t="s">
        <v>141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86</v>
      </c>
      <c r="BK137" s="257">
        <f>ROUND(I137*H137,2)</f>
        <v>0</v>
      </c>
      <c r="BL137" s="17" t="s">
        <v>186</v>
      </c>
      <c r="BM137" s="256" t="s">
        <v>193</v>
      </c>
    </row>
    <row r="138" spans="1:47" s="2" customFormat="1" ht="12">
      <c r="A138" s="38"/>
      <c r="B138" s="39"/>
      <c r="C138" s="40"/>
      <c r="D138" s="275" t="s">
        <v>194</v>
      </c>
      <c r="E138" s="40"/>
      <c r="F138" s="276" t="s">
        <v>195</v>
      </c>
      <c r="G138" s="40"/>
      <c r="H138" s="40"/>
      <c r="I138" s="154"/>
      <c r="J138" s="40"/>
      <c r="K138" s="40"/>
      <c r="L138" s="44"/>
      <c r="M138" s="277"/>
      <c r="N138" s="278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194</v>
      </c>
      <c r="AU138" s="17" t="s">
        <v>88</v>
      </c>
    </row>
    <row r="139" spans="1:65" s="2" customFormat="1" ht="24" customHeight="1">
      <c r="A139" s="38"/>
      <c r="B139" s="39"/>
      <c r="C139" s="244" t="s">
        <v>196</v>
      </c>
      <c r="D139" s="244" t="s">
        <v>144</v>
      </c>
      <c r="E139" s="245" t="s">
        <v>197</v>
      </c>
      <c r="F139" s="246" t="s">
        <v>198</v>
      </c>
      <c r="G139" s="247" t="s">
        <v>191</v>
      </c>
      <c r="H139" s="263">
        <v>2</v>
      </c>
      <c r="I139" s="249"/>
      <c r="J139" s="250">
        <f>ROUND(I139*H139,2)</f>
        <v>0</v>
      </c>
      <c r="K139" s="251"/>
      <c r="L139" s="44"/>
      <c r="M139" s="252" t="s">
        <v>1</v>
      </c>
      <c r="N139" s="253" t="s">
        <v>43</v>
      </c>
      <c r="O139" s="91"/>
      <c r="P139" s="254">
        <f>O139*H139</f>
        <v>0</v>
      </c>
      <c r="Q139" s="254">
        <v>0.05441</v>
      </c>
      <c r="R139" s="254">
        <f>Q139*H139</f>
        <v>0.10882</v>
      </c>
      <c r="S139" s="254">
        <v>0</v>
      </c>
      <c r="T139" s="25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6" t="s">
        <v>186</v>
      </c>
      <c r="AT139" s="256" t="s">
        <v>144</v>
      </c>
      <c r="AU139" s="256" t="s">
        <v>88</v>
      </c>
      <c r="AY139" s="17" t="s">
        <v>141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7" t="s">
        <v>86</v>
      </c>
      <c r="BK139" s="257">
        <f>ROUND(I139*H139,2)</f>
        <v>0</v>
      </c>
      <c r="BL139" s="17" t="s">
        <v>186</v>
      </c>
      <c r="BM139" s="256" t="s">
        <v>199</v>
      </c>
    </row>
    <row r="140" spans="1:65" s="2" customFormat="1" ht="16.5" customHeight="1">
      <c r="A140" s="38"/>
      <c r="B140" s="39"/>
      <c r="C140" s="264" t="s">
        <v>154</v>
      </c>
      <c r="D140" s="264" t="s">
        <v>188</v>
      </c>
      <c r="E140" s="265" t="s">
        <v>200</v>
      </c>
      <c r="F140" s="266" t="s">
        <v>201</v>
      </c>
      <c r="G140" s="267" t="s">
        <v>191</v>
      </c>
      <c r="H140" s="268">
        <v>2</v>
      </c>
      <c r="I140" s="269"/>
      <c r="J140" s="270">
        <f>ROUND(I140*H140,2)</f>
        <v>0</v>
      </c>
      <c r="K140" s="271"/>
      <c r="L140" s="272"/>
      <c r="M140" s="273" t="s">
        <v>1</v>
      </c>
      <c r="N140" s="274" t="s">
        <v>43</v>
      </c>
      <c r="O140" s="91"/>
      <c r="P140" s="254">
        <f>O140*H140</f>
        <v>0</v>
      </c>
      <c r="Q140" s="254">
        <v>0.045</v>
      </c>
      <c r="R140" s="254">
        <f>Q140*H140</f>
        <v>0.09</v>
      </c>
      <c r="S140" s="254">
        <v>0</v>
      </c>
      <c r="T140" s="25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6" t="s">
        <v>192</v>
      </c>
      <c r="AT140" s="256" t="s">
        <v>188</v>
      </c>
      <c r="AU140" s="256" t="s">
        <v>88</v>
      </c>
      <c r="AY140" s="17" t="s">
        <v>141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7" t="s">
        <v>86</v>
      </c>
      <c r="BK140" s="257">
        <f>ROUND(I140*H140,2)</f>
        <v>0</v>
      </c>
      <c r="BL140" s="17" t="s">
        <v>186</v>
      </c>
      <c r="BM140" s="256" t="s">
        <v>202</v>
      </c>
    </row>
    <row r="141" spans="1:65" s="2" customFormat="1" ht="24" customHeight="1">
      <c r="A141" s="38"/>
      <c r="B141" s="39"/>
      <c r="C141" s="244" t="s">
        <v>203</v>
      </c>
      <c r="D141" s="244" t="s">
        <v>144</v>
      </c>
      <c r="E141" s="245" t="s">
        <v>204</v>
      </c>
      <c r="F141" s="246" t="s">
        <v>205</v>
      </c>
      <c r="G141" s="247" t="s">
        <v>191</v>
      </c>
      <c r="H141" s="263">
        <v>2</v>
      </c>
      <c r="I141" s="249"/>
      <c r="J141" s="250">
        <f>ROUND(I141*H141,2)</f>
        <v>0</v>
      </c>
      <c r="K141" s="251"/>
      <c r="L141" s="44"/>
      <c r="M141" s="252" t="s">
        <v>1</v>
      </c>
      <c r="N141" s="253" t="s">
        <v>43</v>
      </c>
      <c r="O141" s="91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186</v>
      </c>
      <c r="AT141" s="256" t="s">
        <v>144</v>
      </c>
      <c r="AU141" s="256" t="s">
        <v>88</v>
      </c>
      <c r="AY141" s="17" t="s">
        <v>141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86</v>
      </c>
      <c r="BK141" s="257">
        <f>ROUND(I141*H141,2)</f>
        <v>0</v>
      </c>
      <c r="BL141" s="17" t="s">
        <v>186</v>
      </c>
      <c r="BM141" s="256" t="s">
        <v>206</v>
      </c>
    </row>
    <row r="142" spans="1:65" s="2" customFormat="1" ht="16.5" customHeight="1">
      <c r="A142" s="38"/>
      <c r="B142" s="39"/>
      <c r="C142" s="264" t="s">
        <v>160</v>
      </c>
      <c r="D142" s="264" t="s">
        <v>188</v>
      </c>
      <c r="E142" s="265" t="s">
        <v>207</v>
      </c>
      <c r="F142" s="266" t="s">
        <v>208</v>
      </c>
      <c r="G142" s="267" t="s">
        <v>191</v>
      </c>
      <c r="H142" s="268">
        <v>2</v>
      </c>
      <c r="I142" s="269"/>
      <c r="J142" s="270">
        <f>ROUND(I142*H142,2)</f>
        <v>0</v>
      </c>
      <c r="K142" s="271"/>
      <c r="L142" s="272"/>
      <c r="M142" s="273" t="s">
        <v>1</v>
      </c>
      <c r="N142" s="274" t="s">
        <v>43</v>
      </c>
      <c r="O142" s="91"/>
      <c r="P142" s="254">
        <f>O142*H142</f>
        <v>0</v>
      </c>
      <c r="Q142" s="254">
        <v>0.045</v>
      </c>
      <c r="R142" s="254">
        <f>Q142*H142</f>
        <v>0.09</v>
      </c>
      <c r="S142" s="254">
        <v>0</v>
      </c>
      <c r="T142" s="25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6" t="s">
        <v>192</v>
      </c>
      <c r="AT142" s="256" t="s">
        <v>188</v>
      </c>
      <c r="AU142" s="256" t="s">
        <v>88</v>
      </c>
      <c r="AY142" s="17" t="s">
        <v>141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7" t="s">
        <v>86</v>
      </c>
      <c r="BK142" s="257">
        <f>ROUND(I142*H142,2)</f>
        <v>0</v>
      </c>
      <c r="BL142" s="17" t="s">
        <v>186</v>
      </c>
      <c r="BM142" s="256" t="s">
        <v>209</v>
      </c>
    </row>
    <row r="143" spans="1:65" s="2" customFormat="1" ht="16.5" customHeight="1">
      <c r="A143" s="38"/>
      <c r="B143" s="39"/>
      <c r="C143" s="244" t="s">
        <v>210</v>
      </c>
      <c r="D143" s="244" t="s">
        <v>144</v>
      </c>
      <c r="E143" s="245" t="s">
        <v>211</v>
      </c>
      <c r="F143" s="246" t="s">
        <v>212</v>
      </c>
      <c r="G143" s="247" t="s">
        <v>185</v>
      </c>
      <c r="H143" s="263">
        <v>2</v>
      </c>
      <c r="I143" s="249"/>
      <c r="J143" s="250">
        <f>ROUND(I143*H143,2)</f>
        <v>0</v>
      </c>
      <c r="K143" s="251"/>
      <c r="L143" s="44"/>
      <c r="M143" s="252" t="s">
        <v>1</v>
      </c>
      <c r="N143" s="253" t="s">
        <v>43</v>
      </c>
      <c r="O143" s="91"/>
      <c r="P143" s="254">
        <f>O143*H143</f>
        <v>0</v>
      </c>
      <c r="Q143" s="254">
        <v>0.036</v>
      </c>
      <c r="R143" s="254">
        <f>Q143*H143</f>
        <v>0.072</v>
      </c>
      <c r="S143" s="254">
        <v>0</v>
      </c>
      <c r="T143" s="25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6" t="s">
        <v>186</v>
      </c>
      <c r="AT143" s="256" t="s">
        <v>144</v>
      </c>
      <c r="AU143" s="256" t="s">
        <v>88</v>
      </c>
      <c r="AY143" s="17" t="s">
        <v>141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7" t="s">
        <v>86</v>
      </c>
      <c r="BK143" s="257">
        <f>ROUND(I143*H143,2)</f>
        <v>0</v>
      </c>
      <c r="BL143" s="17" t="s">
        <v>186</v>
      </c>
      <c r="BM143" s="256" t="s">
        <v>213</v>
      </c>
    </row>
    <row r="144" spans="1:65" s="2" customFormat="1" ht="16.5" customHeight="1">
      <c r="A144" s="38"/>
      <c r="B144" s="39"/>
      <c r="C144" s="264" t="s">
        <v>140</v>
      </c>
      <c r="D144" s="264" t="s">
        <v>188</v>
      </c>
      <c r="E144" s="265" t="s">
        <v>214</v>
      </c>
      <c r="F144" s="266" t="s">
        <v>215</v>
      </c>
      <c r="G144" s="267" t="s">
        <v>191</v>
      </c>
      <c r="H144" s="268">
        <v>2</v>
      </c>
      <c r="I144" s="269"/>
      <c r="J144" s="270">
        <f>ROUND(I144*H144,2)</f>
        <v>0</v>
      </c>
      <c r="K144" s="271"/>
      <c r="L144" s="272"/>
      <c r="M144" s="273" t="s">
        <v>1</v>
      </c>
      <c r="N144" s="274" t="s">
        <v>43</v>
      </c>
      <c r="O144" s="91"/>
      <c r="P144" s="254">
        <f>O144*H144</f>
        <v>0</v>
      </c>
      <c r="Q144" s="254">
        <v>0.045</v>
      </c>
      <c r="R144" s="254">
        <f>Q144*H144</f>
        <v>0.09</v>
      </c>
      <c r="S144" s="254">
        <v>0</v>
      </c>
      <c r="T144" s="25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6" t="s">
        <v>192</v>
      </c>
      <c r="AT144" s="256" t="s">
        <v>188</v>
      </c>
      <c r="AU144" s="256" t="s">
        <v>88</v>
      </c>
      <c r="AY144" s="17" t="s">
        <v>141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7" t="s">
        <v>86</v>
      </c>
      <c r="BK144" s="257">
        <f>ROUND(I144*H144,2)</f>
        <v>0</v>
      </c>
      <c r="BL144" s="17" t="s">
        <v>186</v>
      </c>
      <c r="BM144" s="256" t="s">
        <v>216</v>
      </c>
    </row>
    <row r="145" spans="1:65" s="2" customFormat="1" ht="16.5" customHeight="1">
      <c r="A145" s="38"/>
      <c r="B145" s="39"/>
      <c r="C145" s="264" t="s">
        <v>217</v>
      </c>
      <c r="D145" s="264" t="s">
        <v>188</v>
      </c>
      <c r="E145" s="265" t="s">
        <v>218</v>
      </c>
      <c r="F145" s="266" t="s">
        <v>219</v>
      </c>
      <c r="G145" s="267" t="s">
        <v>191</v>
      </c>
      <c r="H145" s="268">
        <v>2</v>
      </c>
      <c r="I145" s="269"/>
      <c r="J145" s="270">
        <f>ROUND(I145*H145,2)</f>
        <v>0</v>
      </c>
      <c r="K145" s="271"/>
      <c r="L145" s="272"/>
      <c r="M145" s="273" t="s">
        <v>1</v>
      </c>
      <c r="N145" s="274" t="s">
        <v>43</v>
      </c>
      <c r="O145" s="91"/>
      <c r="P145" s="254">
        <f>O145*H145</f>
        <v>0</v>
      </c>
      <c r="Q145" s="254">
        <v>0.045</v>
      </c>
      <c r="R145" s="254">
        <f>Q145*H145</f>
        <v>0.09</v>
      </c>
      <c r="S145" s="254">
        <v>0</v>
      </c>
      <c r="T145" s="25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6" t="s">
        <v>192</v>
      </c>
      <c r="AT145" s="256" t="s">
        <v>188</v>
      </c>
      <c r="AU145" s="256" t="s">
        <v>88</v>
      </c>
      <c r="AY145" s="17" t="s">
        <v>141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7" t="s">
        <v>86</v>
      </c>
      <c r="BK145" s="257">
        <f>ROUND(I145*H145,2)</f>
        <v>0</v>
      </c>
      <c r="BL145" s="17" t="s">
        <v>186</v>
      </c>
      <c r="BM145" s="256" t="s">
        <v>220</v>
      </c>
    </row>
    <row r="146" spans="1:65" s="2" customFormat="1" ht="16.5" customHeight="1">
      <c r="A146" s="38"/>
      <c r="B146" s="39"/>
      <c r="C146" s="244" t="s">
        <v>221</v>
      </c>
      <c r="D146" s="244" t="s">
        <v>144</v>
      </c>
      <c r="E146" s="245" t="s">
        <v>222</v>
      </c>
      <c r="F146" s="246" t="s">
        <v>223</v>
      </c>
      <c r="G146" s="247" t="s">
        <v>224</v>
      </c>
      <c r="H146" s="263">
        <v>0.636</v>
      </c>
      <c r="I146" s="249"/>
      <c r="J146" s="250">
        <f>ROUND(I146*H146,2)</f>
        <v>0</v>
      </c>
      <c r="K146" s="251"/>
      <c r="L146" s="44"/>
      <c r="M146" s="252" t="s">
        <v>1</v>
      </c>
      <c r="N146" s="253" t="s">
        <v>43</v>
      </c>
      <c r="O146" s="91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186</v>
      </c>
      <c r="AT146" s="256" t="s">
        <v>144</v>
      </c>
      <c r="AU146" s="256" t="s">
        <v>88</v>
      </c>
      <c r="AY146" s="17" t="s">
        <v>141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86</v>
      </c>
      <c r="BK146" s="257">
        <f>ROUND(I146*H146,2)</f>
        <v>0</v>
      </c>
      <c r="BL146" s="17" t="s">
        <v>186</v>
      </c>
      <c r="BM146" s="256" t="s">
        <v>225</v>
      </c>
    </row>
    <row r="147" spans="1:63" s="12" customFormat="1" ht="22.8" customHeight="1">
      <c r="A147" s="12"/>
      <c r="B147" s="228"/>
      <c r="C147" s="229"/>
      <c r="D147" s="230" t="s">
        <v>77</v>
      </c>
      <c r="E147" s="242" t="s">
        <v>226</v>
      </c>
      <c r="F147" s="242" t="s">
        <v>227</v>
      </c>
      <c r="G147" s="229"/>
      <c r="H147" s="229"/>
      <c r="I147" s="232"/>
      <c r="J147" s="243">
        <f>BK147</f>
        <v>0</v>
      </c>
      <c r="K147" s="229"/>
      <c r="L147" s="234"/>
      <c r="M147" s="235"/>
      <c r="N147" s="236"/>
      <c r="O147" s="236"/>
      <c r="P147" s="237">
        <f>SUM(P148:P155)</f>
        <v>0</v>
      </c>
      <c r="Q147" s="236"/>
      <c r="R147" s="237">
        <f>SUM(R148:R155)</f>
        <v>0.120564</v>
      </c>
      <c r="S147" s="236"/>
      <c r="T147" s="238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9" t="s">
        <v>88</v>
      </c>
      <c r="AT147" s="240" t="s">
        <v>77</v>
      </c>
      <c r="AU147" s="240" t="s">
        <v>86</v>
      </c>
      <c r="AY147" s="239" t="s">
        <v>141</v>
      </c>
      <c r="BK147" s="241">
        <f>SUM(BK148:BK155)</f>
        <v>0</v>
      </c>
    </row>
    <row r="148" spans="1:65" s="2" customFormat="1" ht="16.5" customHeight="1">
      <c r="A148" s="38"/>
      <c r="B148" s="39"/>
      <c r="C148" s="244" t="s">
        <v>228</v>
      </c>
      <c r="D148" s="244" t="s">
        <v>144</v>
      </c>
      <c r="E148" s="245" t="s">
        <v>229</v>
      </c>
      <c r="F148" s="246" t="s">
        <v>230</v>
      </c>
      <c r="G148" s="247" t="s">
        <v>185</v>
      </c>
      <c r="H148" s="263">
        <v>1</v>
      </c>
      <c r="I148" s="249"/>
      <c r="J148" s="250">
        <f>ROUND(I148*H148,2)</f>
        <v>0</v>
      </c>
      <c r="K148" s="251"/>
      <c r="L148" s="44"/>
      <c r="M148" s="252" t="s">
        <v>1</v>
      </c>
      <c r="N148" s="253" t="s">
        <v>43</v>
      </c>
      <c r="O148" s="91"/>
      <c r="P148" s="254">
        <f>O148*H148</f>
        <v>0</v>
      </c>
      <c r="Q148" s="254">
        <v>0.0009</v>
      </c>
      <c r="R148" s="254">
        <f>Q148*H148</f>
        <v>0.0009</v>
      </c>
      <c r="S148" s="254">
        <v>0</v>
      </c>
      <c r="T148" s="25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6" t="s">
        <v>186</v>
      </c>
      <c r="AT148" s="256" t="s">
        <v>144</v>
      </c>
      <c r="AU148" s="256" t="s">
        <v>88</v>
      </c>
      <c r="AY148" s="17" t="s">
        <v>141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7" t="s">
        <v>86</v>
      </c>
      <c r="BK148" s="257">
        <f>ROUND(I148*H148,2)</f>
        <v>0</v>
      </c>
      <c r="BL148" s="17" t="s">
        <v>186</v>
      </c>
      <c r="BM148" s="256" t="s">
        <v>231</v>
      </c>
    </row>
    <row r="149" spans="1:65" s="2" customFormat="1" ht="16.5" customHeight="1">
      <c r="A149" s="38"/>
      <c r="B149" s="39"/>
      <c r="C149" s="264" t="s">
        <v>232</v>
      </c>
      <c r="D149" s="264" t="s">
        <v>188</v>
      </c>
      <c r="E149" s="265" t="s">
        <v>233</v>
      </c>
      <c r="F149" s="266" t="s">
        <v>234</v>
      </c>
      <c r="G149" s="267" t="s">
        <v>191</v>
      </c>
      <c r="H149" s="268">
        <v>2</v>
      </c>
      <c r="I149" s="269"/>
      <c r="J149" s="270">
        <f>ROUND(I149*H149,2)</f>
        <v>0</v>
      </c>
      <c r="K149" s="271"/>
      <c r="L149" s="272"/>
      <c r="M149" s="273" t="s">
        <v>1</v>
      </c>
      <c r="N149" s="274" t="s">
        <v>43</v>
      </c>
      <c r="O149" s="91"/>
      <c r="P149" s="254">
        <f>O149*H149</f>
        <v>0</v>
      </c>
      <c r="Q149" s="254">
        <v>0.045</v>
      </c>
      <c r="R149" s="254">
        <f>Q149*H149</f>
        <v>0.09</v>
      </c>
      <c r="S149" s="254">
        <v>0</v>
      </c>
      <c r="T149" s="25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6" t="s">
        <v>192</v>
      </c>
      <c r="AT149" s="256" t="s">
        <v>188</v>
      </c>
      <c r="AU149" s="256" t="s">
        <v>88</v>
      </c>
      <c r="AY149" s="17" t="s">
        <v>141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7" t="s">
        <v>86</v>
      </c>
      <c r="BK149" s="257">
        <f>ROUND(I149*H149,2)</f>
        <v>0</v>
      </c>
      <c r="BL149" s="17" t="s">
        <v>186</v>
      </c>
      <c r="BM149" s="256" t="s">
        <v>235</v>
      </c>
    </row>
    <row r="150" spans="1:65" s="2" customFormat="1" ht="16.5" customHeight="1">
      <c r="A150" s="38"/>
      <c r="B150" s="39"/>
      <c r="C150" s="244" t="s">
        <v>236</v>
      </c>
      <c r="D150" s="244" t="s">
        <v>144</v>
      </c>
      <c r="E150" s="245" t="s">
        <v>237</v>
      </c>
      <c r="F150" s="246" t="s">
        <v>238</v>
      </c>
      <c r="G150" s="247" t="s">
        <v>239</v>
      </c>
      <c r="H150" s="263">
        <v>2.5</v>
      </c>
      <c r="I150" s="249"/>
      <c r="J150" s="250">
        <f>ROUND(I150*H150,2)</f>
        <v>0</v>
      </c>
      <c r="K150" s="251"/>
      <c r="L150" s="44"/>
      <c r="M150" s="252" t="s">
        <v>1</v>
      </c>
      <c r="N150" s="253" t="s">
        <v>43</v>
      </c>
      <c r="O150" s="91"/>
      <c r="P150" s="254">
        <f>O150*H150</f>
        <v>0</v>
      </c>
      <c r="Q150" s="254">
        <v>0.0009</v>
      </c>
      <c r="R150" s="254">
        <f>Q150*H150</f>
        <v>0.00225</v>
      </c>
      <c r="S150" s="254">
        <v>0</v>
      </c>
      <c r="T150" s="25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6" t="s">
        <v>186</v>
      </c>
      <c r="AT150" s="256" t="s">
        <v>144</v>
      </c>
      <c r="AU150" s="256" t="s">
        <v>88</v>
      </c>
      <c r="AY150" s="17" t="s">
        <v>141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7" t="s">
        <v>86</v>
      </c>
      <c r="BK150" s="257">
        <f>ROUND(I150*H150,2)</f>
        <v>0</v>
      </c>
      <c r="BL150" s="17" t="s">
        <v>186</v>
      </c>
      <c r="BM150" s="256" t="s">
        <v>240</v>
      </c>
    </row>
    <row r="151" spans="1:65" s="2" customFormat="1" ht="16.5" customHeight="1">
      <c r="A151" s="38"/>
      <c r="B151" s="39"/>
      <c r="C151" s="244" t="s">
        <v>241</v>
      </c>
      <c r="D151" s="244" t="s">
        <v>144</v>
      </c>
      <c r="E151" s="245" t="s">
        <v>242</v>
      </c>
      <c r="F151" s="246" t="s">
        <v>243</v>
      </c>
      <c r="G151" s="247" t="s">
        <v>239</v>
      </c>
      <c r="H151" s="263">
        <v>13</v>
      </c>
      <c r="I151" s="249"/>
      <c r="J151" s="250">
        <f>ROUND(I151*H151,2)</f>
        <v>0</v>
      </c>
      <c r="K151" s="251"/>
      <c r="L151" s="44"/>
      <c r="M151" s="252" t="s">
        <v>1</v>
      </c>
      <c r="N151" s="253" t="s">
        <v>43</v>
      </c>
      <c r="O151" s="91"/>
      <c r="P151" s="254">
        <f>O151*H151</f>
        <v>0</v>
      </c>
      <c r="Q151" s="254">
        <v>0.0009</v>
      </c>
      <c r="R151" s="254">
        <f>Q151*H151</f>
        <v>0.0117</v>
      </c>
      <c r="S151" s="254">
        <v>0</v>
      </c>
      <c r="T151" s="25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6" t="s">
        <v>186</v>
      </c>
      <c r="AT151" s="256" t="s">
        <v>144</v>
      </c>
      <c r="AU151" s="256" t="s">
        <v>88</v>
      </c>
      <c r="AY151" s="17" t="s">
        <v>141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7" t="s">
        <v>86</v>
      </c>
      <c r="BK151" s="257">
        <f>ROUND(I151*H151,2)</f>
        <v>0</v>
      </c>
      <c r="BL151" s="17" t="s">
        <v>186</v>
      </c>
      <c r="BM151" s="256" t="s">
        <v>244</v>
      </c>
    </row>
    <row r="152" spans="1:65" s="2" customFormat="1" ht="16.5" customHeight="1">
      <c r="A152" s="38"/>
      <c r="B152" s="39"/>
      <c r="C152" s="244" t="s">
        <v>245</v>
      </c>
      <c r="D152" s="244" t="s">
        <v>144</v>
      </c>
      <c r="E152" s="245" t="s">
        <v>246</v>
      </c>
      <c r="F152" s="246" t="s">
        <v>247</v>
      </c>
      <c r="G152" s="247" t="s">
        <v>239</v>
      </c>
      <c r="H152" s="263">
        <v>5.5</v>
      </c>
      <c r="I152" s="249"/>
      <c r="J152" s="250">
        <f>ROUND(I152*H152,2)</f>
        <v>0</v>
      </c>
      <c r="K152" s="251"/>
      <c r="L152" s="44"/>
      <c r="M152" s="252" t="s">
        <v>1</v>
      </c>
      <c r="N152" s="253" t="s">
        <v>43</v>
      </c>
      <c r="O152" s="91"/>
      <c r="P152" s="254">
        <f>O152*H152</f>
        <v>0</v>
      </c>
      <c r="Q152" s="254">
        <v>0.00044</v>
      </c>
      <c r="R152" s="254">
        <f>Q152*H152</f>
        <v>0.0024200000000000003</v>
      </c>
      <c r="S152" s="254">
        <v>0</v>
      </c>
      <c r="T152" s="25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6" t="s">
        <v>186</v>
      </c>
      <c r="AT152" s="256" t="s">
        <v>144</v>
      </c>
      <c r="AU152" s="256" t="s">
        <v>88</v>
      </c>
      <c r="AY152" s="17" t="s">
        <v>141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7" t="s">
        <v>86</v>
      </c>
      <c r="BK152" s="257">
        <f>ROUND(I152*H152,2)</f>
        <v>0</v>
      </c>
      <c r="BL152" s="17" t="s">
        <v>186</v>
      </c>
      <c r="BM152" s="256" t="s">
        <v>248</v>
      </c>
    </row>
    <row r="153" spans="1:65" s="2" customFormat="1" ht="16.5" customHeight="1">
      <c r="A153" s="38"/>
      <c r="B153" s="39"/>
      <c r="C153" s="244" t="s">
        <v>249</v>
      </c>
      <c r="D153" s="244" t="s">
        <v>144</v>
      </c>
      <c r="E153" s="245" t="s">
        <v>250</v>
      </c>
      <c r="F153" s="246" t="s">
        <v>251</v>
      </c>
      <c r="G153" s="247" t="s">
        <v>239</v>
      </c>
      <c r="H153" s="263">
        <v>2.6</v>
      </c>
      <c r="I153" s="249"/>
      <c r="J153" s="250">
        <f>ROUND(I153*H153,2)</f>
        <v>0</v>
      </c>
      <c r="K153" s="251"/>
      <c r="L153" s="44"/>
      <c r="M153" s="252" t="s">
        <v>1</v>
      </c>
      <c r="N153" s="253" t="s">
        <v>43</v>
      </c>
      <c r="O153" s="91"/>
      <c r="P153" s="254">
        <f>O153*H153</f>
        <v>0</v>
      </c>
      <c r="Q153" s="254">
        <v>0.00044</v>
      </c>
      <c r="R153" s="254">
        <f>Q153*H153</f>
        <v>0.001144</v>
      </c>
      <c r="S153" s="254">
        <v>0</v>
      </c>
      <c r="T153" s="25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6" t="s">
        <v>186</v>
      </c>
      <c r="AT153" s="256" t="s">
        <v>144</v>
      </c>
      <c r="AU153" s="256" t="s">
        <v>88</v>
      </c>
      <c r="AY153" s="17" t="s">
        <v>141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7" t="s">
        <v>86</v>
      </c>
      <c r="BK153" s="257">
        <f>ROUND(I153*H153,2)</f>
        <v>0</v>
      </c>
      <c r="BL153" s="17" t="s">
        <v>186</v>
      </c>
      <c r="BM153" s="256" t="s">
        <v>252</v>
      </c>
    </row>
    <row r="154" spans="1:65" s="2" customFormat="1" ht="16.5" customHeight="1">
      <c r="A154" s="38"/>
      <c r="B154" s="39"/>
      <c r="C154" s="244" t="s">
        <v>253</v>
      </c>
      <c r="D154" s="244" t="s">
        <v>144</v>
      </c>
      <c r="E154" s="245" t="s">
        <v>254</v>
      </c>
      <c r="F154" s="246" t="s">
        <v>255</v>
      </c>
      <c r="G154" s="247" t="s">
        <v>239</v>
      </c>
      <c r="H154" s="263">
        <v>13.5</v>
      </c>
      <c r="I154" s="249"/>
      <c r="J154" s="250">
        <f>ROUND(I154*H154,2)</f>
        <v>0</v>
      </c>
      <c r="K154" s="251"/>
      <c r="L154" s="44"/>
      <c r="M154" s="252" t="s">
        <v>1</v>
      </c>
      <c r="N154" s="253" t="s">
        <v>43</v>
      </c>
      <c r="O154" s="91"/>
      <c r="P154" s="254">
        <f>O154*H154</f>
        <v>0</v>
      </c>
      <c r="Q154" s="254">
        <v>0.0009</v>
      </c>
      <c r="R154" s="254">
        <f>Q154*H154</f>
        <v>0.01215</v>
      </c>
      <c r="S154" s="254">
        <v>0</v>
      </c>
      <c r="T154" s="25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6" t="s">
        <v>186</v>
      </c>
      <c r="AT154" s="256" t="s">
        <v>144</v>
      </c>
      <c r="AU154" s="256" t="s">
        <v>88</v>
      </c>
      <c r="AY154" s="17" t="s">
        <v>141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7" t="s">
        <v>86</v>
      </c>
      <c r="BK154" s="257">
        <f>ROUND(I154*H154,2)</f>
        <v>0</v>
      </c>
      <c r="BL154" s="17" t="s">
        <v>186</v>
      </c>
      <c r="BM154" s="256" t="s">
        <v>256</v>
      </c>
    </row>
    <row r="155" spans="1:65" s="2" customFormat="1" ht="16.5" customHeight="1">
      <c r="A155" s="38"/>
      <c r="B155" s="39"/>
      <c r="C155" s="244" t="s">
        <v>257</v>
      </c>
      <c r="D155" s="244" t="s">
        <v>144</v>
      </c>
      <c r="E155" s="245" t="s">
        <v>222</v>
      </c>
      <c r="F155" s="246" t="s">
        <v>223</v>
      </c>
      <c r="G155" s="247" t="s">
        <v>224</v>
      </c>
      <c r="H155" s="263">
        <v>0.121</v>
      </c>
      <c r="I155" s="249"/>
      <c r="J155" s="250">
        <f>ROUND(I155*H155,2)</f>
        <v>0</v>
      </c>
      <c r="K155" s="251"/>
      <c r="L155" s="44"/>
      <c r="M155" s="252" t="s">
        <v>1</v>
      </c>
      <c r="N155" s="253" t="s">
        <v>43</v>
      </c>
      <c r="O155" s="91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6" t="s">
        <v>186</v>
      </c>
      <c r="AT155" s="256" t="s">
        <v>144</v>
      </c>
      <c r="AU155" s="256" t="s">
        <v>88</v>
      </c>
      <c r="AY155" s="17" t="s">
        <v>141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7" t="s">
        <v>86</v>
      </c>
      <c r="BK155" s="257">
        <f>ROUND(I155*H155,2)</f>
        <v>0</v>
      </c>
      <c r="BL155" s="17" t="s">
        <v>186</v>
      </c>
      <c r="BM155" s="256" t="s">
        <v>258</v>
      </c>
    </row>
    <row r="156" spans="1:63" s="12" customFormat="1" ht="22.8" customHeight="1">
      <c r="A156" s="12"/>
      <c r="B156" s="228"/>
      <c r="C156" s="229"/>
      <c r="D156" s="230" t="s">
        <v>77</v>
      </c>
      <c r="E156" s="242" t="s">
        <v>259</v>
      </c>
      <c r="F156" s="242" t="s">
        <v>260</v>
      </c>
      <c r="G156" s="229"/>
      <c r="H156" s="229"/>
      <c r="I156" s="232"/>
      <c r="J156" s="243">
        <f>BK156</f>
        <v>0</v>
      </c>
      <c r="K156" s="229"/>
      <c r="L156" s="234"/>
      <c r="M156" s="235"/>
      <c r="N156" s="236"/>
      <c r="O156" s="236"/>
      <c r="P156" s="237">
        <f>SUM(P157:P173)</f>
        <v>0</v>
      </c>
      <c r="Q156" s="236"/>
      <c r="R156" s="237">
        <f>SUM(R157:R173)</f>
        <v>0.15071999999999997</v>
      </c>
      <c r="S156" s="236"/>
      <c r="T156" s="238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9" t="s">
        <v>88</v>
      </c>
      <c r="AT156" s="240" t="s">
        <v>77</v>
      </c>
      <c r="AU156" s="240" t="s">
        <v>86</v>
      </c>
      <c r="AY156" s="239" t="s">
        <v>141</v>
      </c>
      <c r="BK156" s="241">
        <f>SUM(BK157:BK173)</f>
        <v>0</v>
      </c>
    </row>
    <row r="157" spans="1:65" s="2" customFormat="1" ht="24" customHeight="1">
      <c r="A157" s="38"/>
      <c r="B157" s="39"/>
      <c r="C157" s="244" t="s">
        <v>261</v>
      </c>
      <c r="D157" s="244" t="s">
        <v>144</v>
      </c>
      <c r="E157" s="245" t="s">
        <v>262</v>
      </c>
      <c r="F157" s="246" t="s">
        <v>263</v>
      </c>
      <c r="G157" s="247" t="s">
        <v>191</v>
      </c>
      <c r="H157" s="263">
        <v>4</v>
      </c>
      <c r="I157" s="249"/>
      <c r="J157" s="250">
        <f>ROUND(I157*H157,2)</f>
        <v>0</v>
      </c>
      <c r="K157" s="251"/>
      <c r="L157" s="44"/>
      <c r="M157" s="252" t="s">
        <v>1</v>
      </c>
      <c r="N157" s="253" t="s">
        <v>43</v>
      </c>
      <c r="O157" s="91"/>
      <c r="P157" s="254">
        <f>O157*H157</f>
        <v>0</v>
      </c>
      <c r="Q157" s="254">
        <v>0.02765</v>
      </c>
      <c r="R157" s="254">
        <f>Q157*H157</f>
        <v>0.1106</v>
      </c>
      <c r="S157" s="254">
        <v>0</v>
      </c>
      <c r="T157" s="25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6" t="s">
        <v>186</v>
      </c>
      <c r="AT157" s="256" t="s">
        <v>144</v>
      </c>
      <c r="AU157" s="256" t="s">
        <v>88</v>
      </c>
      <c r="AY157" s="17" t="s">
        <v>141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7" t="s">
        <v>86</v>
      </c>
      <c r="BK157" s="257">
        <f>ROUND(I157*H157,2)</f>
        <v>0</v>
      </c>
      <c r="BL157" s="17" t="s">
        <v>186</v>
      </c>
      <c r="BM157" s="256" t="s">
        <v>264</v>
      </c>
    </row>
    <row r="158" spans="1:65" s="2" customFormat="1" ht="24" customHeight="1">
      <c r="A158" s="38"/>
      <c r="B158" s="39"/>
      <c r="C158" s="244" t="s">
        <v>265</v>
      </c>
      <c r="D158" s="244" t="s">
        <v>144</v>
      </c>
      <c r="E158" s="245" t="s">
        <v>266</v>
      </c>
      <c r="F158" s="246" t="s">
        <v>267</v>
      </c>
      <c r="G158" s="247" t="s">
        <v>191</v>
      </c>
      <c r="H158" s="263">
        <v>2</v>
      </c>
      <c r="I158" s="249"/>
      <c r="J158" s="250">
        <f>ROUND(I158*H158,2)</f>
        <v>0</v>
      </c>
      <c r="K158" s="251"/>
      <c r="L158" s="44"/>
      <c r="M158" s="252" t="s">
        <v>1</v>
      </c>
      <c r="N158" s="253" t="s">
        <v>43</v>
      </c>
      <c r="O158" s="91"/>
      <c r="P158" s="254">
        <f>O158*H158</f>
        <v>0</v>
      </c>
      <c r="Q158" s="254">
        <v>0.00067</v>
      </c>
      <c r="R158" s="254">
        <f>Q158*H158</f>
        <v>0.00134</v>
      </c>
      <c r="S158" s="254">
        <v>0</v>
      </c>
      <c r="T158" s="25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6" t="s">
        <v>186</v>
      </c>
      <c r="AT158" s="256" t="s">
        <v>144</v>
      </c>
      <c r="AU158" s="256" t="s">
        <v>88</v>
      </c>
      <c r="AY158" s="17" t="s">
        <v>141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7" t="s">
        <v>86</v>
      </c>
      <c r="BK158" s="257">
        <f>ROUND(I158*H158,2)</f>
        <v>0</v>
      </c>
      <c r="BL158" s="17" t="s">
        <v>186</v>
      </c>
      <c r="BM158" s="256" t="s">
        <v>268</v>
      </c>
    </row>
    <row r="159" spans="1:65" s="2" customFormat="1" ht="24" customHeight="1">
      <c r="A159" s="38"/>
      <c r="B159" s="39"/>
      <c r="C159" s="244" t="s">
        <v>269</v>
      </c>
      <c r="D159" s="244" t="s">
        <v>144</v>
      </c>
      <c r="E159" s="245" t="s">
        <v>270</v>
      </c>
      <c r="F159" s="246" t="s">
        <v>271</v>
      </c>
      <c r="G159" s="247" t="s">
        <v>191</v>
      </c>
      <c r="H159" s="263">
        <v>4</v>
      </c>
      <c r="I159" s="249"/>
      <c r="J159" s="250">
        <f>ROUND(I159*H159,2)</f>
        <v>0</v>
      </c>
      <c r="K159" s="251"/>
      <c r="L159" s="44"/>
      <c r="M159" s="252" t="s">
        <v>1</v>
      </c>
      <c r="N159" s="253" t="s">
        <v>43</v>
      </c>
      <c r="O159" s="91"/>
      <c r="P159" s="254">
        <f>O159*H159</f>
        <v>0</v>
      </c>
      <c r="Q159" s="254">
        <v>0.0017</v>
      </c>
      <c r="R159" s="254">
        <f>Q159*H159</f>
        <v>0.0068</v>
      </c>
      <c r="S159" s="254">
        <v>0</v>
      </c>
      <c r="T159" s="25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6" t="s">
        <v>186</v>
      </c>
      <c r="AT159" s="256" t="s">
        <v>144</v>
      </c>
      <c r="AU159" s="256" t="s">
        <v>88</v>
      </c>
      <c r="AY159" s="17" t="s">
        <v>141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7" t="s">
        <v>86</v>
      </c>
      <c r="BK159" s="257">
        <f>ROUND(I159*H159,2)</f>
        <v>0</v>
      </c>
      <c r="BL159" s="17" t="s">
        <v>186</v>
      </c>
      <c r="BM159" s="256" t="s">
        <v>272</v>
      </c>
    </row>
    <row r="160" spans="1:65" s="2" customFormat="1" ht="24" customHeight="1">
      <c r="A160" s="38"/>
      <c r="B160" s="39"/>
      <c r="C160" s="244" t="s">
        <v>273</v>
      </c>
      <c r="D160" s="244" t="s">
        <v>144</v>
      </c>
      <c r="E160" s="245" t="s">
        <v>274</v>
      </c>
      <c r="F160" s="246" t="s">
        <v>275</v>
      </c>
      <c r="G160" s="247" t="s">
        <v>191</v>
      </c>
      <c r="H160" s="263">
        <v>2</v>
      </c>
      <c r="I160" s="249"/>
      <c r="J160" s="250">
        <f>ROUND(I160*H160,2)</f>
        <v>0</v>
      </c>
      <c r="K160" s="251"/>
      <c r="L160" s="44"/>
      <c r="M160" s="252" t="s">
        <v>1</v>
      </c>
      <c r="N160" s="253" t="s">
        <v>43</v>
      </c>
      <c r="O160" s="91"/>
      <c r="P160" s="254">
        <f>O160*H160</f>
        <v>0</v>
      </c>
      <c r="Q160" s="254">
        <v>0.00242</v>
      </c>
      <c r="R160" s="254">
        <f>Q160*H160</f>
        <v>0.00484</v>
      </c>
      <c r="S160" s="254">
        <v>0</v>
      </c>
      <c r="T160" s="25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6" t="s">
        <v>186</v>
      </c>
      <c r="AT160" s="256" t="s">
        <v>144</v>
      </c>
      <c r="AU160" s="256" t="s">
        <v>88</v>
      </c>
      <c r="AY160" s="17" t="s">
        <v>141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7" t="s">
        <v>86</v>
      </c>
      <c r="BK160" s="257">
        <f>ROUND(I160*H160,2)</f>
        <v>0</v>
      </c>
      <c r="BL160" s="17" t="s">
        <v>186</v>
      </c>
      <c r="BM160" s="256" t="s">
        <v>276</v>
      </c>
    </row>
    <row r="161" spans="1:65" s="2" customFormat="1" ht="24" customHeight="1">
      <c r="A161" s="38"/>
      <c r="B161" s="39"/>
      <c r="C161" s="244" t="s">
        <v>277</v>
      </c>
      <c r="D161" s="244" t="s">
        <v>144</v>
      </c>
      <c r="E161" s="245" t="s">
        <v>278</v>
      </c>
      <c r="F161" s="246" t="s">
        <v>279</v>
      </c>
      <c r="G161" s="247" t="s">
        <v>191</v>
      </c>
      <c r="H161" s="263">
        <v>6</v>
      </c>
      <c r="I161" s="249"/>
      <c r="J161" s="250">
        <f>ROUND(I161*H161,2)</f>
        <v>0</v>
      </c>
      <c r="K161" s="251"/>
      <c r="L161" s="44"/>
      <c r="M161" s="252" t="s">
        <v>1</v>
      </c>
      <c r="N161" s="253" t="s">
        <v>43</v>
      </c>
      <c r="O161" s="91"/>
      <c r="P161" s="254">
        <f>O161*H161</f>
        <v>0</v>
      </c>
      <c r="Q161" s="254">
        <v>0.00078</v>
      </c>
      <c r="R161" s="254">
        <f>Q161*H161</f>
        <v>0.00468</v>
      </c>
      <c r="S161" s="254">
        <v>0</v>
      </c>
      <c r="T161" s="25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6" t="s">
        <v>186</v>
      </c>
      <c r="AT161" s="256" t="s">
        <v>144</v>
      </c>
      <c r="AU161" s="256" t="s">
        <v>88</v>
      </c>
      <c r="AY161" s="17" t="s">
        <v>141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7" t="s">
        <v>86</v>
      </c>
      <c r="BK161" s="257">
        <f>ROUND(I161*H161,2)</f>
        <v>0</v>
      </c>
      <c r="BL161" s="17" t="s">
        <v>186</v>
      </c>
      <c r="BM161" s="256" t="s">
        <v>280</v>
      </c>
    </row>
    <row r="162" spans="1:65" s="2" customFormat="1" ht="24" customHeight="1">
      <c r="A162" s="38"/>
      <c r="B162" s="39"/>
      <c r="C162" s="244" t="s">
        <v>281</v>
      </c>
      <c r="D162" s="244" t="s">
        <v>144</v>
      </c>
      <c r="E162" s="245" t="s">
        <v>282</v>
      </c>
      <c r="F162" s="246" t="s">
        <v>283</v>
      </c>
      <c r="G162" s="247" t="s">
        <v>191</v>
      </c>
      <c r="H162" s="263">
        <v>4</v>
      </c>
      <c r="I162" s="249"/>
      <c r="J162" s="250">
        <f>ROUND(I162*H162,2)</f>
        <v>0</v>
      </c>
      <c r="K162" s="251"/>
      <c r="L162" s="44"/>
      <c r="M162" s="252" t="s">
        <v>1</v>
      </c>
      <c r="N162" s="253" t="s">
        <v>43</v>
      </c>
      <c r="O162" s="91"/>
      <c r="P162" s="254">
        <f>O162*H162</f>
        <v>0</v>
      </c>
      <c r="Q162" s="254">
        <v>0.00075</v>
      </c>
      <c r="R162" s="254">
        <f>Q162*H162</f>
        <v>0.003</v>
      </c>
      <c r="S162" s="254">
        <v>0</v>
      </c>
      <c r="T162" s="25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6" t="s">
        <v>186</v>
      </c>
      <c r="AT162" s="256" t="s">
        <v>144</v>
      </c>
      <c r="AU162" s="256" t="s">
        <v>88</v>
      </c>
      <c r="AY162" s="17" t="s">
        <v>141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7" t="s">
        <v>86</v>
      </c>
      <c r="BK162" s="257">
        <f>ROUND(I162*H162,2)</f>
        <v>0</v>
      </c>
      <c r="BL162" s="17" t="s">
        <v>186</v>
      </c>
      <c r="BM162" s="256" t="s">
        <v>284</v>
      </c>
    </row>
    <row r="163" spans="1:65" s="2" customFormat="1" ht="24" customHeight="1">
      <c r="A163" s="38"/>
      <c r="B163" s="39"/>
      <c r="C163" s="244" t="s">
        <v>285</v>
      </c>
      <c r="D163" s="244" t="s">
        <v>144</v>
      </c>
      <c r="E163" s="245" t="s">
        <v>286</v>
      </c>
      <c r="F163" s="246" t="s">
        <v>287</v>
      </c>
      <c r="G163" s="247" t="s">
        <v>191</v>
      </c>
      <c r="H163" s="263">
        <v>4</v>
      </c>
      <c r="I163" s="249"/>
      <c r="J163" s="250">
        <f>ROUND(I163*H163,2)</f>
        <v>0</v>
      </c>
      <c r="K163" s="251"/>
      <c r="L163" s="44"/>
      <c r="M163" s="252" t="s">
        <v>1</v>
      </c>
      <c r="N163" s="253" t="s">
        <v>43</v>
      </c>
      <c r="O163" s="91"/>
      <c r="P163" s="254">
        <f>O163*H163</f>
        <v>0</v>
      </c>
      <c r="Q163" s="254">
        <v>0.00053</v>
      </c>
      <c r="R163" s="254">
        <f>Q163*H163</f>
        <v>0.00212</v>
      </c>
      <c r="S163" s="254">
        <v>0</v>
      </c>
      <c r="T163" s="25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6" t="s">
        <v>186</v>
      </c>
      <c r="AT163" s="256" t="s">
        <v>144</v>
      </c>
      <c r="AU163" s="256" t="s">
        <v>88</v>
      </c>
      <c r="AY163" s="17" t="s">
        <v>141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7" t="s">
        <v>86</v>
      </c>
      <c r="BK163" s="257">
        <f>ROUND(I163*H163,2)</f>
        <v>0</v>
      </c>
      <c r="BL163" s="17" t="s">
        <v>186</v>
      </c>
      <c r="BM163" s="256" t="s">
        <v>288</v>
      </c>
    </row>
    <row r="164" spans="1:65" s="2" customFormat="1" ht="24" customHeight="1">
      <c r="A164" s="38"/>
      <c r="B164" s="39"/>
      <c r="C164" s="244" t="s">
        <v>289</v>
      </c>
      <c r="D164" s="244" t="s">
        <v>144</v>
      </c>
      <c r="E164" s="245" t="s">
        <v>290</v>
      </c>
      <c r="F164" s="246" t="s">
        <v>291</v>
      </c>
      <c r="G164" s="247" t="s">
        <v>191</v>
      </c>
      <c r="H164" s="263">
        <v>4</v>
      </c>
      <c r="I164" s="249"/>
      <c r="J164" s="250">
        <f>ROUND(I164*H164,2)</f>
        <v>0</v>
      </c>
      <c r="K164" s="251"/>
      <c r="L164" s="44"/>
      <c r="M164" s="252" t="s">
        <v>1</v>
      </c>
      <c r="N164" s="253" t="s">
        <v>43</v>
      </c>
      <c r="O164" s="91"/>
      <c r="P164" s="254">
        <f>O164*H164</f>
        <v>0</v>
      </c>
      <c r="Q164" s="254">
        <v>0.00147</v>
      </c>
      <c r="R164" s="254">
        <f>Q164*H164</f>
        <v>0.00588</v>
      </c>
      <c r="S164" s="254">
        <v>0</v>
      </c>
      <c r="T164" s="25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6" t="s">
        <v>186</v>
      </c>
      <c r="AT164" s="256" t="s">
        <v>144</v>
      </c>
      <c r="AU164" s="256" t="s">
        <v>88</v>
      </c>
      <c r="AY164" s="17" t="s">
        <v>141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7" t="s">
        <v>86</v>
      </c>
      <c r="BK164" s="257">
        <f>ROUND(I164*H164,2)</f>
        <v>0</v>
      </c>
      <c r="BL164" s="17" t="s">
        <v>186</v>
      </c>
      <c r="BM164" s="256" t="s">
        <v>292</v>
      </c>
    </row>
    <row r="165" spans="1:65" s="2" customFormat="1" ht="24" customHeight="1">
      <c r="A165" s="38"/>
      <c r="B165" s="39"/>
      <c r="C165" s="244" t="s">
        <v>293</v>
      </c>
      <c r="D165" s="244" t="s">
        <v>144</v>
      </c>
      <c r="E165" s="245" t="s">
        <v>294</v>
      </c>
      <c r="F165" s="246" t="s">
        <v>295</v>
      </c>
      <c r="G165" s="247" t="s">
        <v>191</v>
      </c>
      <c r="H165" s="263">
        <v>4</v>
      </c>
      <c r="I165" s="249"/>
      <c r="J165" s="250">
        <f>ROUND(I165*H165,2)</f>
        <v>0</v>
      </c>
      <c r="K165" s="251"/>
      <c r="L165" s="44"/>
      <c r="M165" s="252" t="s">
        <v>1</v>
      </c>
      <c r="N165" s="253" t="s">
        <v>43</v>
      </c>
      <c r="O165" s="91"/>
      <c r="P165" s="254">
        <f>O165*H165</f>
        <v>0</v>
      </c>
      <c r="Q165" s="254">
        <v>0.00022</v>
      </c>
      <c r="R165" s="254">
        <f>Q165*H165</f>
        <v>0.00088</v>
      </c>
      <c r="S165" s="254">
        <v>0</v>
      </c>
      <c r="T165" s="25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6" t="s">
        <v>186</v>
      </c>
      <c r="AT165" s="256" t="s">
        <v>144</v>
      </c>
      <c r="AU165" s="256" t="s">
        <v>88</v>
      </c>
      <c r="AY165" s="17" t="s">
        <v>141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7" t="s">
        <v>86</v>
      </c>
      <c r="BK165" s="257">
        <f>ROUND(I165*H165,2)</f>
        <v>0</v>
      </c>
      <c r="BL165" s="17" t="s">
        <v>186</v>
      </c>
      <c r="BM165" s="256" t="s">
        <v>296</v>
      </c>
    </row>
    <row r="166" spans="1:65" s="2" customFormat="1" ht="16.5" customHeight="1">
      <c r="A166" s="38"/>
      <c r="B166" s="39"/>
      <c r="C166" s="244" t="s">
        <v>297</v>
      </c>
      <c r="D166" s="244" t="s">
        <v>144</v>
      </c>
      <c r="E166" s="245" t="s">
        <v>298</v>
      </c>
      <c r="F166" s="246" t="s">
        <v>299</v>
      </c>
      <c r="G166" s="247" t="s">
        <v>300</v>
      </c>
      <c r="H166" s="263">
        <v>4</v>
      </c>
      <c r="I166" s="249"/>
      <c r="J166" s="250">
        <f>ROUND(I166*H166,2)</f>
        <v>0</v>
      </c>
      <c r="K166" s="251"/>
      <c r="L166" s="44"/>
      <c r="M166" s="252" t="s">
        <v>1</v>
      </c>
      <c r="N166" s="253" t="s">
        <v>43</v>
      </c>
      <c r="O166" s="91"/>
      <c r="P166" s="254">
        <f>O166*H166</f>
        <v>0</v>
      </c>
      <c r="Q166" s="254">
        <v>0.00022</v>
      </c>
      <c r="R166" s="254">
        <f>Q166*H166</f>
        <v>0.00088</v>
      </c>
      <c r="S166" s="254">
        <v>0</v>
      </c>
      <c r="T166" s="25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6" t="s">
        <v>186</v>
      </c>
      <c r="AT166" s="256" t="s">
        <v>144</v>
      </c>
      <c r="AU166" s="256" t="s">
        <v>88</v>
      </c>
      <c r="AY166" s="17" t="s">
        <v>141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7" t="s">
        <v>86</v>
      </c>
      <c r="BK166" s="257">
        <f>ROUND(I166*H166,2)</f>
        <v>0</v>
      </c>
      <c r="BL166" s="17" t="s">
        <v>186</v>
      </c>
      <c r="BM166" s="256" t="s">
        <v>301</v>
      </c>
    </row>
    <row r="167" spans="1:65" s="2" customFormat="1" ht="16.5" customHeight="1">
      <c r="A167" s="38"/>
      <c r="B167" s="39"/>
      <c r="C167" s="244" t="s">
        <v>302</v>
      </c>
      <c r="D167" s="244" t="s">
        <v>144</v>
      </c>
      <c r="E167" s="245" t="s">
        <v>303</v>
      </c>
      <c r="F167" s="246" t="s">
        <v>304</v>
      </c>
      <c r="G167" s="247" t="s">
        <v>191</v>
      </c>
      <c r="H167" s="263">
        <v>1</v>
      </c>
      <c r="I167" s="249"/>
      <c r="J167" s="250">
        <f>ROUND(I167*H167,2)</f>
        <v>0</v>
      </c>
      <c r="K167" s="251"/>
      <c r="L167" s="44"/>
      <c r="M167" s="252" t="s">
        <v>1</v>
      </c>
      <c r="N167" s="253" t="s">
        <v>43</v>
      </c>
      <c r="O167" s="91"/>
      <c r="P167" s="254">
        <f>O167*H167</f>
        <v>0</v>
      </c>
      <c r="Q167" s="254">
        <v>0.0001</v>
      </c>
      <c r="R167" s="254">
        <f>Q167*H167</f>
        <v>0.0001</v>
      </c>
      <c r="S167" s="254">
        <v>0</v>
      </c>
      <c r="T167" s="25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6" t="s">
        <v>186</v>
      </c>
      <c r="AT167" s="256" t="s">
        <v>144</v>
      </c>
      <c r="AU167" s="256" t="s">
        <v>88</v>
      </c>
      <c r="AY167" s="17" t="s">
        <v>141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7" t="s">
        <v>86</v>
      </c>
      <c r="BK167" s="257">
        <f>ROUND(I167*H167,2)</f>
        <v>0</v>
      </c>
      <c r="BL167" s="17" t="s">
        <v>186</v>
      </c>
      <c r="BM167" s="256" t="s">
        <v>305</v>
      </c>
    </row>
    <row r="168" spans="1:65" s="2" customFormat="1" ht="16.5" customHeight="1">
      <c r="A168" s="38"/>
      <c r="B168" s="39"/>
      <c r="C168" s="264" t="s">
        <v>306</v>
      </c>
      <c r="D168" s="264" t="s">
        <v>188</v>
      </c>
      <c r="E168" s="265" t="s">
        <v>307</v>
      </c>
      <c r="F168" s="266" t="s">
        <v>308</v>
      </c>
      <c r="G168" s="267" t="s">
        <v>191</v>
      </c>
      <c r="H168" s="268">
        <v>1</v>
      </c>
      <c r="I168" s="269"/>
      <c r="J168" s="270">
        <f>ROUND(I168*H168,2)</f>
        <v>0</v>
      </c>
      <c r="K168" s="271"/>
      <c r="L168" s="272"/>
      <c r="M168" s="273" t="s">
        <v>1</v>
      </c>
      <c r="N168" s="274" t="s">
        <v>43</v>
      </c>
      <c r="O168" s="91"/>
      <c r="P168" s="254">
        <f>O168*H168</f>
        <v>0</v>
      </c>
      <c r="Q168" s="254">
        <v>0.00034</v>
      </c>
      <c r="R168" s="254">
        <f>Q168*H168</f>
        <v>0.00034</v>
      </c>
      <c r="S168" s="254">
        <v>0</v>
      </c>
      <c r="T168" s="25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6" t="s">
        <v>192</v>
      </c>
      <c r="AT168" s="256" t="s">
        <v>188</v>
      </c>
      <c r="AU168" s="256" t="s">
        <v>88</v>
      </c>
      <c r="AY168" s="17" t="s">
        <v>141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7" t="s">
        <v>86</v>
      </c>
      <c r="BK168" s="257">
        <f>ROUND(I168*H168,2)</f>
        <v>0</v>
      </c>
      <c r="BL168" s="17" t="s">
        <v>186</v>
      </c>
      <c r="BM168" s="256" t="s">
        <v>309</v>
      </c>
    </row>
    <row r="169" spans="1:65" s="2" customFormat="1" ht="24" customHeight="1">
      <c r="A169" s="38"/>
      <c r="B169" s="39"/>
      <c r="C169" s="244" t="s">
        <v>310</v>
      </c>
      <c r="D169" s="244" t="s">
        <v>144</v>
      </c>
      <c r="E169" s="245" t="s">
        <v>311</v>
      </c>
      <c r="F169" s="246" t="s">
        <v>312</v>
      </c>
      <c r="G169" s="247" t="s">
        <v>185</v>
      </c>
      <c r="H169" s="263">
        <v>1</v>
      </c>
      <c r="I169" s="249"/>
      <c r="J169" s="250">
        <f>ROUND(I169*H169,2)</f>
        <v>0</v>
      </c>
      <c r="K169" s="251"/>
      <c r="L169" s="44"/>
      <c r="M169" s="252" t="s">
        <v>1</v>
      </c>
      <c r="N169" s="253" t="s">
        <v>43</v>
      </c>
      <c r="O169" s="91"/>
      <c r="P169" s="254">
        <f>O169*H169</f>
        <v>0</v>
      </c>
      <c r="Q169" s="254">
        <v>0.00348</v>
      </c>
      <c r="R169" s="254">
        <f>Q169*H169</f>
        <v>0.00348</v>
      </c>
      <c r="S169" s="254">
        <v>0</v>
      </c>
      <c r="T169" s="25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6" t="s">
        <v>186</v>
      </c>
      <c r="AT169" s="256" t="s">
        <v>144</v>
      </c>
      <c r="AU169" s="256" t="s">
        <v>88</v>
      </c>
      <c r="AY169" s="17" t="s">
        <v>141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7" t="s">
        <v>86</v>
      </c>
      <c r="BK169" s="257">
        <f>ROUND(I169*H169,2)</f>
        <v>0</v>
      </c>
      <c r="BL169" s="17" t="s">
        <v>186</v>
      </c>
      <c r="BM169" s="256" t="s">
        <v>313</v>
      </c>
    </row>
    <row r="170" spans="1:65" s="2" customFormat="1" ht="24" customHeight="1">
      <c r="A170" s="38"/>
      <c r="B170" s="39"/>
      <c r="C170" s="264" t="s">
        <v>314</v>
      </c>
      <c r="D170" s="264" t="s">
        <v>188</v>
      </c>
      <c r="E170" s="265" t="s">
        <v>315</v>
      </c>
      <c r="F170" s="266" t="s">
        <v>316</v>
      </c>
      <c r="G170" s="267" t="s">
        <v>191</v>
      </c>
      <c r="H170" s="268">
        <v>1</v>
      </c>
      <c r="I170" s="269"/>
      <c r="J170" s="270">
        <f>ROUND(I170*H170,2)</f>
        <v>0</v>
      </c>
      <c r="K170" s="271"/>
      <c r="L170" s="272"/>
      <c r="M170" s="273" t="s">
        <v>1</v>
      </c>
      <c r="N170" s="274" t="s">
        <v>43</v>
      </c>
      <c r="O170" s="91"/>
      <c r="P170" s="254">
        <f>O170*H170</f>
        <v>0</v>
      </c>
      <c r="Q170" s="254">
        <v>0.0026</v>
      </c>
      <c r="R170" s="254">
        <f>Q170*H170</f>
        <v>0.0026</v>
      </c>
      <c r="S170" s="254">
        <v>0</v>
      </c>
      <c r="T170" s="25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6" t="s">
        <v>192</v>
      </c>
      <c r="AT170" s="256" t="s">
        <v>188</v>
      </c>
      <c r="AU170" s="256" t="s">
        <v>88</v>
      </c>
      <c r="AY170" s="17" t="s">
        <v>141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7" t="s">
        <v>86</v>
      </c>
      <c r="BK170" s="257">
        <f>ROUND(I170*H170,2)</f>
        <v>0</v>
      </c>
      <c r="BL170" s="17" t="s">
        <v>186</v>
      </c>
      <c r="BM170" s="256" t="s">
        <v>317</v>
      </c>
    </row>
    <row r="171" spans="1:65" s="2" customFormat="1" ht="16.5" customHeight="1">
      <c r="A171" s="38"/>
      <c r="B171" s="39"/>
      <c r="C171" s="244" t="s">
        <v>318</v>
      </c>
      <c r="D171" s="244" t="s">
        <v>144</v>
      </c>
      <c r="E171" s="245" t="s">
        <v>319</v>
      </c>
      <c r="F171" s="246" t="s">
        <v>320</v>
      </c>
      <c r="G171" s="247" t="s">
        <v>191</v>
      </c>
      <c r="H171" s="263">
        <v>1</v>
      </c>
      <c r="I171" s="249"/>
      <c r="J171" s="250">
        <f>ROUND(I171*H171,2)</f>
        <v>0</v>
      </c>
      <c r="K171" s="251"/>
      <c r="L171" s="44"/>
      <c r="M171" s="252" t="s">
        <v>1</v>
      </c>
      <c r="N171" s="253" t="s">
        <v>43</v>
      </c>
      <c r="O171" s="91"/>
      <c r="P171" s="254">
        <f>O171*H171</f>
        <v>0</v>
      </c>
      <c r="Q171" s="254">
        <v>0.00035</v>
      </c>
      <c r="R171" s="254">
        <f>Q171*H171</f>
        <v>0.00035</v>
      </c>
      <c r="S171" s="254">
        <v>0</v>
      </c>
      <c r="T171" s="25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6" t="s">
        <v>186</v>
      </c>
      <c r="AT171" s="256" t="s">
        <v>144</v>
      </c>
      <c r="AU171" s="256" t="s">
        <v>88</v>
      </c>
      <c r="AY171" s="17" t="s">
        <v>141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7" t="s">
        <v>86</v>
      </c>
      <c r="BK171" s="257">
        <f>ROUND(I171*H171,2)</f>
        <v>0</v>
      </c>
      <c r="BL171" s="17" t="s">
        <v>186</v>
      </c>
      <c r="BM171" s="256" t="s">
        <v>321</v>
      </c>
    </row>
    <row r="172" spans="1:65" s="2" customFormat="1" ht="24" customHeight="1">
      <c r="A172" s="38"/>
      <c r="B172" s="39"/>
      <c r="C172" s="264" t="s">
        <v>322</v>
      </c>
      <c r="D172" s="264" t="s">
        <v>188</v>
      </c>
      <c r="E172" s="265" t="s">
        <v>323</v>
      </c>
      <c r="F172" s="266" t="s">
        <v>324</v>
      </c>
      <c r="G172" s="267" t="s">
        <v>191</v>
      </c>
      <c r="H172" s="268">
        <v>1</v>
      </c>
      <c r="I172" s="269"/>
      <c r="J172" s="270">
        <f>ROUND(I172*H172,2)</f>
        <v>0</v>
      </c>
      <c r="K172" s="271"/>
      <c r="L172" s="272"/>
      <c r="M172" s="273" t="s">
        <v>1</v>
      </c>
      <c r="N172" s="274" t="s">
        <v>43</v>
      </c>
      <c r="O172" s="91"/>
      <c r="P172" s="254">
        <f>O172*H172</f>
        <v>0</v>
      </c>
      <c r="Q172" s="254">
        <v>0.00283</v>
      </c>
      <c r="R172" s="254">
        <f>Q172*H172</f>
        <v>0.00283</v>
      </c>
      <c r="S172" s="254">
        <v>0</v>
      </c>
      <c r="T172" s="25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6" t="s">
        <v>192</v>
      </c>
      <c r="AT172" s="256" t="s">
        <v>188</v>
      </c>
      <c r="AU172" s="256" t="s">
        <v>88</v>
      </c>
      <c r="AY172" s="17" t="s">
        <v>141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7" t="s">
        <v>86</v>
      </c>
      <c r="BK172" s="257">
        <f>ROUND(I172*H172,2)</f>
        <v>0</v>
      </c>
      <c r="BL172" s="17" t="s">
        <v>186</v>
      </c>
      <c r="BM172" s="256" t="s">
        <v>325</v>
      </c>
    </row>
    <row r="173" spans="1:65" s="2" customFormat="1" ht="16.5" customHeight="1">
      <c r="A173" s="38"/>
      <c r="B173" s="39"/>
      <c r="C173" s="244" t="s">
        <v>326</v>
      </c>
      <c r="D173" s="244" t="s">
        <v>144</v>
      </c>
      <c r="E173" s="245" t="s">
        <v>327</v>
      </c>
      <c r="F173" s="246" t="s">
        <v>328</v>
      </c>
      <c r="G173" s="247" t="s">
        <v>224</v>
      </c>
      <c r="H173" s="263">
        <v>0.151</v>
      </c>
      <c r="I173" s="249"/>
      <c r="J173" s="250">
        <f>ROUND(I173*H173,2)</f>
        <v>0</v>
      </c>
      <c r="K173" s="251"/>
      <c r="L173" s="44"/>
      <c r="M173" s="252" t="s">
        <v>1</v>
      </c>
      <c r="N173" s="253" t="s">
        <v>43</v>
      </c>
      <c r="O173" s="91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6" t="s">
        <v>186</v>
      </c>
      <c r="AT173" s="256" t="s">
        <v>144</v>
      </c>
      <c r="AU173" s="256" t="s">
        <v>88</v>
      </c>
      <c r="AY173" s="17" t="s">
        <v>141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7" t="s">
        <v>86</v>
      </c>
      <c r="BK173" s="257">
        <f>ROUND(I173*H173,2)</f>
        <v>0</v>
      </c>
      <c r="BL173" s="17" t="s">
        <v>186</v>
      </c>
      <c r="BM173" s="256" t="s">
        <v>329</v>
      </c>
    </row>
    <row r="174" spans="1:63" s="12" customFormat="1" ht="22.8" customHeight="1">
      <c r="A174" s="12"/>
      <c r="B174" s="228"/>
      <c r="C174" s="229"/>
      <c r="D174" s="230" t="s">
        <v>77</v>
      </c>
      <c r="E174" s="242" t="s">
        <v>330</v>
      </c>
      <c r="F174" s="242" t="s">
        <v>331</v>
      </c>
      <c r="G174" s="229"/>
      <c r="H174" s="229"/>
      <c r="I174" s="232"/>
      <c r="J174" s="243">
        <f>BK174</f>
        <v>0</v>
      </c>
      <c r="K174" s="229"/>
      <c r="L174" s="234"/>
      <c r="M174" s="235"/>
      <c r="N174" s="236"/>
      <c r="O174" s="236"/>
      <c r="P174" s="237">
        <f>SUM(P175:P181)</f>
        <v>0</v>
      </c>
      <c r="Q174" s="236"/>
      <c r="R174" s="237">
        <f>SUM(R175:R181)</f>
        <v>0.43538599999999994</v>
      </c>
      <c r="S174" s="236"/>
      <c r="T174" s="238">
        <f>SUM(T175:T181)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9" t="s">
        <v>88</v>
      </c>
      <c r="AT174" s="240" t="s">
        <v>77</v>
      </c>
      <c r="AU174" s="240" t="s">
        <v>86</v>
      </c>
      <c r="AY174" s="239" t="s">
        <v>141</v>
      </c>
      <c r="BK174" s="241">
        <f>SUM(BK175:BK181)</f>
        <v>0</v>
      </c>
    </row>
    <row r="175" spans="1:65" s="2" customFormat="1" ht="16.5" customHeight="1">
      <c r="A175" s="38"/>
      <c r="B175" s="39"/>
      <c r="C175" s="244" t="s">
        <v>332</v>
      </c>
      <c r="D175" s="244" t="s">
        <v>144</v>
      </c>
      <c r="E175" s="245" t="s">
        <v>333</v>
      </c>
      <c r="F175" s="246" t="s">
        <v>334</v>
      </c>
      <c r="G175" s="247" t="s">
        <v>239</v>
      </c>
      <c r="H175" s="263">
        <v>13.4</v>
      </c>
      <c r="I175" s="249"/>
      <c r="J175" s="250">
        <f>ROUND(I175*H175,2)</f>
        <v>0</v>
      </c>
      <c r="K175" s="251"/>
      <c r="L175" s="44"/>
      <c r="M175" s="252" t="s">
        <v>1</v>
      </c>
      <c r="N175" s="253" t="s">
        <v>43</v>
      </c>
      <c r="O175" s="91"/>
      <c r="P175" s="254">
        <f>O175*H175</f>
        <v>0</v>
      </c>
      <c r="Q175" s="254">
        <v>0.00199</v>
      </c>
      <c r="R175" s="254">
        <f>Q175*H175</f>
        <v>0.026666000000000002</v>
      </c>
      <c r="S175" s="254">
        <v>0</v>
      </c>
      <c r="T175" s="25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6" t="s">
        <v>186</v>
      </c>
      <c r="AT175" s="256" t="s">
        <v>144</v>
      </c>
      <c r="AU175" s="256" t="s">
        <v>88</v>
      </c>
      <c r="AY175" s="17" t="s">
        <v>141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7" t="s">
        <v>86</v>
      </c>
      <c r="BK175" s="257">
        <f>ROUND(I175*H175,2)</f>
        <v>0</v>
      </c>
      <c r="BL175" s="17" t="s">
        <v>186</v>
      </c>
      <c r="BM175" s="256" t="s">
        <v>335</v>
      </c>
    </row>
    <row r="176" spans="1:65" s="2" customFormat="1" ht="16.5" customHeight="1">
      <c r="A176" s="38"/>
      <c r="B176" s="39"/>
      <c r="C176" s="244" t="s">
        <v>8</v>
      </c>
      <c r="D176" s="244" t="s">
        <v>144</v>
      </c>
      <c r="E176" s="245" t="s">
        <v>336</v>
      </c>
      <c r="F176" s="246" t="s">
        <v>337</v>
      </c>
      <c r="G176" s="247" t="s">
        <v>239</v>
      </c>
      <c r="H176" s="263">
        <v>18.7</v>
      </c>
      <c r="I176" s="249"/>
      <c r="J176" s="250">
        <f>ROUND(I176*H176,2)</f>
        <v>0</v>
      </c>
      <c r="K176" s="251"/>
      <c r="L176" s="44"/>
      <c r="M176" s="252" t="s">
        <v>1</v>
      </c>
      <c r="N176" s="253" t="s">
        <v>43</v>
      </c>
      <c r="O176" s="91"/>
      <c r="P176" s="254">
        <f>O176*H176</f>
        <v>0</v>
      </c>
      <c r="Q176" s="254">
        <v>0.00296</v>
      </c>
      <c r="R176" s="254">
        <f>Q176*H176</f>
        <v>0.055352</v>
      </c>
      <c r="S176" s="254">
        <v>0</v>
      </c>
      <c r="T176" s="25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6" t="s">
        <v>186</v>
      </c>
      <c r="AT176" s="256" t="s">
        <v>144</v>
      </c>
      <c r="AU176" s="256" t="s">
        <v>88</v>
      </c>
      <c r="AY176" s="17" t="s">
        <v>141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7" t="s">
        <v>86</v>
      </c>
      <c r="BK176" s="257">
        <f>ROUND(I176*H176,2)</f>
        <v>0</v>
      </c>
      <c r="BL176" s="17" t="s">
        <v>186</v>
      </c>
      <c r="BM176" s="256" t="s">
        <v>338</v>
      </c>
    </row>
    <row r="177" spans="1:65" s="2" customFormat="1" ht="16.5" customHeight="1">
      <c r="A177" s="38"/>
      <c r="B177" s="39"/>
      <c r="C177" s="244" t="s">
        <v>186</v>
      </c>
      <c r="D177" s="244" t="s">
        <v>144</v>
      </c>
      <c r="E177" s="245" t="s">
        <v>339</v>
      </c>
      <c r="F177" s="246" t="s">
        <v>340</v>
      </c>
      <c r="G177" s="247" t="s">
        <v>239</v>
      </c>
      <c r="H177" s="263">
        <v>38.7</v>
      </c>
      <c r="I177" s="249"/>
      <c r="J177" s="250">
        <f>ROUND(I177*H177,2)</f>
        <v>0</v>
      </c>
      <c r="K177" s="251"/>
      <c r="L177" s="44"/>
      <c r="M177" s="252" t="s">
        <v>1</v>
      </c>
      <c r="N177" s="253" t="s">
        <v>43</v>
      </c>
      <c r="O177" s="91"/>
      <c r="P177" s="254">
        <f>O177*H177</f>
        <v>0</v>
      </c>
      <c r="Q177" s="254">
        <v>0.00376</v>
      </c>
      <c r="R177" s="254">
        <f>Q177*H177</f>
        <v>0.145512</v>
      </c>
      <c r="S177" s="254">
        <v>0</v>
      </c>
      <c r="T177" s="25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6" t="s">
        <v>186</v>
      </c>
      <c r="AT177" s="256" t="s">
        <v>144</v>
      </c>
      <c r="AU177" s="256" t="s">
        <v>88</v>
      </c>
      <c r="AY177" s="17" t="s">
        <v>141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7" t="s">
        <v>86</v>
      </c>
      <c r="BK177" s="257">
        <f>ROUND(I177*H177,2)</f>
        <v>0</v>
      </c>
      <c r="BL177" s="17" t="s">
        <v>186</v>
      </c>
      <c r="BM177" s="256" t="s">
        <v>341</v>
      </c>
    </row>
    <row r="178" spans="1:65" s="2" customFormat="1" ht="16.5" customHeight="1">
      <c r="A178" s="38"/>
      <c r="B178" s="39"/>
      <c r="C178" s="244" t="s">
        <v>342</v>
      </c>
      <c r="D178" s="244" t="s">
        <v>144</v>
      </c>
      <c r="E178" s="245" t="s">
        <v>343</v>
      </c>
      <c r="F178" s="246" t="s">
        <v>344</v>
      </c>
      <c r="G178" s="247" t="s">
        <v>239</v>
      </c>
      <c r="H178" s="263">
        <v>1.6</v>
      </c>
      <c r="I178" s="249"/>
      <c r="J178" s="250">
        <f>ROUND(I178*H178,2)</f>
        <v>0</v>
      </c>
      <c r="K178" s="251"/>
      <c r="L178" s="44"/>
      <c r="M178" s="252" t="s">
        <v>1</v>
      </c>
      <c r="N178" s="253" t="s">
        <v>43</v>
      </c>
      <c r="O178" s="91"/>
      <c r="P178" s="254">
        <f>O178*H178</f>
        <v>0</v>
      </c>
      <c r="Q178" s="254">
        <v>0.0044</v>
      </c>
      <c r="R178" s="254">
        <f>Q178*H178</f>
        <v>0.007040000000000001</v>
      </c>
      <c r="S178" s="254">
        <v>0</v>
      </c>
      <c r="T178" s="25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6" t="s">
        <v>186</v>
      </c>
      <c r="AT178" s="256" t="s">
        <v>144</v>
      </c>
      <c r="AU178" s="256" t="s">
        <v>88</v>
      </c>
      <c r="AY178" s="17" t="s">
        <v>141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7" t="s">
        <v>86</v>
      </c>
      <c r="BK178" s="257">
        <f>ROUND(I178*H178,2)</f>
        <v>0</v>
      </c>
      <c r="BL178" s="17" t="s">
        <v>186</v>
      </c>
      <c r="BM178" s="256" t="s">
        <v>345</v>
      </c>
    </row>
    <row r="179" spans="1:65" s="2" customFormat="1" ht="16.5" customHeight="1">
      <c r="A179" s="38"/>
      <c r="B179" s="39"/>
      <c r="C179" s="244" t="s">
        <v>346</v>
      </c>
      <c r="D179" s="244" t="s">
        <v>144</v>
      </c>
      <c r="E179" s="245" t="s">
        <v>347</v>
      </c>
      <c r="F179" s="246" t="s">
        <v>348</v>
      </c>
      <c r="G179" s="247" t="s">
        <v>239</v>
      </c>
      <c r="H179" s="263">
        <v>26.2</v>
      </c>
      <c r="I179" s="249"/>
      <c r="J179" s="250">
        <f>ROUND(I179*H179,2)</f>
        <v>0</v>
      </c>
      <c r="K179" s="251"/>
      <c r="L179" s="44"/>
      <c r="M179" s="252" t="s">
        <v>1</v>
      </c>
      <c r="N179" s="253" t="s">
        <v>43</v>
      </c>
      <c r="O179" s="91"/>
      <c r="P179" s="254">
        <f>O179*H179</f>
        <v>0</v>
      </c>
      <c r="Q179" s="254">
        <v>0.00629</v>
      </c>
      <c r="R179" s="254">
        <f>Q179*H179</f>
        <v>0.16479799999999997</v>
      </c>
      <c r="S179" s="254">
        <v>0</v>
      </c>
      <c r="T179" s="25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6" t="s">
        <v>186</v>
      </c>
      <c r="AT179" s="256" t="s">
        <v>144</v>
      </c>
      <c r="AU179" s="256" t="s">
        <v>88</v>
      </c>
      <c r="AY179" s="17" t="s">
        <v>141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7" t="s">
        <v>86</v>
      </c>
      <c r="BK179" s="257">
        <f>ROUND(I179*H179,2)</f>
        <v>0</v>
      </c>
      <c r="BL179" s="17" t="s">
        <v>186</v>
      </c>
      <c r="BM179" s="256" t="s">
        <v>349</v>
      </c>
    </row>
    <row r="180" spans="1:65" s="2" customFormat="1" ht="16.5" customHeight="1">
      <c r="A180" s="38"/>
      <c r="B180" s="39"/>
      <c r="C180" s="244" t="s">
        <v>350</v>
      </c>
      <c r="D180" s="244" t="s">
        <v>144</v>
      </c>
      <c r="E180" s="245" t="s">
        <v>351</v>
      </c>
      <c r="F180" s="246" t="s">
        <v>352</v>
      </c>
      <c r="G180" s="247" t="s">
        <v>239</v>
      </c>
      <c r="H180" s="263">
        <v>5.4</v>
      </c>
      <c r="I180" s="249"/>
      <c r="J180" s="250">
        <f>ROUND(I180*H180,2)</f>
        <v>0</v>
      </c>
      <c r="K180" s="251"/>
      <c r="L180" s="44"/>
      <c r="M180" s="252" t="s">
        <v>1</v>
      </c>
      <c r="N180" s="253" t="s">
        <v>43</v>
      </c>
      <c r="O180" s="91"/>
      <c r="P180" s="254">
        <f>O180*H180</f>
        <v>0</v>
      </c>
      <c r="Q180" s="254">
        <v>0.00667</v>
      </c>
      <c r="R180" s="254">
        <f>Q180*H180</f>
        <v>0.036018</v>
      </c>
      <c r="S180" s="254">
        <v>0</v>
      </c>
      <c r="T180" s="25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6" t="s">
        <v>186</v>
      </c>
      <c r="AT180" s="256" t="s">
        <v>144</v>
      </c>
      <c r="AU180" s="256" t="s">
        <v>88</v>
      </c>
      <c r="AY180" s="17" t="s">
        <v>141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7" t="s">
        <v>86</v>
      </c>
      <c r="BK180" s="257">
        <f>ROUND(I180*H180,2)</f>
        <v>0</v>
      </c>
      <c r="BL180" s="17" t="s">
        <v>186</v>
      </c>
      <c r="BM180" s="256" t="s">
        <v>353</v>
      </c>
    </row>
    <row r="181" spans="1:65" s="2" customFormat="1" ht="24" customHeight="1">
      <c r="A181" s="38"/>
      <c r="B181" s="39"/>
      <c r="C181" s="244" t="s">
        <v>354</v>
      </c>
      <c r="D181" s="244" t="s">
        <v>144</v>
      </c>
      <c r="E181" s="245" t="s">
        <v>355</v>
      </c>
      <c r="F181" s="246" t="s">
        <v>356</v>
      </c>
      <c r="G181" s="247" t="s">
        <v>224</v>
      </c>
      <c r="H181" s="263">
        <v>0.435</v>
      </c>
      <c r="I181" s="249"/>
      <c r="J181" s="250">
        <f>ROUND(I181*H181,2)</f>
        <v>0</v>
      </c>
      <c r="K181" s="251"/>
      <c r="L181" s="44"/>
      <c r="M181" s="252" t="s">
        <v>1</v>
      </c>
      <c r="N181" s="253" t="s">
        <v>43</v>
      </c>
      <c r="O181" s="91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6" t="s">
        <v>186</v>
      </c>
      <c r="AT181" s="256" t="s">
        <v>144</v>
      </c>
      <c r="AU181" s="256" t="s">
        <v>88</v>
      </c>
      <c r="AY181" s="17" t="s">
        <v>141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7" t="s">
        <v>86</v>
      </c>
      <c r="BK181" s="257">
        <f>ROUND(I181*H181,2)</f>
        <v>0</v>
      </c>
      <c r="BL181" s="17" t="s">
        <v>186</v>
      </c>
      <c r="BM181" s="256" t="s">
        <v>357</v>
      </c>
    </row>
    <row r="182" spans="1:63" s="12" customFormat="1" ht="22.8" customHeight="1">
      <c r="A182" s="12"/>
      <c r="B182" s="228"/>
      <c r="C182" s="229"/>
      <c r="D182" s="230" t="s">
        <v>77</v>
      </c>
      <c r="E182" s="242" t="s">
        <v>358</v>
      </c>
      <c r="F182" s="242" t="s">
        <v>359</v>
      </c>
      <c r="G182" s="229"/>
      <c r="H182" s="229"/>
      <c r="I182" s="232"/>
      <c r="J182" s="243">
        <f>BK182</f>
        <v>0</v>
      </c>
      <c r="K182" s="229"/>
      <c r="L182" s="234"/>
      <c r="M182" s="235"/>
      <c r="N182" s="236"/>
      <c r="O182" s="236"/>
      <c r="P182" s="237">
        <f>SUM(P183:P197)</f>
        <v>0</v>
      </c>
      <c r="Q182" s="236"/>
      <c r="R182" s="237">
        <f>SUM(R183:R197)</f>
        <v>0.13978000000000002</v>
      </c>
      <c r="S182" s="236"/>
      <c r="T182" s="238">
        <f>SUM(T183:T197)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9" t="s">
        <v>88</v>
      </c>
      <c r="AT182" s="240" t="s">
        <v>77</v>
      </c>
      <c r="AU182" s="240" t="s">
        <v>86</v>
      </c>
      <c r="AY182" s="239" t="s">
        <v>141</v>
      </c>
      <c r="BK182" s="241">
        <f>SUM(BK183:BK197)</f>
        <v>0</v>
      </c>
    </row>
    <row r="183" spans="1:65" s="2" customFormat="1" ht="24" customHeight="1">
      <c r="A183" s="38"/>
      <c r="B183" s="39"/>
      <c r="C183" s="244" t="s">
        <v>360</v>
      </c>
      <c r="D183" s="244" t="s">
        <v>144</v>
      </c>
      <c r="E183" s="245" t="s">
        <v>361</v>
      </c>
      <c r="F183" s="246" t="s">
        <v>362</v>
      </c>
      <c r="G183" s="247" t="s">
        <v>185</v>
      </c>
      <c r="H183" s="263">
        <v>1</v>
      </c>
      <c r="I183" s="249"/>
      <c r="J183" s="250">
        <f>ROUND(I183*H183,2)</f>
        <v>0</v>
      </c>
      <c r="K183" s="251"/>
      <c r="L183" s="44"/>
      <c r="M183" s="252" t="s">
        <v>1</v>
      </c>
      <c r="N183" s="253" t="s">
        <v>43</v>
      </c>
      <c r="O183" s="91"/>
      <c r="P183" s="254">
        <f>O183*H183</f>
        <v>0</v>
      </c>
      <c r="Q183" s="254">
        <v>0.00704</v>
      </c>
      <c r="R183" s="254">
        <f>Q183*H183</f>
        <v>0.00704</v>
      </c>
      <c r="S183" s="254">
        <v>0</v>
      </c>
      <c r="T183" s="25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6" t="s">
        <v>186</v>
      </c>
      <c r="AT183" s="256" t="s">
        <v>144</v>
      </c>
      <c r="AU183" s="256" t="s">
        <v>88</v>
      </c>
      <c r="AY183" s="17" t="s">
        <v>141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7" t="s">
        <v>86</v>
      </c>
      <c r="BK183" s="257">
        <f>ROUND(I183*H183,2)</f>
        <v>0</v>
      </c>
      <c r="BL183" s="17" t="s">
        <v>186</v>
      </c>
      <c r="BM183" s="256" t="s">
        <v>363</v>
      </c>
    </row>
    <row r="184" spans="1:65" s="2" customFormat="1" ht="16.5" customHeight="1">
      <c r="A184" s="38"/>
      <c r="B184" s="39"/>
      <c r="C184" s="264" t="s">
        <v>7</v>
      </c>
      <c r="D184" s="264" t="s">
        <v>188</v>
      </c>
      <c r="E184" s="265" t="s">
        <v>364</v>
      </c>
      <c r="F184" s="266" t="s">
        <v>365</v>
      </c>
      <c r="G184" s="267" t="s">
        <v>191</v>
      </c>
      <c r="H184" s="268">
        <v>1</v>
      </c>
      <c r="I184" s="269"/>
      <c r="J184" s="270">
        <f>ROUND(I184*H184,2)</f>
        <v>0</v>
      </c>
      <c r="K184" s="271"/>
      <c r="L184" s="272"/>
      <c r="M184" s="273" t="s">
        <v>1</v>
      </c>
      <c r="N184" s="274" t="s">
        <v>43</v>
      </c>
      <c r="O184" s="91"/>
      <c r="P184" s="254">
        <f>O184*H184</f>
        <v>0</v>
      </c>
      <c r="Q184" s="254">
        <v>0.0032</v>
      </c>
      <c r="R184" s="254">
        <f>Q184*H184</f>
        <v>0.0032</v>
      </c>
      <c r="S184" s="254">
        <v>0</v>
      </c>
      <c r="T184" s="25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6" t="s">
        <v>192</v>
      </c>
      <c r="AT184" s="256" t="s">
        <v>188</v>
      </c>
      <c r="AU184" s="256" t="s">
        <v>88</v>
      </c>
      <c r="AY184" s="17" t="s">
        <v>141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7" t="s">
        <v>86</v>
      </c>
      <c r="BK184" s="257">
        <f>ROUND(I184*H184,2)</f>
        <v>0</v>
      </c>
      <c r="BL184" s="17" t="s">
        <v>186</v>
      </c>
      <c r="BM184" s="256" t="s">
        <v>366</v>
      </c>
    </row>
    <row r="185" spans="1:65" s="2" customFormat="1" ht="24" customHeight="1">
      <c r="A185" s="38"/>
      <c r="B185" s="39"/>
      <c r="C185" s="244" t="s">
        <v>367</v>
      </c>
      <c r="D185" s="244" t="s">
        <v>144</v>
      </c>
      <c r="E185" s="245" t="s">
        <v>368</v>
      </c>
      <c r="F185" s="246" t="s">
        <v>369</v>
      </c>
      <c r="G185" s="247" t="s">
        <v>185</v>
      </c>
      <c r="H185" s="263">
        <v>2</v>
      </c>
      <c r="I185" s="249"/>
      <c r="J185" s="250">
        <f>ROUND(I185*H185,2)</f>
        <v>0</v>
      </c>
      <c r="K185" s="251"/>
      <c r="L185" s="44"/>
      <c r="M185" s="252" t="s">
        <v>1</v>
      </c>
      <c r="N185" s="253" t="s">
        <v>43</v>
      </c>
      <c r="O185" s="91"/>
      <c r="P185" s="254">
        <f>O185*H185</f>
        <v>0</v>
      </c>
      <c r="Q185" s="254">
        <v>0.00324</v>
      </c>
      <c r="R185" s="254">
        <f>Q185*H185</f>
        <v>0.00648</v>
      </c>
      <c r="S185" s="254">
        <v>0</v>
      </c>
      <c r="T185" s="25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6" t="s">
        <v>186</v>
      </c>
      <c r="AT185" s="256" t="s">
        <v>144</v>
      </c>
      <c r="AU185" s="256" t="s">
        <v>88</v>
      </c>
      <c r="AY185" s="17" t="s">
        <v>141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7" t="s">
        <v>86</v>
      </c>
      <c r="BK185" s="257">
        <f>ROUND(I185*H185,2)</f>
        <v>0</v>
      </c>
      <c r="BL185" s="17" t="s">
        <v>186</v>
      </c>
      <c r="BM185" s="256" t="s">
        <v>370</v>
      </c>
    </row>
    <row r="186" spans="1:65" s="2" customFormat="1" ht="16.5" customHeight="1">
      <c r="A186" s="38"/>
      <c r="B186" s="39"/>
      <c r="C186" s="264" t="s">
        <v>371</v>
      </c>
      <c r="D186" s="264" t="s">
        <v>188</v>
      </c>
      <c r="E186" s="265" t="s">
        <v>372</v>
      </c>
      <c r="F186" s="266" t="s">
        <v>373</v>
      </c>
      <c r="G186" s="267" t="s">
        <v>191</v>
      </c>
      <c r="H186" s="268">
        <v>2</v>
      </c>
      <c r="I186" s="269"/>
      <c r="J186" s="270">
        <f>ROUND(I186*H186,2)</f>
        <v>0</v>
      </c>
      <c r="K186" s="271"/>
      <c r="L186" s="272"/>
      <c r="M186" s="273" t="s">
        <v>1</v>
      </c>
      <c r="N186" s="274" t="s">
        <v>43</v>
      </c>
      <c r="O186" s="91"/>
      <c r="P186" s="254">
        <f>O186*H186</f>
        <v>0</v>
      </c>
      <c r="Q186" s="254">
        <v>0.00175</v>
      </c>
      <c r="R186" s="254">
        <f>Q186*H186</f>
        <v>0.0035</v>
      </c>
      <c r="S186" s="254">
        <v>0</v>
      </c>
      <c r="T186" s="25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6" t="s">
        <v>192</v>
      </c>
      <c r="AT186" s="256" t="s">
        <v>188</v>
      </c>
      <c r="AU186" s="256" t="s">
        <v>88</v>
      </c>
      <c r="AY186" s="17" t="s">
        <v>141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7" t="s">
        <v>86</v>
      </c>
      <c r="BK186" s="257">
        <f>ROUND(I186*H186,2)</f>
        <v>0</v>
      </c>
      <c r="BL186" s="17" t="s">
        <v>186</v>
      </c>
      <c r="BM186" s="256" t="s">
        <v>374</v>
      </c>
    </row>
    <row r="187" spans="1:65" s="2" customFormat="1" ht="24" customHeight="1">
      <c r="A187" s="38"/>
      <c r="B187" s="39"/>
      <c r="C187" s="244" t="s">
        <v>375</v>
      </c>
      <c r="D187" s="244" t="s">
        <v>144</v>
      </c>
      <c r="E187" s="245" t="s">
        <v>376</v>
      </c>
      <c r="F187" s="246" t="s">
        <v>377</v>
      </c>
      <c r="G187" s="247" t="s">
        <v>185</v>
      </c>
      <c r="H187" s="263">
        <v>6</v>
      </c>
      <c r="I187" s="249"/>
      <c r="J187" s="250">
        <f>ROUND(I187*H187,2)</f>
        <v>0</v>
      </c>
      <c r="K187" s="251"/>
      <c r="L187" s="44"/>
      <c r="M187" s="252" t="s">
        <v>1</v>
      </c>
      <c r="N187" s="253" t="s">
        <v>43</v>
      </c>
      <c r="O187" s="91"/>
      <c r="P187" s="254">
        <f>O187*H187</f>
        <v>0</v>
      </c>
      <c r="Q187" s="254">
        <v>0.00446</v>
      </c>
      <c r="R187" s="254">
        <f>Q187*H187</f>
        <v>0.026760000000000003</v>
      </c>
      <c r="S187" s="254">
        <v>0</v>
      </c>
      <c r="T187" s="25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6" t="s">
        <v>186</v>
      </c>
      <c r="AT187" s="256" t="s">
        <v>144</v>
      </c>
      <c r="AU187" s="256" t="s">
        <v>88</v>
      </c>
      <c r="AY187" s="17" t="s">
        <v>141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7" t="s">
        <v>86</v>
      </c>
      <c r="BK187" s="257">
        <f>ROUND(I187*H187,2)</f>
        <v>0</v>
      </c>
      <c r="BL187" s="17" t="s">
        <v>186</v>
      </c>
      <c r="BM187" s="256" t="s">
        <v>378</v>
      </c>
    </row>
    <row r="188" spans="1:65" s="2" customFormat="1" ht="16.5" customHeight="1">
      <c r="A188" s="38"/>
      <c r="B188" s="39"/>
      <c r="C188" s="264" t="s">
        <v>379</v>
      </c>
      <c r="D188" s="264" t="s">
        <v>188</v>
      </c>
      <c r="E188" s="265" t="s">
        <v>380</v>
      </c>
      <c r="F188" s="266" t="s">
        <v>381</v>
      </c>
      <c r="G188" s="267" t="s">
        <v>191</v>
      </c>
      <c r="H188" s="268">
        <v>6</v>
      </c>
      <c r="I188" s="269"/>
      <c r="J188" s="270">
        <f>ROUND(I188*H188,2)</f>
        <v>0</v>
      </c>
      <c r="K188" s="271"/>
      <c r="L188" s="272"/>
      <c r="M188" s="273" t="s">
        <v>1</v>
      </c>
      <c r="N188" s="274" t="s">
        <v>43</v>
      </c>
      <c r="O188" s="91"/>
      <c r="P188" s="254">
        <f>O188*H188</f>
        <v>0</v>
      </c>
      <c r="Q188" s="254">
        <v>0.0017</v>
      </c>
      <c r="R188" s="254">
        <f>Q188*H188</f>
        <v>0.010199999999999999</v>
      </c>
      <c r="S188" s="254">
        <v>0</v>
      </c>
      <c r="T188" s="25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6" t="s">
        <v>192</v>
      </c>
      <c r="AT188" s="256" t="s">
        <v>188</v>
      </c>
      <c r="AU188" s="256" t="s">
        <v>88</v>
      </c>
      <c r="AY188" s="17" t="s">
        <v>141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7" t="s">
        <v>86</v>
      </c>
      <c r="BK188" s="257">
        <f>ROUND(I188*H188,2)</f>
        <v>0</v>
      </c>
      <c r="BL188" s="17" t="s">
        <v>186</v>
      </c>
      <c r="BM188" s="256" t="s">
        <v>382</v>
      </c>
    </row>
    <row r="189" spans="1:65" s="2" customFormat="1" ht="24" customHeight="1">
      <c r="A189" s="38"/>
      <c r="B189" s="39"/>
      <c r="C189" s="244" t="s">
        <v>383</v>
      </c>
      <c r="D189" s="244" t="s">
        <v>144</v>
      </c>
      <c r="E189" s="245" t="s">
        <v>361</v>
      </c>
      <c r="F189" s="246" t="s">
        <v>362</v>
      </c>
      <c r="G189" s="247" t="s">
        <v>185</v>
      </c>
      <c r="H189" s="263">
        <v>4</v>
      </c>
      <c r="I189" s="249"/>
      <c r="J189" s="250">
        <f>ROUND(I189*H189,2)</f>
        <v>0</v>
      </c>
      <c r="K189" s="251"/>
      <c r="L189" s="44"/>
      <c r="M189" s="252" t="s">
        <v>1</v>
      </c>
      <c r="N189" s="253" t="s">
        <v>43</v>
      </c>
      <c r="O189" s="91"/>
      <c r="P189" s="254">
        <f>O189*H189</f>
        <v>0</v>
      </c>
      <c r="Q189" s="254">
        <v>0.00704</v>
      </c>
      <c r="R189" s="254">
        <f>Q189*H189</f>
        <v>0.02816</v>
      </c>
      <c r="S189" s="254">
        <v>0</v>
      </c>
      <c r="T189" s="25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6" t="s">
        <v>186</v>
      </c>
      <c r="AT189" s="256" t="s">
        <v>144</v>
      </c>
      <c r="AU189" s="256" t="s">
        <v>88</v>
      </c>
      <c r="AY189" s="17" t="s">
        <v>141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7" t="s">
        <v>86</v>
      </c>
      <c r="BK189" s="257">
        <f>ROUND(I189*H189,2)</f>
        <v>0</v>
      </c>
      <c r="BL189" s="17" t="s">
        <v>186</v>
      </c>
      <c r="BM189" s="256" t="s">
        <v>384</v>
      </c>
    </row>
    <row r="190" spans="1:65" s="2" customFormat="1" ht="16.5" customHeight="1">
      <c r="A190" s="38"/>
      <c r="B190" s="39"/>
      <c r="C190" s="264" t="s">
        <v>385</v>
      </c>
      <c r="D190" s="264" t="s">
        <v>188</v>
      </c>
      <c r="E190" s="265" t="s">
        <v>386</v>
      </c>
      <c r="F190" s="266" t="s">
        <v>387</v>
      </c>
      <c r="G190" s="267" t="s">
        <v>191</v>
      </c>
      <c r="H190" s="268">
        <v>4</v>
      </c>
      <c r="I190" s="269"/>
      <c r="J190" s="270">
        <f>ROUND(I190*H190,2)</f>
        <v>0</v>
      </c>
      <c r="K190" s="271"/>
      <c r="L190" s="272"/>
      <c r="M190" s="273" t="s">
        <v>1</v>
      </c>
      <c r="N190" s="274" t="s">
        <v>43</v>
      </c>
      <c r="O190" s="91"/>
      <c r="P190" s="254">
        <f>O190*H190</f>
        <v>0</v>
      </c>
      <c r="Q190" s="254">
        <v>0.0025</v>
      </c>
      <c r="R190" s="254">
        <f>Q190*H190</f>
        <v>0.01</v>
      </c>
      <c r="S190" s="254">
        <v>0</v>
      </c>
      <c r="T190" s="25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6" t="s">
        <v>192</v>
      </c>
      <c r="AT190" s="256" t="s">
        <v>188</v>
      </c>
      <c r="AU190" s="256" t="s">
        <v>88</v>
      </c>
      <c r="AY190" s="17" t="s">
        <v>141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7" t="s">
        <v>86</v>
      </c>
      <c r="BK190" s="257">
        <f>ROUND(I190*H190,2)</f>
        <v>0</v>
      </c>
      <c r="BL190" s="17" t="s">
        <v>186</v>
      </c>
      <c r="BM190" s="256" t="s">
        <v>388</v>
      </c>
    </row>
    <row r="191" spans="1:65" s="2" customFormat="1" ht="24" customHeight="1">
      <c r="A191" s="38"/>
      <c r="B191" s="39"/>
      <c r="C191" s="244" t="s">
        <v>389</v>
      </c>
      <c r="D191" s="244" t="s">
        <v>144</v>
      </c>
      <c r="E191" s="245" t="s">
        <v>390</v>
      </c>
      <c r="F191" s="246" t="s">
        <v>391</v>
      </c>
      <c r="G191" s="247" t="s">
        <v>185</v>
      </c>
      <c r="H191" s="263">
        <v>2</v>
      </c>
      <c r="I191" s="249"/>
      <c r="J191" s="250">
        <f>ROUND(I191*H191,2)</f>
        <v>0</v>
      </c>
      <c r="K191" s="251"/>
      <c r="L191" s="44"/>
      <c r="M191" s="252" t="s">
        <v>1</v>
      </c>
      <c r="N191" s="253" t="s">
        <v>43</v>
      </c>
      <c r="O191" s="91"/>
      <c r="P191" s="254">
        <f>O191*H191</f>
        <v>0</v>
      </c>
      <c r="Q191" s="254">
        <v>0.00939</v>
      </c>
      <c r="R191" s="254">
        <f>Q191*H191</f>
        <v>0.01878</v>
      </c>
      <c r="S191" s="254">
        <v>0</v>
      </c>
      <c r="T191" s="25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6" t="s">
        <v>186</v>
      </c>
      <c r="AT191" s="256" t="s">
        <v>144</v>
      </c>
      <c r="AU191" s="256" t="s">
        <v>88</v>
      </c>
      <c r="AY191" s="17" t="s">
        <v>141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7" t="s">
        <v>86</v>
      </c>
      <c r="BK191" s="257">
        <f>ROUND(I191*H191,2)</f>
        <v>0</v>
      </c>
      <c r="BL191" s="17" t="s">
        <v>186</v>
      </c>
      <c r="BM191" s="256" t="s">
        <v>392</v>
      </c>
    </row>
    <row r="192" spans="1:65" s="2" customFormat="1" ht="16.5" customHeight="1">
      <c r="A192" s="38"/>
      <c r="B192" s="39"/>
      <c r="C192" s="264" t="s">
        <v>393</v>
      </c>
      <c r="D192" s="264" t="s">
        <v>188</v>
      </c>
      <c r="E192" s="265" t="s">
        <v>394</v>
      </c>
      <c r="F192" s="266" t="s">
        <v>395</v>
      </c>
      <c r="G192" s="267" t="s">
        <v>191</v>
      </c>
      <c r="H192" s="268">
        <v>2</v>
      </c>
      <c r="I192" s="269"/>
      <c r="J192" s="270">
        <f>ROUND(I192*H192,2)</f>
        <v>0</v>
      </c>
      <c r="K192" s="271"/>
      <c r="L192" s="272"/>
      <c r="M192" s="273" t="s">
        <v>1</v>
      </c>
      <c r="N192" s="274" t="s">
        <v>43</v>
      </c>
      <c r="O192" s="91"/>
      <c r="P192" s="254">
        <f>O192*H192</f>
        <v>0</v>
      </c>
      <c r="Q192" s="254">
        <v>0.0031</v>
      </c>
      <c r="R192" s="254">
        <f>Q192*H192</f>
        <v>0.0062</v>
      </c>
      <c r="S192" s="254">
        <v>0</v>
      </c>
      <c r="T192" s="25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6" t="s">
        <v>192</v>
      </c>
      <c r="AT192" s="256" t="s">
        <v>188</v>
      </c>
      <c r="AU192" s="256" t="s">
        <v>88</v>
      </c>
      <c r="AY192" s="17" t="s">
        <v>141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7" t="s">
        <v>86</v>
      </c>
      <c r="BK192" s="257">
        <f>ROUND(I192*H192,2)</f>
        <v>0</v>
      </c>
      <c r="BL192" s="17" t="s">
        <v>186</v>
      </c>
      <c r="BM192" s="256" t="s">
        <v>396</v>
      </c>
    </row>
    <row r="193" spans="1:65" s="2" customFormat="1" ht="24" customHeight="1">
      <c r="A193" s="38"/>
      <c r="B193" s="39"/>
      <c r="C193" s="244" t="s">
        <v>397</v>
      </c>
      <c r="D193" s="244" t="s">
        <v>144</v>
      </c>
      <c r="E193" s="245" t="s">
        <v>361</v>
      </c>
      <c r="F193" s="246" t="s">
        <v>362</v>
      </c>
      <c r="G193" s="247" t="s">
        <v>185</v>
      </c>
      <c r="H193" s="263">
        <v>1</v>
      </c>
      <c r="I193" s="249"/>
      <c r="J193" s="250">
        <f>ROUND(I193*H193,2)</f>
        <v>0</v>
      </c>
      <c r="K193" s="251"/>
      <c r="L193" s="44"/>
      <c r="M193" s="252" t="s">
        <v>1</v>
      </c>
      <c r="N193" s="253" t="s">
        <v>43</v>
      </c>
      <c r="O193" s="91"/>
      <c r="P193" s="254">
        <f>O193*H193</f>
        <v>0</v>
      </c>
      <c r="Q193" s="254">
        <v>0.00704</v>
      </c>
      <c r="R193" s="254">
        <f>Q193*H193</f>
        <v>0.00704</v>
      </c>
      <c r="S193" s="254">
        <v>0</v>
      </c>
      <c r="T193" s="25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6" t="s">
        <v>186</v>
      </c>
      <c r="AT193" s="256" t="s">
        <v>144</v>
      </c>
      <c r="AU193" s="256" t="s">
        <v>88</v>
      </c>
      <c r="AY193" s="17" t="s">
        <v>141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7" t="s">
        <v>86</v>
      </c>
      <c r="BK193" s="257">
        <f>ROUND(I193*H193,2)</f>
        <v>0</v>
      </c>
      <c r="BL193" s="17" t="s">
        <v>186</v>
      </c>
      <c r="BM193" s="256" t="s">
        <v>398</v>
      </c>
    </row>
    <row r="194" spans="1:65" s="2" customFormat="1" ht="16.5" customHeight="1">
      <c r="A194" s="38"/>
      <c r="B194" s="39"/>
      <c r="C194" s="264" t="s">
        <v>399</v>
      </c>
      <c r="D194" s="264" t="s">
        <v>188</v>
      </c>
      <c r="E194" s="265" t="s">
        <v>400</v>
      </c>
      <c r="F194" s="266" t="s">
        <v>401</v>
      </c>
      <c r="G194" s="267" t="s">
        <v>191</v>
      </c>
      <c r="H194" s="268">
        <v>1</v>
      </c>
      <c r="I194" s="269"/>
      <c r="J194" s="270">
        <f>ROUND(I194*H194,2)</f>
        <v>0</v>
      </c>
      <c r="K194" s="271"/>
      <c r="L194" s="272"/>
      <c r="M194" s="273" t="s">
        <v>1</v>
      </c>
      <c r="N194" s="274" t="s">
        <v>43</v>
      </c>
      <c r="O194" s="91"/>
      <c r="P194" s="254">
        <f>O194*H194</f>
        <v>0</v>
      </c>
      <c r="Q194" s="254">
        <v>0.01</v>
      </c>
      <c r="R194" s="254">
        <f>Q194*H194</f>
        <v>0.01</v>
      </c>
      <c r="S194" s="254">
        <v>0</v>
      </c>
      <c r="T194" s="25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6" t="s">
        <v>192</v>
      </c>
      <c r="AT194" s="256" t="s">
        <v>188</v>
      </c>
      <c r="AU194" s="256" t="s">
        <v>88</v>
      </c>
      <c r="AY194" s="17" t="s">
        <v>141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7" t="s">
        <v>86</v>
      </c>
      <c r="BK194" s="257">
        <f>ROUND(I194*H194,2)</f>
        <v>0</v>
      </c>
      <c r="BL194" s="17" t="s">
        <v>186</v>
      </c>
      <c r="BM194" s="256" t="s">
        <v>402</v>
      </c>
    </row>
    <row r="195" spans="1:65" s="2" customFormat="1" ht="16.5" customHeight="1">
      <c r="A195" s="38"/>
      <c r="B195" s="39"/>
      <c r="C195" s="244" t="s">
        <v>192</v>
      </c>
      <c r="D195" s="244" t="s">
        <v>144</v>
      </c>
      <c r="E195" s="245" t="s">
        <v>403</v>
      </c>
      <c r="F195" s="246" t="s">
        <v>404</v>
      </c>
      <c r="G195" s="247" t="s">
        <v>191</v>
      </c>
      <c r="H195" s="263">
        <v>11</v>
      </c>
      <c r="I195" s="249"/>
      <c r="J195" s="250">
        <f>ROUND(I195*H195,2)</f>
        <v>0</v>
      </c>
      <c r="K195" s="251"/>
      <c r="L195" s="44"/>
      <c r="M195" s="252" t="s">
        <v>1</v>
      </c>
      <c r="N195" s="253" t="s">
        <v>43</v>
      </c>
      <c r="O195" s="91"/>
      <c r="P195" s="254">
        <f>O195*H195</f>
        <v>0</v>
      </c>
      <c r="Q195" s="254">
        <v>3E-05</v>
      </c>
      <c r="R195" s="254">
        <f>Q195*H195</f>
        <v>0.00033</v>
      </c>
      <c r="S195" s="254">
        <v>0</v>
      </c>
      <c r="T195" s="25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6" t="s">
        <v>186</v>
      </c>
      <c r="AT195" s="256" t="s">
        <v>144</v>
      </c>
      <c r="AU195" s="256" t="s">
        <v>88</v>
      </c>
      <c r="AY195" s="17" t="s">
        <v>141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7" t="s">
        <v>86</v>
      </c>
      <c r="BK195" s="257">
        <f>ROUND(I195*H195,2)</f>
        <v>0</v>
      </c>
      <c r="BL195" s="17" t="s">
        <v>186</v>
      </c>
      <c r="BM195" s="256" t="s">
        <v>405</v>
      </c>
    </row>
    <row r="196" spans="1:65" s="2" customFormat="1" ht="16.5" customHeight="1">
      <c r="A196" s="38"/>
      <c r="B196" s="39"/>
      <c r="C196" s="264" t="s">
        <v>406</v>
      </c>
      <c r="D196" s="264" t="s">
        <v>188</v>
      </c>
      <c r="E196" s="265" t="s">
        <v>407</v>
      </c>
      <c r="F196" s="266" t="s">
        <v>408</v>
      </c>
      <c r="G196" s="267" t="s">
        <v>191</v>
      </c>
      <c r="H196" s="268">
        <v>11</v>
      </c>
      <c r="I196" s="269"/>
      <c r="J196" s="270">
        <f>ROUND(I196*H196,2)</f>
        <v>0</v>
      </c>
      <c r="K196" s="271"/>
      <c r="L196" s="272"/>
      <c r="M196" s="273" t="s">
        <v>1</v>
      </c>
      <c r="N196" s="274" t="s">
        <v>43</v>
      </c>
      <c r="O196" s="91"/>
      <c r="P196" s="254">
        <f>O196*H196</f>
        <v>0</v>
      </c>
      <c r="Q196" s="254">
        <v>0.00019</v>
      </c>
      <c r="R196" s="254">
        <f>Q196*H196</f>
        <v>0.0020900000000000003</v>
      </c>
      <c r="S196" s="254">
        <v>0</v>
      </c>
      <c r="T196" s="25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6" t="s">
        <v>192</v>
      </c>
      <c r="AT196" s="256" t="s">
        <v>188</v>
      </c>
      <c r="AU196" s="256" t="s">
        <v>88</v>
      </c>
      <c r="AY196" s="17" t="s">
        <v>141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7" t="s">
        <v>86</v>
      </c>
      <c r="BK196" s="257">
        <f>ROUND(I196*H196,2)</f>
        <v>0</v>
      </c>
      <c r="BL196" s="17" t="s">
        <v>186</v>
      </c>
      <c r="BM196" s="256" t="s">
        <v>409</v>
      </c>
    </row>
    <row r="197" spans="1:65" s="2" customFormat="1" ht="16.5" customHeight="1">
      <c r="A197" s="38"/>
      <c r="B197" s="39"/>
      <c r="C197" s="244" t="s">
        <v>410</v>
      </c>
      <c r="D197" s="244" t="s">
        <v>144</v>
      </c>
      <c r="E197" s="245" t="s">
        <v>411</v>
      </c>
      <c r="F197" s="246" t="s">
        <v>412</v>
      </c>
      <c r="G197" s="247" t="s">
        <v>224</v>
      </c>
      <c r="H197" s="263">
        <v>0.14</v>
      </c>
      <c r="I197" s="249"/>
      <c r="J197" s="250">
        <f>ROUND(I197*H197,2)</f>
        <v>0</v>
      </c>
      <c r="K197" s="251"/>
      <c r="L197" s="44"/>
      <c r="M197" s="252" t="s">
        <v>1</v>
      </c>
      <c r="N197" s="253" t="s">
        <v>43</v>
      </c>
      <c r="O197" s="91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6" t="s">
        <v>186</v>
      </c>
      <c r="AT197" s="256" t="s">
        <v>144</v>
      </c>
      <c r="AU197" s="256" t="s">
        <v>88</v>
      </c>
      <c r="AY197" s="17" t="s">
        <v>141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7" t="s">
        <v>86</v>
      </c>
      <c r="BK197" s="257">
        <f>ROUND(I197*H197,2)</f>
        <v>0</v>
      </c>
      <c r="BL197" s="17" t="s">
        <v>186</v>
      </c>
      <c r="BM197" s="256" t="s">
        <v>413</v>
      </c>
    </row>
    <row r="198" spans="1:63" s="12" customFormat="1" ht="22.8" customHeight="1">
      <c r="A198" s="12"/>
      <c r="B198" s="228"/>
      <c r="C198" s="229"/>
      <c r="D198" s="230" t="s">
        <v>77</v>
      </c>
      <c r="E198" s="242" t="s">
        <v>414</v>
      </c>
      <c r="F198" s="242" t="s">
        <v>415</v>
      </c>
      <c r="G198" s="229"/>
      <c r="H198" s="229"/>
      <c r="I198" s="232"/>
      <c r="J198" s="243">
        <f>BK198</f>
        <v>0</v>
      </c>
      <c r="K198" s="229"/>
      <c r="L198" s="234"/>
      <c r="M198" s="235"/>
      <c r="N198" s="236"/>
      <c r="O198" s="236"/>
      <c r="P198" s="237">
        <f>SUM(P199:P200)</f>
        <v>0</v>
      </c>
      <c r="Q198" s="236"/>
      <c r="R198" s="237">
        <f>SUM(R199:R200)</f>
        <v>0.0021880000000000003</v>
      </c>
      <c r="S198" s="236"/>
      <c r="T198" s="238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9" t="s">
        <v>88</v>
      </c>
      <c r="AT198" s="240" t="s">
        <v>77</v>
      </c>
      <c r="AU198" s="240" t="s">
        <v>86</v>
      </c>
      <c r="AY198" s="239" t="s">
        <v>141</v>
      </c>
      <c r="BK198" s="241">
        <f>SUM(BK199:BK200)</f>
        <v>0</v>
      </c>
    </row>
    <row r="199" spans="1:65" s="2" customFormat="1" ht="24" customHeight="1">
      <c r="A199" s="38"/>
      <c r="B199" s="39"/>
      <c r="C199" s="244" t="s">
        <v>416</v>
      </c>
      <c r="D199" s="244" t="s">
        <v>144</v>
      </c>
      <c r="E199" s="245" t="s">
        <v>417</v>
      </c>
      <c r="F199" s="246" t="s">
        <v>418</v>
      </c>
      <c r="G199" s="247" t="s">
        <v>239</v>
      </c>
      <c r="H199" s="263">
        <v>98.6</v>
      </c>
      <c r="I199" s="249"/>
      <c r="J199" s="250">
        <f>ROUND(I199*H199,2)</f>
        <v>0</v>
      </c>
      <c r="K199" s="251"/>
      <c r="L199" s="44"/>
      <c r="M199" s="252" t="s">
        <v>1</v>
      </c>
      <c r="N199" s="253" t="s">
        <v>43</v>
      </c>
      <c r="O199" s="91"/>
      <c r="P199" s="254">
        <f>O199*H199</f>
        <v>0</v>
      </c>
      <c r="Q199" s="254">
        <v>2E-05</v>
      </c>
      <c r="R199" s="254">
        <f>Q199*H199</f>
        <v>0.0019720000000000002</v>
      </c>
      <c r="S199" s="254">
        <v>0</v>
      </c>
      <c r="T199" s="25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6" t="s">
        <v>186</v>
      </c>
      <c r="AT199" s="256" t="s">
        <v>144</v>
      </c>
      <c r="AU199" s="256" t="s">
        <v>88</v>
      </c>
      <c r="AY199" s="17" t="s">
        <v>141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7" t="s">
        <v>86</v>
      </c>
      <c r="BK199" s="257">
        <f>ROUND(I199*H199,2)</f>
        <v>0</v>
      </c>
      <c r="BL199" s="17" t="s">
        <v>186</v>
      </c>
      <c r="BM199" s="256" t="s">
        <v>419</v>
      </c>
    </row>
    <row r="200" spans="1:65" s="2" customFormat="1" ht="24" customHeight="1">
      <c r="A200" s="38"/>
      <c r="B200" s="39"/>
      <c r="C200" s="244" t="s">
        <v>420</v>
      </c>
      <c r="D200" s="244" t="s">
        <v>144</v>
      </c>
      <c r="E200" s="245" t="s">
        <v>421</v>
      </c>
      <c r="F200" s="246" t="s">
        <v>422</v>
      </c>
      <c r="G200" s="247" t="s">
        <v>239</v>
      </c>
      <c r="H200" s="263">
        <v>5.4</v>
      </c>
      <c r="I200" s="249"/>
      <c r="J200" s="250">
        <f>ROUND(I200*H200,2)</f>
        <v>0</v>
      </c>
      <c r="K200" s="251"/>
      <c r="L200" s="44"/>
      <c r="M200" s="252" t="s">
        <v>1</v>
      </c>
      <c r="N200" s="253" t="s">
        <v>43</v>
      </c>
      <c r="O200" s="91"/>
      <c r="P200" s="254">
        <f>O200*H200</f>
        <v>0</v>
      </c>
      <c r="Q200" s="254">
        <v>4E-05</v>
      </c>
      <c r="R200" s="254">
        <f>Q200*H200</f>
        <v>0.00021600000000000002</v>
      </c>
      <c r="S200" s="254">
        <v>0</v>
      </c>
      <c r="T200" s="25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6" t="s">
        <v>186</v>
      </c>
      <c r="AT200" s="256" t="s">
        <v>144</v>
      </c>
      <c r="AU200" s="256" t="s">
        <v>88</v>
      </c>
      <c r="AY200" s="17" t="s">
        <v>141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7" t="s">
        <v>86</v>
      </c>
      <c r="BK200" s="257">
        <f>ROUND(I200*H200,2)</f>
        <v>0</v>
      </c>
      <c r="BL200" s="17" t="s">
        <v>186</v>
      </c>
      <c r="BM200" s="256" t="s">
        <v>423</v>
      </c>
    </row>
    <row r="201" spans="1:63" s="12" customFormat="1" ht="22.8" customHeight="1">
      <c r="A201" s="12"/>
      <c r="B201" s="228"/>
      <c r="C201" s="229"/>
      <c r="D201" s="230" t="s">
        <v>77</v>
      </c>
      <c r="E201" s="242" t="s">
        <v>424</v>
      </c>
      <c r="F201" s="242" t="s">
        <v>425</v>
      </c>
      <c r="G201" s="229"/>
      <c r="H201" s="229"/>
      <c r="I201" s="232"/>
      <c r="J201" s="243">
        <f>BK201</f>
        <v>0</v>
      </c>
      <c r="K201" s="229"/>
      <c r="L201" s="234"/>
      <c r="M201" s="235"/>
      <c r="N201" s="236"/>
      <c r="O201" s="236"/>
      <c r="P201" s="237">
        <f>SUM(P202:P214)</f>
        <v>0</v>
      </c>
      <c r="Q201" s="236"/>
      <c r="R201" s="237">
        <f>SUM(R202:R214)</f>
        <v>0.07619100000000001</v>
      </c>
      <c r="S201" s="236"/>
      <c r="T201" s="238">
        <f>SUM(T202:T214)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9" t="s">
        <v>88</v>
      </c>
      <c r="AT201" s="240" t="s">
        <v>77</v>
      </c>
      <c r="AU201" s="240" t="s">
        <v>86</v>
      </c>
      <c r="AY201" s="239" t="s">
        <v>141</v>
      </c>
      <c r="BK201" s="241">
        <f>SUM(BK202:BK214)</f>
        <v>0</v>
      </c>
    </row>
    <row r="202" spans="1:65" s="2" customFormat="1" ht="24" customHeight="1">
      <c r="A202" s="38"/>
      <c r="B202" s="39"/>
      <c r="C202" s="244" t="s">
        <v>426</v>
      </c>
      <c r="D202" s="244" t="s">
        <v>144</v>
      </c>
      <c r="E202" s="245" t="s">
        <v>427</v>
      </c>
      <c r="F202" s="246" t="s">
        <v>428</v>
      </c>
      <c r="G202" s="247" t="s">
        <v>239</v>
      </c>
      <c r="H202" s="263">
        <v>13.4</v>
      </c>
      <c r="I202" s="249"/>
      <c r="J202" s="250">
        <f>ROUND(I202*H202,2)</f>
        <v>0</v>
      </c>
      <c r="K202" s="251"/>
      <c r="L202" s="44"/>
      <c r="M202" s="252" t="s">
        <v>1</v>
      </c>
      <c r="N202" s="253" t="s">
        <v>43</v>
      </c>
      <c r="O202" s="91"/>
      <c r="P202" s="254">
        <f>O202*H202</f>
        <v>0</v>
      </c>
      <c r="Q202" s="254">
        <v>0.00019</v>
      </c>
      <c r="R202" s="254">
        <f>Q202*H202</f>
        <v>0.002546</v>
      </c>
      <c r="S202" s="254">
        <v>0</v>
      </c>
      <c r="T202" s="25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6" t="s">
        <v>186</v>
      </c>
      <c r="AT202" s="256" t="s">
        <v>144</v>
      </c>
      <c r="AU202" s="256" t="s">
        <v>88</v>
      </c>
      <c r="AY202" s="17" t="s">
        <v>141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7" t="s">
        <v>86</v>
      </c>
      <c r="BK202" s="257">
        <f>ROUND(I202*H202,2)</f>
        <v>0</v>
      </c>
      <c r="BL202" s="17" t="s">
        <v>186</v>
      </c>
      <c r="BM202" s="256" t="s">
        <v>429</v>
      </c>
    </row>
    <row r="203" spans="1:65" s="2" customFormat="1" ht="24" customHeight="1">
      <c r="A203" s="38"/>
      <c r="B203" s="39"/>
      <c r="C203" s="264" t="s">
        <v>430</v>
      </c>
      <c r="D203" s="264" t="s">
        <v>188</v>
      </c>
      <c r="E203" s="265" t="s">
        <v>431</v>
      </c>
      <c r="F203" s="266" t="s">
        <v>432</v>
      </c>
      <c r="G203" s="267" t="s">
        <v>239</v>
      </c>
      <c r="H203" s="268">
        <v>13.4</v>
      </c>
      <c r="I203" s="269"/>
      <c r="J203" s="270">
        <f>ROUND(I203*H203,2)</f>
        <v>0</v>
      </c>
      <c r="K203" s="271"/>
      <c r="L203" s="272"/>
      <c r="M203" s="273" t="s">
        <v>1</v>
      </c>
      <c r="N203" s="274" t="s">
        <v>43</v>
      </c>
      <c r="O203" s="91"/>
      <c r="P203" s="254">
        <f>O203*H203</f>
        <v>0</v>
      </c>
      <c r="Q203" s="254">
        <v>0.00029</v>
      </c>
      <c r="R203" s="254">
        <f>Q203*H203</f>
        <v>0.003886</v>
      </c>
      <c r="S203" s="254">
        <v>0</v>
      </c>
      <c r="T203" s="25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6" t="s">
        <v>192</v>
      </c>
      <c r="AT203" s="256" t="s">
        <v>188</v>
      </c>
      <c r="AU203" s="256" t="s">
        <v>88</v>
      </c>
      <c r="AY203" s="17" t="s">
        <v>141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7" t="s">
        <v>86</v>
      </c>
      <c r="BK203" s="257">
        <f>ROUND(I203*H203,2)</f>
        <v>0</v>
      </c>
      <c r="BL203" s="17" t="s">
        <v>186</v>
      </c>
      <c r="BM203" s="256" t="s">
        <v>433</v>
      </c>
    </row>
    <row r="204" spans="1:65" s="2" customFormat="1" ht="24" customHeight="1">
      <c r="A204" s="38"/>
      <c r="B204" s="39"/>
      <c r="C204" s="244" t="s">
        <v>434</v>
      </c>
      <c r="D204" s="244" t="s">
        <v>144</v>
      </c>
      <c r="E204" s="245" t="s">
        <v>427</v>
      </c>
      <c r="F204" s="246" t="s">
        <v>428</v>
      </c>
      <c r="G204" s="247" t="s">
        <v>239</v>
      </c>
      <c r="H204" s="263">
        <v>18.7</v>
      </c>
      <c r="I204" s="249"/>
      <c r="J204" s="250">
        <f>ROUND(I204*H204,2)</f>
        <v>0</v>
      </c>
      <c r="K204" s="251"/>
      <c r="L204" s="44"/>
      <c r="M204" s="252" t="s">
        <v>1</v>
      </c>
      <c r="N204" s="253" t="s">
        <v>43</v>
      </c>
      <c r="O204" s="91"/>
      <c r="P204" s="254">
        <f>O204*H204</f>
        <v>0</v>
      </c>
      <c r="Q204" s="254">
        <v>0.00019</v>
      </c>
      <c r="R204" s="254">
        <f>Q204*H204</f>
        <v>0.003553</v>
      </c>
      <c r="S204" s="254">
        <v>0</v>
      </c>
      <c r="T204" s="25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6" t="s">
        <v>186</v>
      </c>
      <c r="AT204" s="256" t="s">
        <v>144</v>
      </c>
      <c r="AU204" s="256" t="s">
        <v>88</v>
      </c>
      <c r="AY204" s="17" t="s">
        <v>141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7" t="s">
        <v>86</v>
      </c>
      <c r="BK204" s="257">
        <f>ROUND(I204*H204,2)</f>
        <v>0</v>
      </c>
      <c r="BL204" s="17" t="s">
        <v>186</v>
      </c>
      <c r="BM204" s="256" t="s">
        <v>435</v>
      </c>
    </row>
    <row r="205" spans="1:65" s="2" customFormat="1" ht="24" customHeight="1">
      <c r="A205" s="38"/>
      <c r="B205" s="39"/>
      <c r="C205" s="264" t="s">
        <v>436</v>
      </c>
      <c r="D205" s="264" t="s">
        <v>188</v>
      </c>
      <c r="E205" s="265" t="s">
        <v>437</v>
      </c>
      <c r="F205" s="266" t="s">
        <v>438</v>
      </c>
      <c r="G205" s="267" t="s">
        <v>239</v>
      </c>
      <c r="H205" s="268">
        <v>18.7</v>
      </c>
      <c r="I205" s="269"/>
      <c r="J205" s="270">
        <f>ROUND(I205*H205,2)</f>
        <v>0</v>
      </c>
      <c r="K205" s="271"/>
      <c r="L205" s="272"/>
      <c r="M205" s="273" t="s">
        <v>1</v>
      </c>
      <c r="N205" s="274" t="s">
        <v>43</v>
      </c>
      <c r="O205" s="91"/>
      <c r="P205" s="254">
        <f>O205*H205</f>
        <v>0</v>
      </c>
      <c r="Q205" s="254">
        <v>0.00032</v>
      </c>
      <c r="R205" s="254">
        <f>Q205*H205</f>
        <v>0.005984000000000001</v>
      </c>
      <c r="S205" s="254">
        <v>0</v>
      </c>
      <c r="T205" s="25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6" t="s">
        <v>192</v>
      </c>
      <c r="AT205" s="256" t="s">
        <v>188</v>
      </c>
      <c r="AU205" s="256" t="s">
        <v>88</v>
      </c>
      <c r="AY205" s="17" t="s">
        <v>141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7" t="s">
        <v>86</v>
      </c>
      <c r="BK205" s="257">
        <f>ROUND(I205*H205,2)</f>
        <v>0</v>
      </c>
      <c r="BL205" s="17" t="s">
        <v>186</v>
      </c>
      <c r="BM205" s="256" t="s">
        <v>439</v>
      </c>
    </row>
    <row r="206" spans="1:65" s="2" customFormat="1" ht="24" customHeight="1">
      <c r="A206" s="38"/>
      <c r="B206" s="39"/>
      <c r="C206" s="244" t="s">
        <v>440</v>
      </c>
      <c r="D206" s="244" t="s">
        <v>144</v>
      </c>
      <c r="E206" s="245" t="s">
        <v>427</v>
      </c>
      <c r="F206" s="246" t="s">
        <v>428</v>
      </c>
      <c r="G206" s="247" t="s">
        <v>239</v>
      </c>
      <c r="H206" s="263">
        <v>38.7</v>
      </c>
      <c r="I206" s="249"/>
      <c r="J206" s="250">
        <f>ROUND(I206*H206,2)</f>
        <v>0</v>
      </c>
      <c r="K206" s="251"/>
      <c r="L206" s="44"/>
      <c r="M206" s="252" t="s">
        <v>1</v>
      </c>
      <c r="N206" s="253" t="s">
        <v>43</v>
      </c>
      <c r="O206" s="91"/>
      <c r="P206" s="254">
        <f>O206*H206</f>
        <v>0</v>
      </c>
      <c r="Q206" s="254">
        <v>0.00019</v>
      </c>
      <c r="R206" s="254">
        <f>Q206*H206</f>
        <v>0.007353000000000001</v>
      </c>
      <c r="S206" s="254">
        <v>0</v>
      </c>
      <c r="T206" s="25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6" t="s">
        <v>186</v>
      </c>
      <c r="AT206" s="256" t="s">
        <v>144</v>
      </c>
      <c r="AU206" s="256" t="s">
        <v>88</v>
      </c>
      <c r="AY206" s="17" t="s">
        <v>141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7" t="s">
        <v>86</v>
      </c>
      <c r="BK206" s="257">
        <f>ROUND(I206*H206,2)</f>
        <v>0</v>
      </c>
      <c r="BL206" s="17" t="s">
        <v>186</v>
      </c>
      <c r="BM206" s="256" t="s">
        <v>441</v>
      </c>
    </row>
    <row r="207" spans="1:65" s="2" customFormat="1" ht="24" customHeight="1">
      <c r="A207" s="38"/>
      <c r="B207" s="39"/>
      <c r="C207" s="264" t="s">
        <v>442</v>
      </c>
      <c r="D207" s="264" t="s">
        <v>188</v>
      </c>
      <c r="E207" s="265" t="s">
        <v>443</v>
      </c>
      <c r="F207" s="266" t="s">
        <v>444</v>
      </c>
      <c r="G207" s="267" t="s">
        <v>239</v>
      </c>
      <c r="H207" s="268">
        <v>38.7</v>
      </c>
      <c r="I207" s="269"/>
      <c r="J207" s="270">
        <f>ROUND(I207*H207,2)</f>
        <v>0</v>
      </c>
      <c r="K207" s="271"/>
      <c r="L207" s="272"/>
      <c r="M207" s="273" t="s">
        <v>1</v>
      </c>
      <c r="N207" s="274" t="s">
        <v>43</v>
      </c>
      <c r="O207" s="91"/>
      <c r="P207" s="254">
        <f>O207*H207</f>
        <v>0</v>
      </c>
      <c r="Q207" s="254">
        <v>0.00037</v>
      </c>
      <c r="R207" s="254">
        <f>Q207*H207</f>
        <v>0.014319</v>
      </c>
      <c r="S207" s="254">
        <v>0</v>
      </c>
      <c r="T207" s="25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6" t="s">
        <v>192</v>
      </c>
      <c r="AT207" s="256" t="s">
        <v>188</v>
      </c>
      <c r="AU207" s="256" t="s">
        <v>88</v>
      </c>
      <c r="AY207" s="17" t="s">
        <v>141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7" t="s">
        <v>86</v>
      </c>
      <c r="BK207" s="257">
        <f>ROUND(I207*H207,2)</f>
        <v>0</v>
      </c>
      <c r="BL207" s="17" t="s">
        <v>186</v>
      </c>
      <c r="BM207" s="256" t="s">
        <v>445</v>
      </c>
    </row>
    <row r="208" spans="1:65" s="2" customFormat="1" ht="24" customHeight="1">
      <c r="A208" s="38"/>
      <c r="B208" s="39"/>
      <c r="C208" s="244" t="s">
        <v>446</v>
      </c>
      <c r="D208" s="244" t="s">
        <v>144</v>
      </c>
      <c r="E208" s="245" t="s">
        <v>427</v>
      </c>
      <c r="F208" s="246" t="s">
        <v>428</v>
      </c>
      <c r="G208" s="247" t="s">
        <v>239</v>
      </c>
      <c r="H208" s="263">
        <v>1.6</v>
      </c>
      <c r="I208" s="249"/>
      <c r="J208" s="250">
        <f>ROUND(I208*H208,2)</f>
        <v>0</v>
      </c>
      <c r="K208" s="251"/>
      <c r="L208" s="44"/>
      <c r="M208" s="252" t="s">
        <v>1</v>
      </c>
      <c r="N208" s="253" t="s">
        <v>43</v>
      </c>
      <c r="O208" s="91"/>
      <c r="P208" s="254">
        <f>O208*H208</f>
        <v>0</v>
      </c>
      <c r="Q208" s="254">
        <v>0.00019</v>
      </c>
      <c r="R208" s="254">
        <f>Q208*H208</f>
        <v>0.000304</v>
      </c>
      <c r="S208" s="254">
        <v>0</v>
      </c>
      <c r="T208" s="25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6" t="s">
        <v>186</v>
      </c>
      <c r="AT208" s="256" t="s">
        <v>144</v>
      </c>
      <c r="AU208" s="256" t="s">
        <v>88</v>
      </c>
      <c r="AY208" s="17" t="s">
        <v>141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7" t="s">
        <v>86</v>
      </c>
      <c r="BK208" s="257">
        <f>ROUND(I208*H208,2)</f>
        <v>0</v>
      </c>
      <c r="BL208" s="17" t="s">
        <v>186</v>
      </c>
      <c r="BM208" s="256" t="s">
        <v>447</v>
      </c>
    </row>
    <row r="209" spans="1:65" s="2" customFormat="1" ht="24" customHeight="1">
      <c r="A209" s="38"/>
      <c r="B209" s="39"/>
      <c r="C209" s="264" t="s">
        <v>448</v>
      </c>
      <c r="D209" s="264" t="s">
        <v>188</v>
      </c>
      <c r="E209" s="265" t="s">
        <v>449</v>
      </c>
      <c r="F209" s="266" t="s">
        <v>450</v>
      </c>
      <c r="G209" s="267" t="s">
        <v>239</v>
      </c>
      <c r="H209" s="268">
        <v>1.6</v>
      </c>
      <c r="I209" s="269"/>
      <c r="J209" s="270">
        <f>ROUND(I209*H209,2)</f>
        <v>0</v>
      </c>
      <c r="K209" s="271"/>
      <c r="L209" s="272"/>
      <c r="M209" s="273" t="s">
        <v>1</v>
      </c>
      <c r="N209" s="274" t="s">
        <v>43</v>
      </c>
      <c r="O209" s="91"/>
      <c r="P209" s="254">
        <f>O209*H209</f>
        <v>0</v>
      </c>
      <c r="Q209" s="254">
        <v>0.00078</v>
      </c>
      <c r="R209" s="254">
        <f>Q209*H209</f>
        <v>0.001248</v>
      </c>
      <c r="S209" s="254">
        <v>0</v>
      </c>
      <c r="T209" s="25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6" t="s">
        <v>192</v>
      </c>
      <c r="AT209" s="256" t="s">
        <v>188</v>
      </c>
      <c r="AU209" s="256" t="s">
        <v>88</v>
      </c>
      <c r="AY209" s="17" t="s">
        <v>141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7" t="s">
        <v>86</v>
      </c>
      <c r="BK209" s="257">
        <f>ROUND(I209*H209,2)</f>
        <v>0</v>
      </c>
      <c r="BL209" s="17" t="s">
        <v>186</v>
      </c>
      <c r="BM209" s="256" t="s">
        <v>451</v>
      </c>
    </row>
    <row r="210" spans="1:65" s="2" customFormat="1" ht="24" customHeight="1">
      <c r="A210" s="38"/>
      <c r="B210" s="39"/>
      <c r="C210" s="244" t="s">
        <v>452</v>
      </c>
      <c r="D210" s="244" t="s">
        <v>144</v>
      </c>
      <c r="E210" s="245" t="s">
        <v>427</v>
      </c>
      <c r="F210" s="246" t="s">
        <v>428</v>
      </c>
      <c r="G210" s="247" t="s">
        <v>239</v>
      </c>
      <c r="H210" s="263">
        <v>26.2</v>
      </c>
      <c r="I210" s="249"/>
      <c r="J210" s="250">
        <f>ROUND(I210*H210,2)</f>
        <v>0</v>
      </c>
      <c r="K210" s="251"/>
      <c r="L210" s="44"/>
      <c r="M210" s="252" t="s">
        <v>1</v>
      </c>
      <c r="N210" s="253" t="s">
        <v>43</v>
      </c>
      <c r="O210" s="91"/>
      <c r="P210" s="254">
        <f>O210*H210</f>
        <v>0</v>
      </c>
      <c r="Q210" s="254">
        <v>0.00019</v>
      </c>
      <c r="R210" s="254">
        <f>Q210*H210</f>
        <v>0.004978</v>
      </c>
      <c r="S210" s="254">
        <v>0</v>
      </c>
      <c r="T210" s="25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6" t="s">
        <v>186</v>
      </c>
      <c r="AT210" s="256" t="s">
        <v>144</v>
      </c>
      <c r="AU210" s="256" t="s">
        <v>88</v>
      </c>
      <c r="AY210" s="17" t="s">
        <v>141</v>
      </c>
      <c r="BE210" s="257">
        <f>IF(N210="základní",J210,0)</f>
        <v>0</v>
      </c>
      <c r="BF210" s="257">
        <f>IF(N210="snížená",J210,0)</f>
        <v>0</v>
      </c>
      <c r="BG210" s="257">
        <f>IF(N210="zákl. přenesená",J210,0)</f>
        <v>0</v>
      </c>
      <c r="BH210" s="257">
        <f>IF(N210="sníž. přenesená",J210,0)</f>
        <v>0</v>
      </c>
      <c r="BI210" s="257">
        <f>IF(N210="nulová",J210,0)</f>
        <v>0</v>
      </c>
      <c r="BJ210" s="17" t="s">
        <v>86</v>
      </c>
      <c r="BK210" s="257">
        <f>ROUND(I210*H210,2)</f>
        <v>0</v>
      </c>
      <c r="BL210" s="17" t="s">
        <v>186</v>
      </c>
      <c r="BM210" s="256" t="s">
        <v>453</v>
      </c>
    </row>
    <row r="211" spans="1:65" s="2" customFormat="1" ht="24" customHeight="1">
      <c r="A211" s="38"/>
      <c r="B211" s="39"/>
      <c r="C211" s="264" t="s">
        <v>454</v>
      </c>
      <c r="D211" s="264" t="s">
        <v>188</v>
      </c>
      <c r="E211" s="265" t="s">
        <v>455</v>
      </c>
      <c r="F211" s="266" t="s">
        <v>456</v>
      </c>
      <c r="G211" s="267" t="s">
        <v>239</v>
      </c>
      <c r="H211" s="268">
        <v>26.2</v>
      </c>
      <c r="I211" s="269"/>
      <c r="J211" s="270">
        <f>ROUND(I211*H211,2)</f>
        <v>0</v>
      </c>
      <c r="K211" s="271"/>
      <c r="L211" s="272"/>
      <c r="M211" s="273" t="s">
        <v>1</v>
      </c>
      <c r="N211" s="274" t="s">
        <v>43</v>
      </c>
      <c r="O211" s="91"/>
      <c r="P211" s="254">
        <f>O211*H211</f>
        <v>0</v>
      </c>
      <c r="Q211" s="254">
        <v>0.00088</v>
      </c>
      <c r="R211" s="254">
        <f>Q211*H211</f>
        <v>0.023056</v>
      </c>
      <c r="S211" s="254">
        <v>0</v>
      </c>
      <c r="T211" s="25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6" t="s">
        <v>192</v>
      </c>
      <c r="AT211" s="256" t="s">
        <v>188</v>
      </c>
      <c r="AU211" s="256" t="s">
        <v>88</v>
      </c>
      <c r="AY211" s="17" t="s">
        <v>141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7" t="s">
        <v>86</v>
      </c>
      <c r="BK211" s="257">
        <f>ROUND(I211*H211,2)</f>
        <v>0</v>
      </c>
      <c r="BL211" s="17" t="s">
        <v>186</v>
      </c>
      <c r="BM211" s="256" t="s">
        <v>457</v>
      </c>
    </row>
    <row r="212" spans="1:65" s="2" customFormat="1" ht="24" customHeight="1">
      <c r="A212" s="38"/>
      <c r="B212" s="39"/>
      <c r="C212" s="244" t="s">
        <v>458</v>
      </c>
      <c r="D212" s="244" t="s">
        <v>144</v>
      </c>
      <c r="E212" s="245" t="s">
        <v>459</v>
      </c>
      <c r="F212" s="246" t="s">
        <v>460</v>
      </c>
      <c r="G212" s="247" t="s">
        <v>239</v>
      </c>
      <c r="H212" s="263">
        <v>5.4</v>
      </c>
      <c r="I212" s="249"/>
      <c r="J212" s="250">
        <f>ROUND(I212*H212,2)</f>
        <v>0</v>
      </c>
      <c r="K212" s="251"/>
      <c r="L212" s="44"/>
      <c r="M212" s="252" t="s">
        <v>1</v>
      </c>
      <c r="N212" s="253" t="s">
        <v>43</v>
      </c>
      <c r="O212" s="91"/>
      <c r="P212" s="254">
        <f>O212*H212</f>
        <v>0</v>
      </c>
      <c r="Q212" s="254">
        <v>0.00027</v>
      </c>
      <c r="R212" s="254">
        <f>Q212*H212</f>
        <v>0.001458</v>
      </c>
      <c r="S212" s="254">
        <v>0</v>
      </c>
      <c r="T212" s="25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6" t="s">
        <v>186</v>
      </c>
      <c r="AT212" s="256" t="s">
        <v>144</v>
      </c>
      <c r="AU212" s="256" t="s">
        <v>88</v>
      </c>
      <c r="AY212" s="17" t="s">
        <v>141</v>
      </c>
      <c r="BE212" s="257">
        <f>IF(N212="základní",J212,0)</f>
        <v>0</v>
      </c>
      <c r="BF212" s="257">
        <f>IF(N212="snížená",J212,0)</f>
        <v>0</v>
      </c>
      <c r="BG212" s="257">
        <f>IF(N212="zákl. přenesená",J212,0)</f>
        <v>0</v>
      </c>
      <c r="BH212" s="257">
        <f>IF(N212="sníž. přenesená",J212,0)</f>
        <v>0</v>
      </c>
      <c r="BI212" s="257">
        <f>IF(N212="nulová",J212,0)</f>
        <v>0</v>
      </c>
      <c r="BJ212" s="17" t="s">
        <v>86</v>
      </c>
      <c r="BK212" s="257">
        <f>ROUND(I212*H212,2)</f>
        <v>0</v>
      </c>
      <c r="BL212" s="17" t="s">
        <v>186</v>
      </c>
      <c r="BM212" s="256" t="s">
        <v>461</v>
      </c>
    </row>
    <row r="213" spans="1:65" s="2" customFormat="1" ht="24" customHeight="1">
      <c r="A213" s="38"/>
      <c r="B213" s="39"/>
      <c r="C213" s="264" t="s">
        <v>462</v>
      </c>
      <c r="D213" s="264" t="s">
        <v>188</v>
      </c>
      <c r="E213" s="265" t="s">
        <v>463</v>
      </c>
      <c r="F213" s="266" t="s">
        <v>464</v>
      </c>
      <c r="G213" s="267" t="s">
        <v>239</v>
      </c>
      <c r="H213" s="268">
        <v>5.4</v>
      </c>
      <c r="I213" s="269"/>
      <c r="J213" s="270">
        <f>ROUND(I213*H213,2)</f>
        <v>0</v>
      </c>
      <c r="K213" s="271"/>
      <c r="L213" s="272"/>
      <c r="M213" s="273" t="s">
        <v>1</v>
      </c>
      <c r="N213" s="274" t="s">
        <v>43</v>
      </c>
      <c r="O213" s="91"/>
      <c r="P213" s="254">
        <f>O213*H213</f>
        <v>0</v>
      </c>
      <c r="Q213" s="254">
        <v>0.00139</v>
      </c>
      <c r="R213" s="254">
        <f>Q213*H213</f>
        <v>0.0075060000000000005</v>
      </c>
      <c r="S213" s="254">
        <v>0</v>
      </c>
      <c r="T213" s="25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6" t="s">
        <v>192</v>
      </c>
      <c r="AT213" s="256" t="s">
        <v>188</v>
      </c>
      <c r="AU213" s="256" t="s">
        <v>88</v>
      </c>
      <c r="AY213" s="17" t="s">
        <v>141</v>
      </c>
      <c r="BE213" s="257">
        <f>IF(N213="základní",J213,0)</f>
        <v>0</v>
      </c>
      <c r="BF213" s="257">
        <f>IF(N213="snížená",J213,0)</f>
        <v>0</v>
      </c>
      <c r="BG213" s="257">
        <f>IF(N213="zákl. přenesená",J213,0)</f>
        <v>0</v>
      </c>
      <c r="BH213" s="257">
        <f>IF(N213="sníž. přenesená",J213,0)</f>
        <v>0</v>
      </c>
      <c r="BI213" s="257">
        <f>IF(N213="nulová",J213,0)</f>
        <v>0</v>
      </c>
      <c r="BJ213" s="17" t="s">
        <v>86</v>
      </c>
      <c r="BK213" s="257">
        <f>ROUND(I213*H213,2)</f>
        <v>0</v>
      </c>
      <c r="BL213" s="17" t="s">
        <v>186</v>
      </c>
      <c r="BM213" s="256" t="s">
        <v>465</v>
      </c>
    </row>
    <row r="214" spans="1:65" s="2" customFormat="1" ht="24" customHeight="1">
      <c r="A214" s="38"/>
      <c r="B214" s="39"/>
      <c r="C214" s="244" t="s">
        <v>466</v>
      </c>
      <c r="D214" s="244" t="s">
        <v>144</v>
      </c>
      <c r="E214" s="245" t="s">
        <v>467</v>
      </c>
      <c r="F214" s="246" t="s">
        <v>468</v>
      </c>
      <c r="G214" s="247" t="s">
        <v>224</v>
      </c>
      <c r="H214" s="263">
        <v>0.076</v>
      </c>
      <c r="I214" s="249"/>
      <c r="J214" s="250">
        <f>ROUND(I214*H214,2)</f>
        <v>0</v>
      </c>
      <c r="K214" s="251"/>
      <c r="L214" s="44"/>
      <c r="M214" s="252" t="s">
        <v>1</v>
      </c>
      <c r="N214" s="253" t="s">
        <v>43</v>
      </c>
      <c r="O214" s="91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6" t="s">
        <v>186</v>
      </c>
      <c r="AT214" s="256" t="s">
        <v>144</v>
      </c>
      <c r="AU214" s="256" t="s">
        <v>88</v>
      </c>
      <c r="AY214" s="17" t="s">
        <v>141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7" t="s">
        <v>86</v>
      </c>
      <c r="BK214" s="257">
        <f>ROUND(I214*H214,2)</f>
        <v>0</v>
      </c>
      <c r="BL214" s="17" t="s">
        <v>186</v>
      </c>
      <c r="BM214" s="256" t="s">
        <v>469</v>
      </c>
    </row>
    <row r="215" spans="1:63" s="12" customFormat="1" ht="22.8" customHeight="1">
      <c r="A215" s="12"/>
      <c r="B215" s="228"/>
      <c r="C215" s="229"/>
      <c r="D215" s="230" t="s">
        <v>77</v>
      </c>
      <c r="E215" s="242" t="s">
        <v>470</v>
      </c>
      <c r="F215" s="242" t="s">
        <v>471</v>
      </c>
      <c r="G215" s="229"/>
      <c r="H215" s="229"/>
      <c r="I215" s="232"/>
      <c r="J215" s="243">
        <f>BK215</f>
        <v>0</v>
      </c>
      <c r="K215" s="229"/>
      <c r="L215" s="234"/>
      <c r="M215" s="235"/>
      <c r="N215" s="236"/>
      <c r="O215" s="236"/>
      <c r="P215" s="237">
        <f>SUM(P216:P218)</f>
        <v>0</v>
      </c>
      <c r="Q215" s="236"/>
      <c r="R215" s="237">
        <f>SUM(R216:R218)</f>
        <v>0.00547</v>
      </c>
      <c r="S215" s="236"/>
      <c r="T215" s="238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9" t="s">
        <v>88</v>
      </c>
      <c r="AT215" s="240" t="s">
        <v>77</v>
      </c>
      <c r="AU215" s="240" t="s">
        <v>86</v>
      </c>
      <c r="AY215" s="239" t="s">
        <v>141</v>
      </c>
      <c r="BK215" s="241">
        <f>SUM(BK216:BK218)</f>
        <v>0</v>
      </c>
    </row>
    <row r="216" spans="1:65" s="2" customFormat="1" ht="24" customHeight="1">
      <c r="A216" s="38"/>
      <c r="B216" s="39"/>
      <c r="C216" s="244" t="s">
        <v>472</v>
      </c>
      <c r="D216" s="244" t="s">
        <v>144</v>
      </c>
      <c r="E216" s="245" t="s">
        <v>473</v>
      </c>
      <c r="F216" s="246" t="s">
        <v>474</v>
      </c>
      <c r="G216" s="247" t="s">
        <v>191</v>
      </c>
      <c r="H216" s="263">
        <v>5</v>
      </c>
      <c r="I216" s="249"/>
      <c r="J216" s="250">
        <f>ROUND(I216*H216,2)</f>
        <v>0</v>
      </c>
      <c r="K216" s="251"/>
      <c r="L216" s="44"/>
      <c r="M216" s="252" t="s">
        <v>1</v>
      </c>
      <c r="N216" s="253" t="s">
        <v>43</v>
      </c>
      <c r="O216" s="91"/>
      <c r="P216" s="254">
        <f>O216*H216</f>
        <v>0</v>
      </c>
      <c r="Q216" s="254">
        <v>0.00057</v>
      </c>
      <c r="R216" s="254">
        <f>Q216*H216</f>
        <v>0.00285</v>
      </c>
      <c r="S216" s="254">
        <v>0</v>
      </c>
      <c r="T216" s="25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6" t="s">
        <v>186</v>
      </c>
      <c r="AT216" s="256" t="s">
        <v>144</v>
      </c>
      <c r="AU216" s="256" t="s">
        <v>88</v>
      </c>
      <c r="AY216" s="17" t="s">
        <v>141</v>
      </c>
      <c r="BE216" s="257">
        <f>IF(N216="základní",J216,0)</f>
        <v>0</v>
      </c>
      <c r="BF216" s="257">
        <f>IF(N216="snížená",J216,0)</f>
        <v>0</v>
      </c>
      <c r="BG216" s="257">
        <f>IF(N216="zákl. přenesená",J216,0)</f>
        <v>0</v>
      </c>
      <c r="BH216" s="257">
        <f>IF(N216="sníž. přenesená",J216,0)</f>
        <v>0</v>
      </c>
      <c r="BI216" s="257">
        <f>IF(N216="nulová",J216,0)</f>
        <v>0</v>
      </c>
      <c r="BJ216" s="17" t="s">
        <v>86</v>
      </c>
      <c r="BK216" s="257">
        <f>ROUND(I216*H216,2)</f>
        <v>0</v>
      </c>
      <c r="BL216" s="17" t="s">
        <v>186</v>
      </c>
      <c r="BM216" s="256" t="s">
        <v>475</v>
      </c>
    </row>
    <row r="217" spans="1:65" s="2" customFormat="1" ht="24" customHeight="1">
      <c r="A217" s="38"/>
      <c r="B217" s="39"/>
      <c r="C217" s="244" t="s">
        <v>476</v>
      </c>
      <c r="D217" s="244" t="s">
        <v>144</v>
      </c>
      <c r="E217" s="245" t="s">
        <v>477</v>
      </c>
      <c r="F217" s="246" t="s">
        <v>478</v>
      </c>
      <c r="G217" s="247" t="s">
        <v>191</v>
      </c>
      <c r="H217" s="263">
        <v>3</v>
      </c>
      <c r="I217" s="249"/>
      <c r="J217" s="250">
        <f>ROUND(I217*H217,2)</f>
        <v>0</v>
      </c>
      <c r="K217" s="251"/>
      <c r="L217" s="44"/>
      <c r="M217" s="252" t="s">
        <v>1</v>
      </c>
      <c r="N217" s="253" t="s">
        <v>43</v>
      </c>
      <c r="O217" s="91"/>
      <c r="P217" s="254">
        <f>O217*H217</f>
        <v>0</v>
      </c>
      <c r="Q217" s="254">
        <v>0.00052</v>
      </c>
      <c r="R217" s="254">
        <f>Q217*H217</f>
        <v>0.0015599999999999998</v>
      </c>
      <c r="S217" s="254">
        <v>0</v>
      </c>
      <c r="T217" s="25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6" t="s">
        <v>186</v>
      </c>
      <c r="AT217" s="256" t="s">
        <v>144</v>
      </c>
      <c r="AU217" s="256" t="s">
        <v>88</v>
      </c>
      <c r="AY217" s="17" t="s">
        <v>141</v>
      </c>
      <c r="BE217" s="257">
        <f>IF(N217="základní",J217,0)</f>
        <v>0</v>
      </c>
      <c r="BF217" s="257">
        <f>IF(N217="snížená",J217,0)</f>
        <v>0</v>
      </c>
      <c r="BG217" s="257">
        <f>IF(N217="zákl. přenesená",J217,0)</f>
        <v>0</v>
      </c>
      <c r="BH217" s="257">
        <f>IF(N217="sníž. přenesená",J217,0)</f>
        <v>0</v>
      </c>
      <c r="BI217" s="257">
        <f>IF(N217="nulová",J217,0)</f>
        <v>0</v>
      </c>
      <c r="BJ217" s="17" t="s">
        <v>86</v>
      </c>
      <c r="BK217" s="257">
        <f>ROUND(I217*H217,2)</f>
        <v>0</v>
      </c>
      <c r="BL217" s="17" t="s">
        <v>186</v>
      </c>
      <c r="BM217" s="256" t="s">
        <v>479</v>
      </c>
    </row>
    <row r="218" spans="1:65" s="2" customFormat="1" ht="24" customHeight="1">
      <c r="A218" s="38"/>
      <c r="B218" s="39"/>
      <c r="C218" s="244" t="s">
        <v>480</v>
      </c>
      <c r="D218" s="244" t="s">
        <v>144</v>
      </c>
      <c r="E218" s="245" t="s">
        <v>481</v>
      </c>
      <c r="F218" s="246" t="s">
        <v>482</v>
      </c>
      <c r="G218" s="247" t="s">
        <v>191</v>
      </c>
      <c r="H218" s="263">
        <v>2</v>
      </c>
      <c r="I218" s="249"/>
      <c r="J218" s="250">
        <f>ROUND(I218*H218,2)</f>
        <v>0</v>
      </c>
      <c r="K218" s="251"/>
      <c r="L218" s="44"/>
      <c r="M218" s="252" t="s">
        <v>1</v>
      </c>
      <c r="N218" s="253" t="s">
        <v>43</v>
      </c>
      <c r="O218" s="91"/>
      <c r="P218" s="254">
        <f>O218*H218</f>
        <v>0</v>
      </c>
      <c r="Q218" s="254">
        <v>0.00053</v>
      </c>
      <c r="R218" s="254">
        <f>Q218*H218</f>
        <v>0.00106</v>
      </c>
      <c r="S218" s="254">
        <v>0</v>
      </c>
      <c r="T218" s="25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6" t="s">
        <v>186</v>
      </c>
      <c r="AT218" s="256" t="s">
        <v>144</v>
      </c>
      <c r="AU218" s="256" t="s">
        <v>88</v>
      </c>
      <c r="AY218" s="17" t="s">
        <v>141</v>
      </c>
      <c r="BE218" s="257">
        <f>IF(N218="základní",J218,0)</f>
        <v>0</v>
      </c>
      <c r="BF218" s="257">
        <f>IF(N218="snížená",J218,0)</f>
        <v>0</v>
      </c>
      <c r="BG218" s="257">
        <f>IF(N218="zákl. přenesená",J218,0)</f>
        <v>0</v>
      </c>
      <c r="BH218" s="257">
        <f>IF(N218="sníž. přenesená",J218,0)</f>
        <v>0</v>
      </c>
      <c r="BI218" s="257">
        <f>IF(N218="nulová",J218,0)</f>
        <v>0</v>
      </c>
      <c r="BJ218" s="17" t="s">
        <v>86</v>
      </c>
      <c r="BK218" s="257">
        <f>ROUND(I218*H218,2)</f>
        <v>0</v>
      </c>
      <c r="BL218" s="17" t="s">
        <v>186</v>
      </c>
      <c r="BM218" s="256" t="s">
        <v>483</v>
      </c>
    </row>
    <row r="219" spans="1:63" s="12" customFormat="1" ht="22.8" customHeight="1">
      <c r="A219" s="12"/>
      <c r="B219" s="228"/>
      <c r="C219" s="229"/>
      <c r="D219" s="230" t="s">
        <v>77</v>
      </c>
      <c r="E219" s="242" t="s">
        <v>484</v>
      </c>
      <c r="F219" s="242" t="s">
        <v>485</v>
      </c>
      <c r="G219" s="229"/>
      <c r="H219" s="229"/>
      <c r="I219" s="232"/>
      <c r="J219" s="243">
        <f>BK219</f>
        <v>0</v>
      </c>
      <c r="K219" s="229"/>
      <c r="L219" s="234"/>
      <c r="M219" s="235"/>
      <c r="N219" s="236"/>
      <c r="O219" s="236"/>
      <c r="P219" s="237">
        <f>SUM(P220:P241)</f>
        <v>0</v>
      </c>
      <c r="Q219" s="236"/>
      <c r="R219" s="237">
        <f>SUM(R220:R241)</f>
        <v>0.07615999999999999</v>
      </c>
      <c r="S219" s="236"/>
      <c r="T219" s="238">
        <f>SUM(T220:T241)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9" t="s">
        <v>88</v>
      </c>
      <c r="AT219" s="240" t="s">
        <v>77</v>
      </c>
      <c r="AU219" s="240" t="s">
        <v>86</v>
      </c>
      <c r="AY219" s="239" t="s">
        <v>141</v>
      </c>
      <c r="BK219" s="241">
        <f>SUM(BK220:BK241)</f>
        <v>0</v>
      </c>
    </row>
    <row r="220" spans="1:65" s="2" customFormat="1" ht="16.5" customHeight="1">
      <c r="A220" s="38"/>
      <c r="B220" s="39"/>
      <c r="C220" s="264" t="s">
        <v>486</v>
      </c>
      <c r="D220" s="264" t="s">
        <v>188</v>
      </c>
      <c r="E220" s="265" t="s">
        <v>487</v>
      </c>
      <c r="F220" s="266" t="s">
        <v>488</v>
      </c>
      <c r="G220" s="267" t="s">
        <v>489</v>
      </c>
      <c r="H220" s="268">
        <v>100</v>
      </c>
      <c r="I220" s="269"/>
      <c r="J220" s="270">
        <f>ROUND(I220*H220,2)</f>
        <v>0</v>
      </c>
      <c r="K220" s="271"/>
      <c r="L220" s="272"/>
      <c r="M220" s="273" t="s">
        <v>1</v>
      </c>
      <c r="N220" s="274" t="s">
        <v>43</v>
      </c>
      <c r="O220" s="91"/>
      <c r="P220" s="254">
        <f>O220*H220</f>
        <v>0</v>
      </c>
      <c r="Q220" s="254">
        <v>0.0001</v>
      </c>
      <c r="R220" s="254">
        <f>Q220*H220</f>
        <v>0.01</v>
      </c>
      <c r="S220" s="254">
        <v>0</v>
      </c>
      <c r="T220" s="25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6" t="s">
        <v>192</v>
      </c>
      <c r="AT220" s="256" t="s">
        <v>188</v>
      </c>
      <c r="AU220" s="256" t="s">
        <v>88</v>
      </c>
      <c r="AY220" s="17" t="s">
        <v>141</v>
      </c>
      <c r="BE220" s="257">
        <f>IF(N220="základní",J220,0)</f>
        <v>0</v>
      </c>
      <c r="BF220" s="257">
        <f>IF(N220="snížená",J220,0)</f>
        <v>0</v>
      </c>
      <c r="BG220" s="257">
        <f>IF(N220="zákl. přenesená",J220,0)</f>
        <v>0</v>
      </c>
      <c r="BH220" s="257">
        <f>IF(N220="sníž. přenesená",J220,0)</f>
        <v>0</v>
      </c>
      <c r="BI220" s="257">
        <f>IF(N220="nulová",J220,0)</f>
        <v>0</v>
      </c>
      <c r="BJ220" s="17" t="s">
        <v>86</v>
      </c>
      <c r="BK220" s="257">
        <f>ROUND(I220*H220,2)</f>
        <v>0</v>
      </c>
      <c r="BL220" s="17" t="s">
        <v>186</v>
      </c>
      <c r="BM220" s="256" t="s">
        <v>490</v>
      </c>
    </row>
    <row r="221" spans="1:65" s="2" customFormat="1" ht="16.5" customHeight="1">
      <c r="A221" s="38"/>
      <c r="B221" s="39"/>
      <c r="C221" s="264" t="s">
        <v>491</v>
      </c>
      <c r="D221" s="264" t="s">
        <v>188</v>
      </c>
      <c r="E221" s="265" t="s">
        <v>492</v>
      </c>
      <c r="F221" s="266" t="s">
        <v>493</v>
      </c>
      <c r="G221" s="267" t="s">
        <v>494</v>
      </c>
      <c r="H221" s="268">
        <v>1</v>
      </c>
      <c r="I221" s="269"/>
      <c r="J221" s="270">
        <f>ROUND(I221*H221,2)</f>
        <v>0</v>
      </c>
      <c r="K221" s="271"/>
      <c r="L221" s="272"/>
      <c r="M221" s="273" t="s">
        <v>1</v>
      </c>
      <c r="N221" s="274" t="s">
        <v>43</v>
      </c>
      <c r="O221" s="91"/>
      <c r="P221" s="254">
        <f>O221*H221</f>
        <v>0</v>
      </c>
      <c r="Q221" s="254">
        <v>0.0001</v>
      </c>
      <c r="R221" s="254">
        <f>Q221*H221</f>
        <v>0.0001</v>
      </c>
      <c r="S221" s="254">
        <v>0</v>
      </c>
      <c r="T221" s="25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6" t="s">
        <v>192</v>
      </c>
      <c r="AT221" s="256" t="s">
        <v>188</v>
      </c>
      <c r="AU221" s="256" t="s">
        <v>88</v>
      </c>
      <c r="AY221" s="17" t="s">
        <v>141</v>
      </c>
      <c r="BE221" s="257">
        <f>IF(N221="základní",J221,0)</f>
        <v>0</v>
      </c>
      <c r="BF221" s="257">
        <f>IF(N221="snížená",J221,0)</f>
        <v>0</v>
      </c>
      <c r="BG221" s="257">
        <f>IF(N221="zákl. přenesená",J221,0)</f>
        <v>0</v>
      </c>
      <c r="BH221" s="257">
        <f>IF(N221="sníž. přenesená",J221,0)</f>
        <v>0</v>
      </c>
      <c r="BI221" s="257">
        <f>IF(N221="nulová",J221,0)</f>
        <v>0</v>
      </c>
      <c r="BJ221" s="17" t="s">
        <v>86</v>
      </c>
      <c r="BK221" s="257">
        <f>ROUND(I221*H221,2)</f>
        <v>0</v>
      </c>
      <c r="BL221" s="17" t="s">
        <v>186</v>
      </c>
      <c r="BM221" s="256" t="s">
        <v>495</v>
      </c>
    </row>
    <row r="222" spans="1:65" s="2" customFormat="1" ht="16.5" customHeight="1">
      <c r="A222" s="38"/>
      <c r="B222" s="39"/>
      <c r="C222" s="264" t="s">
        <v>496</v>
      </c>
      <c r="D222" s="264" t="s">
        <v>188</v>
      </c>
      <c r="E222" s="265" t="s">
        <v>497</v>
      </c>
      <c r="F222" s="266" t="s">
        <v>498</v>
      </c>
      <c r="G222" s="267" t="s">
        <v>191</v>
      </c>
      <c r="H222" s="268">
        <v>4</v>
      </c>
      <c r="I222" s="269"/>
      <c r="J222" s="270">
        <f>ROUND(I222*H222,2)</f>
        <v>0</v>
      </c>
      <c r="K222" s="271"/>
      <c r="L222" s="272"/>
      <c r="M222" s="273" t="s">
        <v>1</v>
      </c>
      <c r="N222" s="274" t="s">
        <v>43</v>
      </c>
      <c r="O222" s="91"/>
      <c r="P222" s="254">
        <f>O222*H222</f>
        <v>0</v>
      </c>
      <c r="Q222" s="254">
        <v>0</v>
      </c>
      <c r="R222" s="254">
        <f>Q222*H222</f>
        <v>0</v>
      </c>
      <c r="S222" s="254">
        <v>0</v>
      </c>
      <c r="T222" s="25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6" t="s">
        <v>302</v>
      </c>
      <c r="AT222" s="256" t="s">
        <v>188</v>
      </c>
      <c r="AU222" s="256" t="s">
        <v>88</v>
      </c>
      <c r="AY222" s="17" t="s">
        <v>141</v>
      </c>
      <c r="BE222" s="257">
        <f>IF(N222="základní",J222,0)</f>
        <v>0</v>
      </c>
      <c r="BF222" s="257">
        <f>IF(N222="snížená",J222,0)</f>
        <v>0</v>
      </c>
      <c r="BG222" s="257">
        <f>IF(N222="zákl. přenesená",J222,0)</f>
        <v>0</v>
      </c>
      <c r="BH222" s="257">
        <f>IF(N222="sníž. přenesená",J222,0)</f>
        <v>0</v>
      </c>
      <c r="BI222" s="257">
        <f>IF(N222="nulová",J222,0)</f>
        <v>0</v>
      </c>
      <c r="BJ222" s="17" t="s">
        <v>86</v>
      </c>
      <c r="BK222" s="257">
        <f>ROUND(I222*H222,2)</f>
        <v>0</v>
      </c>
      <c r="BL222" s="17" t="s">
        <v>160</v>
      </c>
      <c r="BM222" s="256" t="s">
        <v>499</v>
      </c>
    </row>
    <row r="223" spans="1:65" s="2" customFormat="1" ht="16.5" customHeight="1">
      <c r="A223" s="38"/>
      <c r="B223" s="39"/>
      <c r="C223" s="264" t="s">
        <v>500</v>
      </c>
      <c r="D223" s="264" t="s">
        <v>188</v>
      </c>
      <c r="E223" s="265" t="s">
        <v>501</v>
      </c>
      <c r="F223" s="266" t="s">
        <v>502</v>
      </c>
      <c r="G223" s="267" t="s">
        <v>191</v>
      </c>
      <c r="H223" s="268">
        <v>12</v>
      </c>
      <c r="I223" s="269"/>
      <c r="J223" s="270">
        <f>ROUND(I223*H223,2)</f>
        <v>0</v>
      </c>
      <c r="K223" s="271"/>
      <c r="L223" s="272"/>
      <c r="M223" s="273" t="s">
        <v>1</v>
      </c>
      <c r="N223" s="274" t="s">
        <v>43</v>
      </c>
      <c r="O223" s="91"/>
      <c r="P223" s="254">
        <f>O223*H223</f>
        <v>0</v>
      </c>
      <c r="Q223" s="254">
        <v>0</v>
      </c>
      <c r="R223" s="254">
        <f>Q223*H223</f>
        <v>0</v>
      </c>
      <c r="S223" s="254">
        <v>0</v>
      </c>
      <c r="T223" s="25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6" t="s">
        <v>302</v>
      </c>
      <c r="AT223" s="256" t="s">
        <v>188</v>
      </c>
      <c r="AU223" s="256" t="s">
        <v>88</v>
      </c>
      <c r="AY223" s="17" t="s">
        <v>141</v>
      </c>
      <c r="BE223" s="257">
        <f>IF(N223="základní",J223,0)</f>
        <v>0</v>
      </c>
      <c r="BF223" s="257">
        <f>IF(N223="snížená",J223,0)</f>
        <v>0</v>
      </c>
      <c r="BG223" s="257">
        <f>IF(N223="zákl. přenesená",J223,0)</f>
        <v>0</v>
      </c>
      <c r="BH223" s="257">
        <f>IF(N223="sníž. přenesená",J223,0)</f>
        <v>0</v>
      </c>
      <c r="BI223" s="257">
        <f>IF(N223="nulová",J223,0)</f>
        <v>0</v>
      </c>
      <c r="BJ223" s="17" t="s">
        <v>86</v>
      </c>
      <c r="BK223" s="257">
        <f>ROUND(I223*H223,2)</f>
        <v>0</v>
      </c>
      <c r="BL223" s="17" t="s">
        <v>160</v>
      </c>
      <c r="BM223" s="256" t="s">
        <v>503</v>
      </c>
    </row>
    <row r="224" spans="1:65" s="2" customFormat="1" ht="16.5" customHeight="1">
      <c r="A224" s="38"/>
      <c r="B224" s="39"/>
      <c r="C224" s="264" t="s">
        <v>504</v>
      </c>
      <c r="D224" s="264" t="s">
        <v>188</v>
      </c>
      <c r="E224" s="265" t="s">
        <v>505</v>
      </c>
      <c r="F224" s="266" t="s">
        <v>506</v>
      </c>
      <c r="G224" s="267" t="s">
        <v>191</v>
      </c>
      <c r="H224" s="268">
        <v>12</v>
      </c>
      <c r="I224" s="269"/>
      <c r="J224" s="270">
        <f>ROUND(I224*H224,2)</f>
        <v>0</v>
      </c>
      <c r="K224" s="271"/>
      <c r="L224" s="272"/>
      <c r="M224" s="273" t="s">
        <v>1</v>
      </c>
      <c r="N224" s="274" t="s">
        <v>43</v>
      </c>
      <c r="O224" s="91"/>
      <c r="P224" s="254">
        <f>O224*H224</f>
        <v>0</v>
      </c>
      <c r="Q224" s="254">
        <v>1E-05</v>
      </c>
      <c r="R224" s="254">
        <f>Q224*H224</f>
        <v>0.00012000000000000002</v>
      </c>
      <c r="S224" s="254">
        <v>0</v>
      </c>
      <c r="T224" s="25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6" t="s">
        <v>302</v>
      </c>
      <c r="AT224" s="256" t="s">
        <v>188</v>
      </c>
      <c r="AU224" s="256" t="s">
        <v>88</v>
      </c>
      <c r="AY224" s="17" t="s">
        <v>141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7" t="s">
        <v>86</v>
      </c>
      <c r="BK224" s="257">
        <f>ROUND(I224*H224,2)</f>
        <v>0</v>
      </c>
      <c r="BL224" s="17" t="s">
        <v>160</v>
      </c>
      <c r="BM224" s="256" t="s">
        <v>507</v>
      </c>
    </row>
    <row r="225" spans="1:65" s="2" customFormat="1" ht="16.5" customHeight="1">
      <c r="A225" s="38"/>
      <c r="B225" s="39"/>
      <c r="C225" s="264" t="s">
        <v>508</v>
      </c>
      <c r="D225" s="264" t="s">
        <v>188</v>
      </c>
      <c r="E225" s="265" t="s">
        <v>509</v>
      </c>
      <c r="F225" s="266" t="s">
        <v>510</v>
      </c>
      <c r="G225" s="267" t="s">
        <v>191</v>
      </c>
      <c r="H225" s="268">
        <v>4</v>
      </c>
      <c r="I225" s="269"/>
      <c r="J225" s="270">
        <f>ROUND(I225*H225,2)</f>
        <v>0</v>
      </c>
      <c r="K225" s="271"/>
      <c r="L225" s="272"/>
      <c r="M225" s="273" t="s">
        <v>1</v>
      </c>
      <c r="N225" s="274" t="s">
        <v>43</v>
      </c>
      <c r="O225" s="91"/>
      <c r="P225" s="254">
        <f>O225*H225</f>
        <v>0</v>
      </c>
      <c r="Q225" s="254">
        <v>1E-05</v>
      </c>
      <c r="R225" s="254">
        <f>Q225*H225</f>
        <v>4E-05</v>
      </c>
      <c r="S225" s="254">
        <v>0</v>
      </c>
      <c r="T225" s="25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6" t="s">
        <v>302</v>
      </c>
      <c r="AT225" s="256" t="s">
        <v>188</v>
      </c>
      <c r="AU225" s="256" t="s">
        <v>88</v>
      </c>
      <c r="AY225" s="17" t="s">
        <v>141</v>
      </c>
      <c r="BE225" s="257">
        <f>IF(N225="základní",J225,0)</f>
        <v>0</v>
      </c>
      <c r="BF225" s="257">
        <f>IF(N225="snížená",J225,0)</f>
        <v>0</v>
      </c>
      <c r="BG225" s="257">
        <f>IF(N225="zákl. přenesená",J225,0)</f>
        <v>0</v>
      </c>
      <c r="BH225" s="257">
        <f>IF(N225="sníž. přenesená",J225,0)</f>
        <v>0</v>
      </c>
      <c r="BI225" s="257">
        <f>IF(N225="nulová",J225,0)</f>
        <v>0</v>
      </c>
      <c r="BJ225" s="17" t="s">
        <v>86</v>
      </c>
      <c r="BK225" s="257">
        <f>ROUND(I225*H225,2)</f>
        <v>0</v>
      </c>
      <c r="BL225" s="17" t="s">
        <v>160</v>
      </c>
      <c r="BM225" s="256" t="s">
        <v>511</v>
      </c>
    </row>
    <row r="226" spans="1:65" s="2" customFormat="1" ht="16.5" customHeight="1">
      <c r="A226" s="38"/>
      <c r="B226" s="39"/>
      <c r="C226" s="264" t="s">
        <v>512</v>
      </c>
      <c r="D226" s="264" t="s">
        <v>188</v>
      </c>
      <c r="E226" s="265" t="s">
        <v>513</v>
      </c>
      <c r="F226" s="266" t="s">
        <v>514</v>
      </c>
      <c r="G226" s="267" t="s">
        <v>191</v>
      </c>
      <c r="H226" s="268">
        <v>6</v>
      </c>
      <c r="I226" s="269"/>
      <c r="J226" s="270">
        <f>ROUND(I226*H226,2)</f>
        <v>0</v>
      </c>
      <c r="K226" s="271"/>
      <c r="L226" s="272"/>
      <c r="M226" s="273" t="s">
        <v>1</v>
      </c>
      <c r="N226" s="274" t="s">
        <v>43</v>
      </c>
      <c r="O226" s="91"/>
      <c r="P226" s="254">
        <f>O226*H226</f>
        <v>0</v>
      </c>
      <c r="Q226" s="254">
        <v>2E-05</v>
      </c>
      <c r="R226" s="254">
        <f>Q226*H226</f>
        <v>0.00012000000000000002</v>
      </c>
      <c r="S226" s="254">
        <v>0</v>
      </c>
      <c r="T226" s="25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6" t="s">
        <v>302</v>
      </c>
      <c r="AT226" s="256" t="s">
        <v>188</v>
      </c>
      <c r="AU226" s="256" t="s">
        <v>88</v>
      </c>
      <c r="AY226" s="17" t="s">
        <v>141</v>
      </c>
      <c r="BE226" s="257">
        <f>IF(N226="základní",J226,0)</f>
        <v>0</v>
      </c>
      <c r="BF226" s="257">
        <f>IF(N226="snížená",J226,0)</f>
        <v>0</v>
      </c>
      <c r="BG226" s="257">
        <f>IF(N226="zákl. přenesená",J226,0)</f>
        <v>0</v>
      </c>
      <c r="BH226" s="257">
        <f>IF(N226="sníž. přenesená",J226,0)</f>
        <v>0</v>
      </c>
      <c r="BI226" s="257">
        <f>IF(N226="nulová",J226,0)</f>
        <v>0</v>
      </c>
      <c r="BJ226" s="17" t="s">
        <v>86</v>
      </c>
      <c r="BK226" s="257">
        <f>ROUND(I226*H226,2)</f>
        <v>0</v>
      </c>
      <c r="BL226" s="17" t="s">
        <v>160</v>
      </c>
      <c r="BM226" s="256" t="s">
        <v>515</v>
      </c>
    </row>
    <row r="227" spans="1:65" s="2" customFormat="1" ht="16.5" customHeight="1">
      <c r="A227" s="38"/>
      <c r="B227" s="39"/>
      <c r="C227" s="264" t="s">
        <v>516</v>
      </c>
      <c r="D227" s="264" t="s">
        <v>188</v>
      </c>
      <c r="E227" s="265" t="s">
        <v>517</v>
      </c>
      <c r="F227" s="266" t="s">
        <v>518</v>
      </c>
      <c r="G227" s="267" t="s">
        <v>191</v>
      </c>
      <c r="H227" s="268">
        <v>17</v>
      </c>
      <c r="I227" s="269"/>
      <c r="J227" s="270">
        <f>ROUND(I227*H227,2)</f>
        <v>0</v>
      </c>
      <c r="K227" s="271"/>
      <c r="L227" s="272"/>
      <c r="M227" s="273" t="s">
        <v>1</v>
      </c>
      <c r="N227" s="274" t="s">
        <v>43</v>
      </c>
      <c r="O227" s="91"/>
      <c r="P227" s="254">
        <f>O227*H227</f>
        <v>0</v>
      </c>
      <c r="Q227" s="254">
        <v>2E-05</v>
      </c>
      <c r="R227" s="254">
        <f>Q227*H227</f>
        <v>0.00034</v>
      </c>
      <c r="S227" s="254">
        <v>0</v>
      </c>
      <c r="T227" s="25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6" t="s">
        <v>302</v>
      </c>
      <c r="AT227" s="256" t="s">
        <v>188</v>
      </c>
      <c r="AU227" s="256" t="s">
        <v>88</v>
      </c>
      <c r="AY227" s="17" t="s">
        <v>141</v>
      </c>
      <c r="BE227" s="257">
        <f>IF(N227="základní",J227,0)</f>
        <v>0</v>
      </c>
      <c r="BF227" s="257">
        <f>IF(N227="snížená",J227,0)</f>
        <v>0</v>
      </c>
      <c r="BG227" s="257">
        <f>IF(N227="zákl. přenesená",J227,0)</f>
        <v>0</v>
      </c>
      <c r="BH227" s="257">
        <f>IF(N227="sníž. přenesená",J227,0)</f>
        <v>0</v>
      </c>
      <c r="BI227" s="257">
        <f>IF(N227="nulová",J227,0)</f>
        <v>0</v>
      </c>
      <c r="BJ227" s="17" t="s">
        <v>86</v>
      </c>
      <c r="BK227" s="257">
        <f>ROUND(I227*H227,2)</f>
        <v>0</v>
      </c>
      <c r="BL227" s="17" t="s">
        <v>160</v>
      </c>
      <c r="BM227" s="256" t="s">
        <v>519</v>
      </c>
    </row>
    <row r="228" spans="1:65" s="2" customFormat="1" ht="16.5" customHeight="1">
      <c r="A228" s="38"/>
      <c r="B228" s="39"/>
      <c r="C228" s="264" t="s">
        <v>520</v>
      </c>
      <c r="D228" s="264" t="s">
        <v>188</v>
      </c>
      <c r="E228" s="265" t="s">
        <v>521</v>
      </c>
      <c r="F228" s="266" t="s">
        <v>522</v>
      </c>
      <c r="G228" s="267" t="s">
        <v>191</v>
      </c>
      <c r="H228" s="268">
        <v>29</v>
      </c>
      <c r="I228" s="269"/>
      <c r="J228" s="270">
        <f>ROUND(I228*H228,2)</f>
        <v>0</v>
      </c>
      <c r="K228" s="271"/>
      <c r="L228" s="272"/>
      <c r="M228" s="273" t="s">
        <v>1</v>
      </c>
      <c r="N228" s="274" t="s">
        <v>43</v>
      </c>
      <c r="O228" s="91"/>
      <c r="P228" s="254">
        <f>O228*H228</f>
        <v>0</v>
      </c>
      <c r="Q228" s="254">
        <v>2E-05</v>
      </c>
      <c r="R228" s="254">
        <f>Q228*H228</f>
        <v>0.00058</v>
      </c>
      <c r="S228" s="254">
        <v>0</v>
      </c>
      <c r="T228" s="25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6" t="s">
        <v>302</v>
      </c>
      <c r="AT228" s="256" t="s">
        <v>188</v>
      </c>
      <c r="AU228" s="256" t="s">
        <v>88</v>
      </c>
      <c r="AY228" s="17" t="s">
        <v>141</v>
      </c>
      <c r="BE228" s="257">
        <f>IF(N228="základní",J228,0)</f>
        <v>0</v>
      </c>
      <c r="BF228" s="257">
        <f>IF(N228="snížená",J228,0)</f>
        <v>0</v>
      </c>
      <c r="BG228" s="257">
        <f>IF(N228="zákl. přenesená",J228,0)</f>
        <v>0</v>
      </c>
      <c r="BH228" s="257">
        <f>IF(N228="sníž. přenesená",J228,0)</f>
        <v>0</v>
      </c>
      <c r="BI228" s="257">
        <f>IF(N228="nulová",J228,0)</f>
        <v>0</v>
      </c>
      <c r="BJ228" s="17" t="s">
        <v>86</v>
      </c>
      <c r="BK228" s="257">
        <f>ROUND(I228*H228,2)</f>
        <v>0</v>
      </c>
      <c r="BL228" s="17" t="s">
        <v>160</v>
      </c>
      <c r="BM228" s="256" t="s">
        <v>523</v>
      </c>
    </row>
    <row r="229" spans="1:65" s="2" customFormat="1" ht="16.5" customHeight="1">
      <c r="A229" s="38"/>
      <c r="B229" s="39"/>
      <c r="C229" s="264" t="s">
        <v>524</v>
      </c>
      <c r="D229" s="264" t="s">
        <v>188</v>
      </c>
      <c r="E229" s="265" t="s">
        <v>525</v>
      </c>
      <c r="F229" s="266" t="s">
        <v>526</v>
      </c>
      <c r="G229" s="267" t="s">
        <v>191</v>
      </c>
      <c r="H229" s="268">
        <v>3</v>
      </c>
      <c r="I229" s="269"/>
      <c r="J229" s="270">
        <f>ROUND(I229*H229,2)</f>
        <v>0</v>
      </c>
      <c r="K229" s="271"/>
      <c r="L229" s="272"/>
      <c r="M229" s="273" t="s">
        <v>1</v>
      </c>
      <c r="N229" s="274" t="s">
        <v>43</v>
      </c>
      <c r="O229" s="91"/>
      <c r="P229" s="254">
        <f>O229*H229</f>
        <v>0</v>
      </c>
      <c r="Q229" s="254">
        <v>2E-05</v>
      </c>
      <c r="R229" s="254">
        <f>Q229*H229</f>
        <v>6.000000000000001E-05</v>
      </c>
      <c r="S229" s="254">
        <v>0</v>
      </c>
      <c r="T229" s="25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6" t="s">
        <v>302</v>
      </c>
      <c r="AT229" s="256" t="s">
        <v>188</v>
      </c>
      <c r="AU229" s="256" t="s">
        <v>88</v>
      </c>
      <c r="AY229" s="17" t="s">
        <v>141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7" t="s">
        <v>86</v>
      </c>
      <c r="BK229" s="257">
        <f>ROUND(I229*H229,2)</f>
        <v>0</v>
      </c>
      <c r="BL229" s="17" t="s">
        <v>160</v>
      </c>
      <c r="BM229" s="256" t="s">
        <v>527</v>
      </c>
    </row>
    <row r="230" spans="1:65" s="2" customFormat="1" ht="16.5" customHeight="1">
      <c r="A230" s="38"/>
      <c r="B230" s="39"/>
      <c r="C230" s="264" t="s">
        <v>528</v>
      </c>
      <c r="D230" s="264" t="s">
        <v>188</v>
      </c>
      <c r="E230" s="265" t="s">
        <v>529</v>
      </c>
      <c r="F230" s="266" t="s">
        <v>530</v>
      </c>
      <c r="G230" s="267" t="s">
        <v>191</v>
      </c>
      <c r="H230" s="268">
        <v>23</v>
      </c>
      <c r="I230" s="269"/>
      <c r="J230" s="270">
        <f>ROUND(I230*H230,2)</f>
        <v>0</v>
      </c>
      <c r="K230" s="271"/>
      <c r="L230" s="272"/>
      <c r="M230" s="273" t="s">
        <v>1</v>
      </c>
      <c r="N230" s="274" t="s">
        <v>43</v>
      </c>
      <c r="O230" s="91"/>
      <c r="P230" s="254">
        <f>O230*H230</f>
        <v>0</v>
      </c>
      <c r="Q230" s="254">
        <v>2E-05</v>
      </c>
      <c r="R230" s="254">
        <f>Q230*H230</f>
        <v>0.00046</v>
      </c>
      <c r="S230" s="254">
        <v>0</v>
      </c>
      <c r="T230" s="25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6" t="s">
        <v>302</v>
      </c>
      <c r="AT230" s="256" t="s">
        <v>188</v>
      </c>
      <c r="AU230" s="256" t="s">
        <v>88</v>
      </c>
      <c r="AY230" s="17" t="s">
        <v>141</v>
      </c>
      <c r="BE230" s="257">
        <f>IF(N230="základní",J230,0)</f>
        <v>0</v>
      </c>
      <c r="BF230" s="257">
        <f>IF(N230="snížená",J230,0)</f>
        <v>0</v>
      </c>
      <c r="BG230" s="257">
        <f>IF(N230="zákl. přenesená",J230,0)</f>
        <v>0</v>
      </c>
      <c r="BH230" s="257">
        <f>IF(N230="sníž. přenesená",J230,0)</f>
        <v>0</v>
      </c>
      <c r="BI230" s="257">
        <f>IF(N230="nulová",J230,0)</f>
        <v>0</v>
      </c>
      <c r="BJ230" s="17" t="s">
        <v>86</v>
      </c>
      <c r="BK230" s="257">
        <f>ROUND(I230*H230,2)</f>
        <v>0</v>
      </c>
      <c r="BL230" s="17" t="s">
        <v>160</v>
      </c>
      <c r="BM230" s="256" t="s">
        <v>531</v>
      </c>
    </row>
    <row r="231" spans="1:65" s="2" customFormat="1" ht="16.5" customHeight="1">
      <c r="A231" s="38"/>
      <c r="B231" s="39"/>
      <c r="C231" s="264" t="s">
        <v>532</v>
      </c>
      <c r="D231" s="264" t="s">
        <v>188</v>
      </c>
      <c r="E231" s="265" t="s">
        <v>533</v>
      </c>
      <c r="F231" s="266" t="s">
        <v>534</v>
      </c>
      <c r="G231" s="267" t="s">
        <v>191</v>
      </c>
      <c r="H231" s="268">
        <v>6</v>
      </c>
      <c r="I231" s="269"/>
      <c r="J231" s="270">
        <f>ROUND(I231*H231,2)</f>
        <v>0</v>
      </c>
      <c r="K231" s="271"/>
      <c r="L231" s="272"/>
      <c r="M231" s="273" t="s">
        <v>1</v>
      </c>
      <c r="N231" s="274" t="s">
        <v>43</v>
      </c>
      <c r="O231" s="91"/>
      <c r="P231" s="254">
        <f>O231*H231</f>
        <v>0</v>
      </c>
      <c r="Q231" s="254">
        <v>2E-05</v>
      </c>
      <c r="R231" s="254">
        <f>Q231*H231</f>
        <v>0.00012000000000000002</v>
      </c>
      <c r="S231" s="254">
        <v>0</v>
      </c>
      <c r="T231" s="25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6" t="s">
        <v>302</v>
      </c>
      <c r="AT231" s="256" t="s">
        <v>188</v>
      </c>
      <c r="AU231" s="256" t="s">
        <v>88</v>
      </c>
      <c r="AY231" s="17" t="s">
        <v>141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7" t="s">
        <v>86</v>
      </c>
      <c r="BK231" s="257">
        <f>ROUND(I231*H231,2)</f>
        <v>0</v>
      </c>
      <c r="BL231" s="17" t="s">
        <v>160</v>
      </c>
      <c r="BM231" s="256" t="s">
        <v>535</v>
      </c>
    </row>
    <row r="232" spans="1:65" s="2" customFormat="1" ht="16.5" customHeight="1">
      <c r="A232" s="38"/>
      <c r="B232" s="39"/>
      <c r="C232" s="264" t="s">
        <v>536</v>
      </c>
      <c r="D232" s="264" t="s">
        <v>188</v>
      </c>
      <c r="E232" s="265" t="s">
        <v>537</v>
      </c>
      <c r="F232" s="266" t="s">
        <v>538</v>
      </c>
      <c r="G232" s="267" t="s">
        <v>191</v>
      </c>
      <c r="H232" s="268">
        <v>2</v>
      </c>
      <c r="I232" s="269"/>
      <c r="J232" s="270">
        <f>ROUND(I232*H232,2)</f>
        <v>0</v>
      </c>
      <c r="K232" s="271"/>
      <c r="L232" s="272"/>
      <c r="M232" s="273" t="s">
        <v>1</v>
      </c>
      <c r="N232" s="274" t="s">
        <v>43</v>
      </c>
      <c r="O232" s="91"/>
      <c r="P232" s="254">
        <f>O232*H232</f>
        <v>0</v>
      </c>
      <c r="Q232" s="254">
        <v>0.00271</v>
      </c>
      <c r="R232" s="254">
        <f>Q232*H232</f>
        <v>0.00542</v>
      </c>
      <c r="S232" s="254">
        <v>0</v>
      </c>
      <c r="T232" s="25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6" t="s">
        <v>302</v>
      </c>
      <c r="AT232" s="256" t="s">
        <v>188</v>
      </c>
      <c r="AU232" s="256" t="s">
        <v>88</v>
      </c>
      <c r="AY232" s="17" t="s">
        <v>141</v>
      </c>
      <c r="BE232" s="257">
        <f>IF(N232="základní",J232,0)</f>
        <v>0</v>
      </c>
      <c r="BF232" s="257">
        <f>IF(N232="snížená",J232,0)</f>
        <v>0</v>
      </c>
      <c r="BG232" s="257">
        <f>IF(N232="zákl. přenesená",J232,0)</f>
        <v>0</v>
      </c>
      <c r="BH232" s="257">
        <f>IF(N232="sníž. přenesená",J232,0)</f>
        <v>0</v>
      </c>
      <c r="BI232" s="257">
        <f>IF(N232="nulová",J232,0)</f>
        <v>0</v>
      </c>
      <c r="BJ232" s="17" t="s">
        <v>86</v>
      </c>
      <c r="BK232" s="257">
        <f>ROUND(I232*H232,2)</f>
        <v>0</v>
      </c>
      <c r="BL232" s="17" t="s">
        <v>160</v>
      </c>
      <c r="BM232" s="256" t="s">
        <v>539</v>
      </c>
    </row>
    <row r="233" spans="1:65" s="2" customFormat="1" ht="24" customHeight="1">
      <c r="A233" s="38"/>
      <c r="B233" s="39"/>
      <c r="C233" s="264" t="s">
        <v>540</v>
      </c>
      <c r="D233" s="264" t="s">
        <v>188</v>
      </c>
      <c r="E233" s="265" t="s">
        <v>541</v>
      </c>
      <c r="F233" s="266" t="s">
        <v>542</v>
      </c>
      <c r="G233" s="267" t="s">
        <v>191</v>
      </c>
      <c r="H233" s="268">
        <v>2</v>
      </c>
      <c r="I233" s="269"/>
      <c r="J233" s="270">
        <f>ROUND(I233*H233,2)</f>
        <v>0</v>
      </c>
      <c r="K233" s="271"/>
      <c r="L233" s="272"/>
      <c r="M233" s="273" t="s">
        <v>1</v>
      </c>
      <c r="N233" s="274" t="s">
        <v>43</v>
      </c>
      <c r="O233" s="91"/>
      <c r="P233" s="254">
        <f>O233*H233</f>
        <v>0</v>
      </c>
      <c r="Q233" s="254">
        <v>0.00114</v>
      </c>
      <c r="R233" s="254">
        <f>Q233*H233</f>
        <v>0.00228</v>
      </c>
      <c r="S233" s="254">
        <v>0</v>
      </c>
      <c r="T233" s="25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6" t="s">
        <v>302</v>
      </c>
      <c r="AT233" s="256" t="s">
        <v>188</v>
      </c>
      <c r="AU233" s="256" t="s">
        <v>88</v>
      </c>
      <c r="AY233" s="17" t="s">
        <v>141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7" t="s">
        <v>86</v>
      </c>
      <c r="BK233" s="257">
        <f>ROUND(I233*H233,2)</f>
        <v>0</v>
      </c>
      <c r="BL233" s="17" t="s">
        <v>160</v>
      </c>
      <c r="BM233" s="256" t="s">
        <v>543</v>
      </c>
    </row>
    <row r="234" spans="1:65" s="2" customFormat="1" ht="24" customHeight="1">
      <c r="A234" s="38"/>
      <c r="B234" s="39"/>
      <c r="C234" s="264" t="s">
        <v>544</v>
      </c>
      <c r="D234" s="264" t="s">
        <v>188</v>
      </c>
      <c r="E234" s="265" t="s">
        <v>545</v>
      </c>
      <c r="F234" s="266" t="s">
        <v>546</v>
      </c>
      <c r="G234" s="267" t="s">
        <v>191</v>
      </c>
      <c r="H234" s="268">
        <v>6</v>
      </c>
      <c r="I234" s="269"/>
      <c r="J234" s="270">
        <f>ROUND(I234*H234,2)</f>
        <v>0</v>
      </c>
      <c r="K234" s="271"/>
      <c r="L234" s="272"/>
      <c r="M234" s="273" t="s">
        <v>1</v>
      </c>
      <c r="N234" s="274" t="s">
        <v>43</v>
      </c>
      <c r="O234" s="91"/>
      <c r="P234" s="254">
        <f>O234*H234</f>
        <v>0</v>
      </c>
      <c r="Q234" s="254">
        <v>0.00169</v>
      </c>
      <c r="R234" s="254">
        <f>Q234*H234</f>
        <v>0.01014</v>
      </c>
      <c r="S234" s="254">
        <v>0</v>
      </c>
      <c r="T234" s="25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6" t="s">
        <v>302</v>
      </c>
      <c r="AT234" s="256" t="s">
        <v>188</v>
      </c>
      <c r="AU234" s="256" t="s">
        <v>88</v>
      </c>
      <c r="AY234" s="17" t="s">
        <v>141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7" t="s">
        <v>86</v>
      </c>
      <c r="BK234" s="257">
        <f>ROUND(I234*H234,2)</f>
        <v>0</v>
      </c>
      <c r="BL234" s="17" t="s">
        <v>160</v>
      </c>
      <c r="BM234" s="256" t="s">
        <v>547</v>
      </c>
    </row>
    <row r="235" spans="1:65" s="2" customFormat="1" ht="24" customHeight="1">
      <c r="A235" s="38"/>
      <c r="B235" s="39"/>
      <c r="C235" s="264" t="s">
        <v>548</v>
      </c>
      <c r="D235" s="264" t="s">
        <v>188</v>
      </c>
      <c r="E235" s="265" t="s">
        <v>549</v>
      </c>
      <c r="F235" s="266" t="s">
        <v>550</v>
      </c>
      <c r="G235" s="267" t="s">
        <v>191</v>
      </c>
      <c r="H235" s="268">
        <v>8</v>
      </c>
      <c r="I235" s="269"/>
      <c r="J235" s="270">
        <f>ROUND(I235*H235,2)</f>
        <v>0</v>
      </c>
      <c r="K235" s="271"/>
      <c r="L235" s="272"/>
      <c r="M235" s="273" t="s">
        <v>1</v>
      </c>
      <c r="N235" s="274" t="s">
        <v>43</v>
      </c>
      <c r="O235" s="91"/>
      <c r="P235" s="254">
        <f>O235*H235</f>
        <v>0</v>
      </c>
      <c r="Q235" s="254">
        <v>0.00253</v>
      </c>
      <c r="R235" s="254">
        <f>Q235*H235</f>
        <v>0.02024</v>
      </c>
      <c r="S235" s="254">
        <v>0</v>
      </c>
      <c r="T235" s="25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6" t="s">
        <v>302</v>
      </c>
      <c r="AT235" s="256" t="s">
        <v>188</v>
      </c>
      <c r="AU235" s="256" t="s">
        <v>88</v>
      </c>
      <c r="AY235" s="17" t="s">
        <v>141</v>
      </c>
      <c r="BE235" s="257">
        <f>IF(N235="základní",J235,0)</f>
        <v>0</v>
      </c>
      <c r="BF235" s="257">
        <f>IF(N235="snížená",J235,0)</f>
        <v>0</v>
      </c>
      <c r="BG235" s="257">
        <f>IF(N235="zákl. přenesená",J235,0)</f>
        <v>0</v>
      </c>
      <c r="BH235" s="257">
        <f>IF(N235="sníž. přenesená",J235,0)</f>
        <v>0</v>
      </c>
      <c r="BI235" s="257">
        <f>IF(N235="nulová",J235,0)</f>
        <v>0</v>
      </c>
      <c r="BJ235" s="17" t="s">
        <v>86</v>
      </c>
      <c r="BK235" s="257">
        <f>ROUND(I235*H235,2)</f>
        <v>0</v>
      </c>
      <c r="BL235" s="17" t="s">
        <v>160</v>
      </c>
      <c r="BM235" s="256" t="s">
        <v>551</v>
      </c>
    </row>
    <row r="236" spans="1:65" s="2" customFormat="1" ht="24" customHeight="1">
      <c r="A236" s="38"/>
      <c r="B236" s="39"/>
      <c r="C236" s="264" t="s">
        <v>552</v>
      </c>
      <c r="D236" s="264" t="s">
        <v>188</v>
      </c>
      <c r="E236" s="265" t="s">
        <v>553</v>
      </c>
      <c r="F236" s="266" t="s">
        <v>554</v>
      </c>
      <c r="G236" s="267" t="s">
        <v>191</v>
      </c>
      <c r="H236" s="268">
        <v>2</v>
      </c>
      <c r="I236" s="269"/>
      <c r="J236" s="270">
        <f>ROUND(I236*H236,2)</f>
        <v>0</v>
      </c>
      <c r="K236" s="271"/>
      <c r="L236" s="272"/>
      <c r="M236" s="273" t="s">
        <v>1</v>
      </c>
      <c r="N236" s="274" t="s">
        <v>43</v>
      </c>
      <c r="O236" s="91"/>
      <c r="P236" s="254">
        <f>O236*H236</f>
        <v>0</v>
      </c>
      <c r="Q236" s="254">
        <v>0.0036</v>
      </c>
      <c r="R236" s="254">
        <f>Q236*H236</f>
        <v>0.0072</v>
      </c>
      <c r="S236" s="254">
        <v>0</v>
      </c>
      <c r="T236" s="25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6" t="s">
        <v>302</v>
      </c>
      <c r="AT236" s="256" t="s">
        <v>188</v>
      </c>
      <c r="AU236" s="256" t="s">
        <v>88</v>
      </c>
      <c r="AY236" s="17" t="s">
        <v>141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7" t="s">
        <v>86</v>
      </c>
      <c r="BK236" s="257">
        <f>ROUND(I236*H236,2)</f>
        <v>0</v>
      </c>
      <c r="BL236" s="17" t="s">
        <v>160</v>
      </c>
      <c r="BM236" s="256" t="s">
        <v>555</v>
      </c>
    </row>
    <row r="237" spans="1:65" s="2" customFormat="1" ht="24" customHeight="1">
      <c r="A237" s="38"/>
      <c r="B237" s="39"/>
      <c r="C237" s="244" t="s">
        <v>556</v>
      </c>
      <c r="D237" s="244" t="s">
        <v>144</v>
      </c>
      <c r="E237" s="245" t="s">
        <v>557</v>
      </c>
      <c r="F237" s="246" t="s">
        <v>558</v>
      </c>
      <c r="G237" s="247" t="s">
        <v>191</v>
      </c>
      <c r="H237" s="263">
        <v>6</v>
      </c>
      <c r="I237" s="249"/>
      <c r="J237" s="250">
        <f>ROUND(I237*H237,2)</f>
        <v>0</v>
      </c>
      <c r="K237" s="251"/>
      <c r="L237" s="44"/>
      <c r="M237" s="252" t="s">
        <v>1</v>
      </c>
      <c r="N237" s="253" t="s">
        <v>43</v>
      </c>
      <c r="O237" s="91"/>
      <c r="P237" s="254">
        <f>O237*H237</f>
        <v>0</v>
      </c>
      <c r="Q237" s="254">
        <v>0.00114</v>
      </c>
      <c r="R237" s="254">
        <f>Q237*H237</f>
        <v>0.00684</v>
      </c>
      <c r="S237" s="254">
        <v>0</v>
      </c>
      <c r="T237" s="25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6" t="s">
        <v>160</v>
      </c>
      <c r="AT237" s="256" t="s">
        <v>144</v>
      </c>
      <c r="AU237" s="256" t="s">
        <v>88</v>
      </c>
      <c r="AY237" s="17" t="s">
        <v>141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7" t="s">
        <v>86</v>
      </c>
      <c r="BK237" s="257">
        <f>ROUND(I237*H237,2)</f>
        <v>0</v>
      </c>
      <c r="BL237" s="17" t="s">
        <v>160</v>
      </c>
      <c r="BM237" s="256" t="s">
        <v>559</v>
      </c>
    </row>
    <row r="238" spans="1:65" s="2" customFormat="1" ht="24" customHeight="1">
      <c r="A238" s="38"/>
      <c r="B238" s="39"/>
      <c r="C238" s="244" t="s">
        <v>560</v>
      </c>
      <c r="D238" s="244" t="s">
        <v>144</v>
      </c>
      <c r="E238" s="245" t="s">
        <v>561</v>
      </c>
      <c r="F238" s="246" t="s">
        <v>562</v>
      </c>
      <c r="G238" s="247" t="s">
        <v>191</v>
      </c>
      <c r="H238" s="263">
        <v>4</v>
      </c>
      <c r="I238" s="249"/>
      <c r="J238" s="250">
        <f>ROUND(I238*H238,2)</f>
        <v>0</v>
      </c>
      <c r="K238" s="251"/>
      <c r="L238" s="44"/>
      <c r="M238" s="252" t="s">
        <v>1</v>
      </c>
      <c r="N238" s="253" t="s">
        <v>43</v>
      </c>
      <c r="O238" s="91"/>
      <c r="P238" s="254">
        <f>O238*H238</f>
        <v>0</v>
      </c>
      <c r="Q238" s="254">
        <v>0.00149</v>
      </c>
      <c r="R238" s="254">
        <f>Q238*H238</f>
        <v>0.00596</v>
      </c>
      <c r="S238" s="254">
        <v>0</v>
      </c>
      <c r="T238" s="25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6" t="s">
        <v>160</v>
      </c>
      <c r="AT238" s="256" t="s">
        <v>144</v>
      </c>
      <c r="AU238" s="256" t="s">
        <v>88</v>
      </c>
      <c r="AY238" s="17" t="s">
        <v>141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7" t="s">
        <v>86</v>
      </c>
      <c r="BK238" s="257">
        <f>ROUND(I238*H238,2)</f>
        <v>0</v>
      </c>
      <c r="BL238" s="17" t="s">
        <v>160</v>
      </c>
      <c r="BM238" s="256" t="s">
        <v>563</v>
      </c>
    </row>
    <row r="239" spans="1:65" s="2" customFormat="1" ht="24" customHeight="1">
      <c r="A239" s="38"/>
      <c r="B239" s="39"/>
      <c r="C239" s="244" t="s">
        <v>564</v>
      </c>
      <c r="D239" s="244" t="s">
        <v>144</v>
      </c>
      <c r="E239" s="245" t="s">
        <v>565</v>
      </c>
      <c r="F239" s="246" t="s">
        <v>566</v>
      </c>
      <c r="G239" s="247" t="s">
        <v>191</v>
      </c>
      <c r="H239" s="263">
        <v>2</v>
      </c>
      <c r="I239" s="249"/>
      <c r="J239" s="250">
        <f>ROUND(I239*H239,2)</f>
        <v>0</v>
      </c>
      <c r="K239" s="251"/>
      <c r="L239" s="44"/>
      <c r="M239" s="252" t="s">
        <v>1</v>
      </c>
      <c r="N239" s="253" t="s">
        <v>43</v>
      </c>
      <c r="O239" s="91"/>
      <c r="P239" s="254">
        <f>O239*H239</f>
        <v>0</v>
      </c>
      <c r="Q239" s="254">
        <v>0.00237</v>
      </c>
      <c r="R239" s="254">
        <f>Q239*H239</f>
        <v>0.00474</v>
      </c>
      <c r="S239" s="254">
        <v>0</v>
      </c>
      <c r="T239" s="25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6" t="s">
        <v>160</v>
      </c>
      <c r="AT239" s="256" t="s">
        <v>144</v>
      </c>
      <c r="AU239" s="256" t="s">
        <v>88</v>
      </c>
      <c r="AY239" s="17" t="s">
        <v>141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7" t="s">
        <v>86</v>
      </c>
      <c r="BK239" s="257">
        <f>ROUND(I239*H239,2)</f>
        <v>0</v>
      </c>
      <c r="BL239" s="17" t="s">
        <v>160</v>
      </c>
      <c r="BM239" s="256" t="s">
        <v>567</v>
      </c>
    </row>
    <row r="240" spans="1:65" s="2" customFormat="1" ht="24" customHeight="1">
      <c r="A240" s="38"/>
      <c r="B240" s="39"/>
      <c r="C240" s="264" t="s">
        <v>568</v>
      </c>
      <c r="D240" s="264" t="s">
        <v>188</v>
      </c>
      <c r="E240" s="265" t="s">
        <v>569</v>
      </c>
      <c r="F240" s="266" t="s">
        <v>570</v>
      </c>
      <c r="G240" s="267" t="s">
        <v>191</v>
      </c>
      <c r="H240" s="268">
        <v>2</v>
      </c>
      <c r="I240" s="269"/>
      <c r="J240" s="270">
        <f>ROUND(I240*H240,2)</f>
        <v>0</v>
      </c>
      <c r="K240" s="271"/>
      <c r="L240" s="272"/>
      <c r="M240" s="273" t="s">
        <v>1</v>
      </c>
      <c r="N240" s="274" t="s">
        <v>43</v>
      </c>
      <c r="O240" s="91"/>
      <c r="P240" s="254">
        <f>O240*H240</f>
        <v>0</v>
      </c>
      <c r="Q240" s="254">
        <v>0.0007</v>
      </c>
      <c r="R240" s="254">
        <f>Q240*H240</f>
        <v>0.0014</v>
      </c>
      <c r="S240" s="254">
        <v>0</v>
      </c>
      <c r="T240" s="25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6" t="s">
        <v>302</v>
      </c>
      <c r="AT240" s="256" t="s">
        <v>188</v>
      </c>
      <c r="AU240" s="256" t="s">
        <v>88</v>
      </c>
      <c r="AY240" s="17" t="s">
        <v>141</v>
      </c>
      <c r="BE240" s="257">
        <f>IF(N240="základní",J240,0)</f>
        <v>0</v>
      </c>
      <c r="BF240" s="257">
        <f>IF(N240="snížená",J240,0)</f>
        <v>0</v>
      </c>
      <c r="BG240" s="257">
        <f>IF(N240="zákl. přenesená",J240,0)</f>
        <v>0</v>
      </c>
      <c r="BH240" s="257">
        <f>IF(N240="sníž. přenesená",J240,0)</f>
        <v>0</v>
      </c>
      <c r="BI240" s="257">
        <f>IF(N240="nulová",J240,0)</f>
        <v>0</v>
      </c>
      <c r="BJ240" s="17" t="s">
        <v>86</v>
      </c>
      <c r="BK240" s="257">
        <f>ROUND(I240*H240,2)</f>
        <v>0</v>
      </c>
      <c r="BL240" s="17" t="s">
        <v>160</v>
      </c>
      <c r="BM240" s="256" t="s">
        <v>571</v>
      </c>
    </row>
    <row r="241" spans="1:65" s="2" customFormat="1" ht="16.5" customHeight="1">
      <c r="A241" s="38"/>
      <c r="B241" s="39"/>
      <c r="C241" s="244" t="s">
        <v>572</v>
      </c>
      <c r="D241" s="244" t="s">
        <v>144</v>
      </c>
      <c r="E241" s="245" t="s">
        <v>411</v>
      </c>
      <c r="F241" s="246" t="s">
        <v>412</v>
      </c>
      <c r="G241" s="247" t="s">
        <v>224</v>
      </c>
      <c r="H241" s="263">
        <v>0.066</v>
      </c>
      <c r="I241" s="249"/>
      <c r="J241" s="250">
        <f>ROUND(I241*H241,2)</f>
        <v>0</v>
      </c>
      <c r="K241" s="251"/>
      <c r="L241" s="44"/>
      <c r="M241" s="252" t="s">
        <v>1</v>
      </c>
      <c r="N241" s="253" t="s">
        <v>43</v>
      </c>
      <c r="O241" s="91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6" t="s">
        <v>160</v>
      </c>
      <c r="AT241" s="256" t="s">
        <v>144</v>
      </c>
      <c r="AU241" s="256" t="s">
        <v>88</v>
      </c>
      <c r="AY241" s="17" t="s">
        <v>141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7" t="s">
        <v>86</v>
      </c>
      <c r="BK241" s="257">
        <f>ROUND(I241*H241,2)</f>
        <v>0</v>
      </c>
      <c r="BL241" s="17" t="s">
        <v>160</v>
      </c>
      <c r="BM241" s="256" t="s">
        <v>573</v>
      </c>
    </row>
    <row r="242" spans="1:63" s="12" customFormat="1" ht="22.8" customHeight="1">
      <c r="A242" s="12"/>
      <c r="B242" s="228"/>
      <c r="C242" s="229"/>
      <c r="D242" s="230" t="s">
        <v>77</v>
      </c>
      <c r="E242" s="242" t="s">
        <v>574</v>
      </c>
      <c r="F242" s="242" t="s">
        <v>575</v>
      </c>
      <c r="G242" s="229"/>
      <c r="H242" s="229"/>
      <c r="I242" s="232"/>
      <c r="J242" s="243">
        <f>BK242</f>
        <v>0</v>
      </c>
      <c r="K242" s="229"/>
      <c r="L242" s="234"/>
      <c r="M242" s="235"/>
      <c r="N242" s="236"/>
      <c r="O242" s="236"/>
      <c r="P242" s="237">
        <f>P243</f>
        <v>0</v>
      </c>
      <c r="Q242" s="236"/>
      <c r="R242" s="237">
        <f>R243</f>
        <v>0</v>
      </c>
      <c r="S242" s="236"/>
      <c r="T242" s="238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9" t="s">
        <v>88</v>
      </c>
      <c r="AT242" s="240" t="s">
        <v>77</v>
      </c>
      <c r="AU242" s="240" t="s">
        <v>86</v>
      </c>
      <c r="AY242" s="239" t="s">
        <v>141</v>
      </c>
      <c r="BK242" s="241">
        <f>BK243</f>
        <v>0</v>
      </c>
    </row>
    <row r="243" spans="1:65" s="2" customFormat="1" ht="16.5" customHeight="1">
      <c r="A243" s="38"/>
      <c r="B243" s="39"/>
      <c r="C243" s="244" t="s">
        <v>576</v>
      </c>
      <c r="D243" s="244" t="s">
        <v>144</v>
      </c>
      <c r="E243" s="245" t="s">
        <v>577</v>
      </c>
      <c r="F243" s="246" t="s">
        <v>578</v>
      </c>
      <c r="G243" s="247" t="s">
        <v>579</v>
      </c>
      <c r="H243" s="263">
        <v>1440</v>
      </c>
      <c r="I243" s="249"/>
      <c r="J243" s="250">
        <f>ROUND(I243*H243,2)</f>
        <v>0</v>
      </c>
      <c r="K243" s="251"/>
      <c r="L243" s="44"/>
      <c r="M243" s="252" t="s">
        <v>1</v>
      </c>
      <c r="N243" s="253" t="s">
        <v>43</v>
      </c>
      <c r="O243" s="91"/>
      <c r="P243" s="254">
        <f>O243*H243</f>
        <v>0</v>
      </c>
      <c r="Q243" s="254">
        <v>0</v>
      </c>
      <c r="R243" s="254">
        <f>Q243*H243</f>
        <v>0</v>
      </c>
      <c r="S243" s="254">
        <v>0</v>
      </c>
      <c r="T243" s="25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6" t="s">
        <v>186</v>
      </c>
      <c r="AT243" s="256" t="s">
        <v>144</v>
      </c>
      <c r="AU243" s="256" t="s">
        <v>88</v>
      </c>
      <c r="AY243" s="17" t="s">
        <v>141</v>
      </c>
      <c r="BE243" s="257">
        <f>IF(N243="základní",J243,0)</f>
        <v>0</v>
      </c>
      <c r="BF243" s="257">
        <f>IF(N243="snížená",J243,0)</f>
        <v>0</v>
      </c>
      <c r="BG243" s="257">
        <f>IF(N243="zákl. přenesená",J243,0)</f>
        <v>0</v>
      </c>
      <c r="BH243" s="257">
        <f>IF(N243="sníž. přenesená",J243,0)</f>
        <v>0</v>
      </c>
      <c r="BI243" s="257">
        <f>IF(N243="nulová",J243,0)</f>
        <v>0</v>
      </c>
      <c r="BJ243" s="17" t="s">
        <v>86</v>
      </c>
      <c r="BK243" s="257">
        <f>ROUND(I243*H243,2)</f>
        <v>0</v>
      </c>
      <c r="BL243" s="17" t="s">
        <v>186</v>
      </c>
      <c r="BM243" s="256" t="s">
        <v>580</v>
      </c>
    </row>
    <row r="244" spans="1:63" s="12" customFormat="1" ht="22.8" customHeight="1">
      <c r="A244" s="12"/>
      <c r="B244" s="228"/>
      <c r="C244" s="229"/>
      <c r="D244" s="230" t="s">
        <v>77</v>
      </c>
      <c r="E244" s="242" t="s">
        <v>581</v>
      </c>
      <c r="F244" s="242" t="s">
        <v>582</v>
      </c>
      <c r="G244" s="229"/>
      <c r="H244" s="229"/>
      <c r="I244" s="232"/>
      <c r="J244" s="243">
        <f>BK244</f>
        <v>0</v>
      </c>
      <c r="K244" s="229"/>
      <c r="L244" s="234"/>
      <c r="M244" s="235"/>
      <c r="N244" s="236"/>
      <c r="O244" s="236"/>
      <c r="P244" s="237">
        <f>SUM(P245:P247)</f>
        <v>0</v>
      </c>
      <c r="Q244" s="236"/>
      <c r="R244" s="237">
        <f>SUM(R245:R247)</f>
        <v>0</v>
      </c>
      <c r="S244" s="236"/>
      <c r="T244" s="238">
        <f>SUM(T245:T247)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9" t="s">
        <v>88</v>
      </c>
      <c r="AT244" s="240" t="s">
        <v>77</v>
      </c>
      <c r="AU244" s="240" t="s">
        <v>86</v>
      </c>
      <c r="AY244" s="239" t="s">
        <v>141</v>
      </c>
      <c r="BK244" s="241">
        <f>SUM(BK245:BK247)</f>
        <v>0</v>
      </c>
    </row>
    <row r="245" spans="1:65" s="2" customFormat="1" ht="16.5" customHeight="1">
      <c r="A245" s="38"/>
      <c r="B245" s="39"/>
      <c r="C245" s="244" t="s">
        <v>583</v>
      </c>
      <c r="D245" s="244" t="s">
        <v>144</v>
      </c>
      <c r="E245" s="245" t="s">
        <v>584</v>
      </c>
      <c r="F245" s="246" t="s">
        <v>585</v>
      </c>
      <c r="G245" s="247" t="s">
        <v>586</v>
      </c>
      <c r="H245" s="263">
        <v>1</v>
      </c>
      <c r="I245" s="249"/>
      <c r="J245" s="250">
        <f>ROUND(I245*H245,2)</f>
        <v>0</v>
      </c>
      <c r="K245" s="251"/>
      <c r="L245" s="44"/>
      <c r="M245" s="252" t="s">
        <v>1</v>
      </c>
      <c r="N245" s="253" t="s">
        <v>43</v>
      </c>
      <c r="O245" s="91"/>
      <c r="P245" s="254">
        <f>O245*H245</f>
        <v>0</v>
      </c>
      <c r="Q245" s="254">
        <v>0</v>
      </c>
      <c r="R245" s="254">
        <f>Q245*H245</f>
        <v>0</v>
      </c>
      <c r="S245" s="254">
        <v>0</v>
      </c>
      <c r="T245" s="25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6" t="s">
        <v>147</v>
      </c>
      <c r="AT245" s="256" t="s">
        <v>144</v>
      </c>
      <c r="AU245" s="256" t="s">
        <v>88</v>
      </c>
      <c r="AY245" s="17" t="s">
        <v>141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7" t="s">
        <v>86</v>
      </c>
      <c r="BK245" s="257">
        <f>ROUND(I245*H245,2)</f>
        <v>0</v>
      </c>
      <c r="BL245" s="17" t="s">
        <v>147</v>
      </c>
      <c r="BM245" s="256" t="s">
        <v>587</v>
      </c>
    </row>
    <row r="246" spans="1:65" s="2" customFormat="1" ht="16.5" customHeight="1">
      <c r="A246" s="38"/>
      <c r="B246" s="39"/>
      <c r="C246" s="244" t="s">
        <v>588</v>
      </c>
      <c r="D246" s="244" t="s">
        <v>144</v>
      </c>
      <c r="E246" s="245" t="s">
        <v>589</v>
      </c>
      <c r="F246" s="246" t="s">
        <v>590</v>
      </c>
      <c r="G246" s="247" t="s">
        <v>586</v>
      </c>
      <c r="H246" s="263">
        <v>1</v>
      </c>
      <c r="I246" s="249"/>
      <c r="J246" s="250">
        <f>ROUND(I246*H246,2)</f>
        <v>0</v>
      </c>
      <c r="K246" s="251"/>
      <c r="L246" s="44"/>
      <c r="M246" s="252" t="s">
        <v>1</v>
      </c>
      <c r="N246" s="253" t="s">
        <v>43</v>
      </c>
      <c r="O246" s="91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6" t="s">
        <v>147</v>
      </c>
      <c r="AT246" s="256" t="s">
        <v>144</v>
      </c>
      <c r="AU246" s="256" t="s">
        <v>88</v>
      </c>
      <c r="AY246" s="17" t="s">
        <v>141</v>
      </c>
      <c r="BE246" s="257">
        <f>IF(N246="základní",J246,0)</f>
        <v>0</v>
      </c>
      <c r="BF246" s="257">
        <f>IF(N246="snížená",J246,0)</f>
        <v>0</v>
      </c>
      <c r="BG246" s="257">
        <f>IF(N246="zákl. přenesená",J246,0)</f>
        <v>0</v>
      </c>
      <c r="BH246" s="257">
        <f>IF(N246="sníž. přenesená",J246,0)</f>
        <v>0</v>
      </c>
      <c r="BI246" s="257">
        <f>IF(N246="nulová",J246,0)</f>
        <v>0</v>
      </c>
      <c r="BJ246" s="17" t="s">
        <v>86</v>
      </c>
      <c r="BK246" s="257">
        <f>ROUND(I246*H246,2)</f>
        <v>0</v>
      </c>
      <c r="BL246" s="17" t="s">
        <v>147</v>
      </c>
      <c r="BM246" s="256" t="s">
        <v>591</v>
      </c>
    </row>
    <row r="247" spans="1:65" s="2" customFormat="1" ht="16.5" customHeight="1">
      <c r="A247" s="38"/>
      <c r="B247" s="39"/>
      <c r="C247" s="244" t="s">
        <v>592</v>
      </c>
      <c r="D247" s="244" t="s">
        <v>144</v>
      </c>
      <c r="E247" s="245" t="s">
        <v>593</v>
      </c>
      <c r="F247" s="246" t="s">
        <v>594</v>
      </c>
      <c r="G247" s="247" t="s">
        <v>300</v>
      </c>
      <c r="H247" s="263">
        <v>1</v>
      </c>
      <c r="I247" s="249"/>
      <c r="J247" s="250">
        <f>ROUND(I247*H247,2)</f>
        <v>0</v>
      </c>
      <c r="K247" s="251"/>
      <c r="L247" s="44"/>
      <c r="M247" s="252" t="s">
        <v>1</v>
      </c>
      <c r="N247" s="253" t="s">
        <v>43</v>
      </c>
      <c r="O247" s="91"/>
      <c r="P247" s="254">
        <f>O247*H247</f>
        <v>0</v>
      </c>
      <c r="Q247" s="254">
        <v>0</v>
      </c>
      <c r="R247" s="254">
        <f>Q247*H247</f>
        <v>0</v>
      </c>
      <c r="S247" s="254">
        <v>0</v>
      </c>
      <c r="T247" s="25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6" t="s">
        <v>147</v>
      </c>
      <c r="AT247" s="256" t="s">
        <v>144</v>
      </c>
      <c r="AU247" s="256" t="s">
        <v>88</v>
      </c>
      <c r="AY247" s="17" t="s">
        <v>141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7" t="s">
        <v>86</v>
      </c>
      <c r="BK247" s="257">
        <f>ROUND(I247*H247,2)</f>
        <v>0</v>
      </c>
      <c r="BL247" s="17" t="s">
        <v>147</v>
      </c>
      <c r="BM247" s="256" t="s">
        <v>595</v>
      </c>
    </row>
    <row r="248" spans="1:63" s="12" customFormat="1" ht="22.8" customHeight="1">
      <c r="A248" s="12"/>
      <c r="B248" s="228"/>
      <c r="C248" s="229"/>
      <c r="D248" s="230" t="s">
        <v>77</v>
      </c>
      <c r="E248" s="242" t="s">
        <v>596</v>
      </c>
      <c r="F248" s="242" t="s">
        <v>597</v>
      </c>
      <c r="G248" s="229"/>
      <c r="H248" s="229"/>
      <c r="I248" s="232"/>
      <c r="J248" s="243">
        <f>BK248</f>
        <v>0</v>
      </c>
      <c r="K248" s="229"/>
      <c r="L248" s="234"/>
      <c r="M248" s="235"/>
      <c r="N248" s="236"/>
      <c r="O248" s="236"/>
      <c r="P248" s="237">
        <f>SUM(P249:P259)</f>
        <v>0</v>
      </c>
      <c r="Q248" s="236"/>
      <c r="R248" s="237">
        <f>SUM(R249:R259)</f>
        <v>0.0010400000000000001</v>
      </c>
      <c r="S248" s="236"/>
      <c r="T248" s="238">
        <f>SUM(T249:T259)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9" t="s">
        <v>88</v>
      </c>
      <c r="AT248" s="240" t="s">
        <v>77</v>
      </c>
      <c r="AU248" s="240" t="s">
        <v>86</v>
      </c>
      <c r="AY248" s="239" t="s">
        <v>141</v>
      </c>
      <c r="BK248" s="241">
        <f>SUM(BK249:BK259)</f>
        <v>0</v>
      </c>
    </row>
    <row r="249" spans="1:65" s="2" customFormat="1" ht="16.5" customHeight="1">
      <c r="A249" s="38"/>
      <c r="B249" s="39"/>
      <c r="C249" s="244" t="s">
        <v>598</v>
      </c>
      <c r="D249" s="244" t="s">
        <v>144</v>
      </c>
      <c r="E249" s="245" t="s">
        <v>599</v>
      </c>
      <c r="F249" s="246" t="s">
        <v>600</v>
      </c>
      <c r="G249" s="247" t="s">
        <v>300</v>
      </c>
      <c r="H249" s="263">
        <v>1</v>
      </c>
      <c r="I249" s="249"/>
      <c r="J249" s="250">
        <f>ROUND(I249*H249,2)</f>
        <v>0</v>
      </c>
      <c r="K249" s="251"/>
      <c r="L249" s="44"/>
      <c r="M249" s="252" t="s">
        <v>1</v>
      </c>
      <c r="N249" s="253" t="s">
        <v>43</v>
      </c>
      <c r="O249" s="91"/>
      <c r="P249" s="254">
        <f>O249*H249</f>
        <v>0</v>
      </c>
      <c r="Q249" s="254">
        <v>0</v>
      </c>
      <c r="R249" s="254">
        <f>Q249*H249</f>
        <v>0</v>
      </c>
      <c r="S249" s="254">
        <v>0</v>
      </c>
      <c r="T249" s="25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6" t="s">
        <v>147</v>
      </c>
      <c r="AT249" s="256" t="s">
        <v>144</v>
      </c>
      <c r="AU249" s="256" t="s">
        <v>88</v>
      </c>
      <c r="AY249" s="17" t="s">
        <v>141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7" t="s">
        <v>86</v>
      </c>
      <c r="BK249" s="257">
        <f>ROUND(I249*H249,2)</f>
        <v>0</v>
      </c>
      <c r="BL249" s="17" t="s">
        <v>147</v>
      </c>
      <c r="BM249" s="256" t="s">
        <v>601</v>
      </c>
    </row>
    <row r="250" spans="1:65" s="2" customFormat="1" ht="16.5" customHeight="1">
      <c r="A250" s="38"/>
      <c r="B250" s="39"/>
      <c r="C250" s="244" t="s">
        <v>602</v>
      </c>
      <c r="D250" s="244" t="s">
        <v>144</v>
      </c>
      <c r="E250" s="245" t="s">
        <v>603</v>
      </c>
      <c r="F250" s="246" t="s">
        <v>604</v>
      </c>
      <c r="G250" s="247" t="s">
        <v>300</v>
      </c>
      <c r="H250" s="263">
        <v>1</v>
      </c>
      <c r="I250" s="249"/>
      <c r="J250" s="250">
        <f>ROUND(I250*H250,2)</f>
        <v>0</v>
      </c>
      <c r="K250" s="251"/>
      <c r="L250" s="44"/>
      <c r="M250" s="252" t="s">
        <v>1</v>
      </c>
      <c r="N250" s="253" t="s">
        <v>43</v>
      </c>
      <c r="O250" s="91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6" t="s">
        <v>147</v>
      </c>
      <c r="AT250" s="256" t="s">
        <v>144</v>
      </c>
      <c r="AU250" s="256" t="s">
        <v>88</v>
      </c>
      <c r="AY250" s="17" t="s">
        <v>141</v>
      </c>
      <c r="BE250" s="257">
        <f>IF(N250="základní",J250,0)</f>
        <v>0</v>
      </c>
      <c r="BF250" s="257">
        <f>IF(N250="snížená",J250,0)</f>
        <v>0</v>
      </c>
      <c r="BG250" s="257">
        <f>IF(N250="zákl. přenesená",J250,0)</f>
        <v>0</v>
      </c>
      <c r="BH250" s="257">
        <f>IF(N250="sníž. přenesená",J250,0)</f>
        <v>0</v>
      </c>
      <c r="BI250" s="257">
        <f>IF(N250="nulová",J250,0)</f>
        <v>0</v>
      </c>
      <c r="BJ250" s="17" t="s">
        <v>86</v>
      </c>
      <c r="BK250" s="257">
        <f>ROUND(I250*H250,2)</f>
        <v>0</v>
      </c>
      <c r="BL250" s="17" t="s">
        <v>147</v>
      </c>
      <c r="BM250" s="256" t="s">
        <v>605</v>
      </c>
    </row>
    <row r="251" spans="1:65" s="2" customFormat="1" ht="16.5" customHeight="1">
      <c r="A251" s="38"/>
      <c r="B251" s="39"/>
      <c r="C251" s="244" t="s">
        <v>606</v>
      </c>
      <c r="D251" s="244" t="s">
        <v>144</v>
      </c>
      <c r="E251" s="245" t="s">
        <v>607</v>
      </c>
      <c r="F251" s="246" t="s">
        <v>608</v>
      </c>
      <c r="G251" s="247" t="s">
        <v>300</v>
      </c>
      <c r="H251" s="263">
        <v>1</v>
      </c>
      <c r="I251" s="249"/>
      <c r="J251" s="250">
        <f>ROUND(I251*H251,2)</f>
        <v>0</v>
      </c>
      <c r="K251" s="251"/>
      <c r="L251" s="44"/>
      <c r="M251" s="252" t="s">
        <v>1</v>
      </c>
      <c r="N251" s="253" t="s">
        <v>43</v>
      </c>
      <c r="O251" s="91"/>
      <c r="P251" s="254">
        <f>O251*H251</f>
        <v>0</v>
      </c>
      <c r="Q251" s="254">
        <v>0</v>
      </c>
      <c r="R251" s="254">
        <f>Q251*H251</f>
        <v>0</v>
      </c>
      <c r="S251" s="254">
        <v>0</v>
      </c>
      <c r="T251" s="25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6" t="s">
        <v>147</v>
      </c>
      <c r="AT251" s="256" t="s">
        <v>144</v>
      </c>
      <c r="AU251" s="256" t="s">
        <v>88</v>
      </c>
      <c r="AY251" s="17" t="s">
        <v>141</v>
      </c>
      <c r="BE251" s="257">
        <f>IF(N251="základní",J251,0)</f>
        <v>0</v>
      </c>
      <c r="BF251" s="257">
        <f>IF(N251="snížená",J251,0)</f>
        <v>0</v>
      </c>
      <c r="BG251" s="257">
        <f>IF(N251="zákl. přenesená",J251,0)</f>
        <v>0</v>
      </c>
      <c r="BH251" s="257">
        <f>IF(N251="sníž. přenesená",J251,0)</f>
        <v>0</v>
      </c>
      <c r="BI251" s="257">
        <f>IF(N251="nulová",J251,0)</f>
        <v>0</v>
      </c>
      <c r="BJ251" s="17" t="s">
        <v>86</v>
      </c>
      <c r="BK251" s="257">
        <f>ROUND(I251*H251,2)</f>
        <v>0</v>
      </c>
      <c r="BL251" s="17" t="s">
        <v>147</v>
      </c>
      <c r="BM251" s="256" t="s">
        <v>609</v>
      </c>
    </row>
    <row r="252" spans="1:65" s="2" customFormat="1" ht="16.5" customHeight="1">
      <c r="A252" s="38"/>
      <c r="B252" s="39"/>
      <c r="C252" s="244" t="s">
        <v>610</v>
      </c>
      <c r="D252" s="244" t="s">
        <v>144</v>
      </c>
      <c r="E252" s="245" t="s">
        <v>611</v>
      </c>
      <c r="F252" s="246" t="s">
        <v>612</v>
      </c>
      <c r="G252" s="247" t="s">
        <v>300</v>
      </c>
      <c r="H252" s="263">
        <v>1</v>
      </c>
      <c r="I252" s="249"/>
      <c r="J252" s="250">
        <f>ROUND(I252*H252,2)</f>
        <v>0</v>
      </c>
      <c r="K252" s="251"/>
      <c r="L252" s="44"/>
      <c r="M252" s="252" t="s">
        <v>1</v>
      </c>
      <c r="N252" s="253" t="s">
        <v>43</v>
      </c>
      <c r="O252" s="91"/>
      <c r="P252" s="254">
        <f>O252*H252</f>
        <v>0</v>
      </c>
      <c r="Q252" s="254">
        <v>0</v>
      </c>
      <c r="R252" s="254">
        <f>Q252*H252</f>
        <v>0</v>
      </c>
      <c r="S252" s="254">
        <v>0</v>
      </c>
      <c r="T252" s="25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6" t="s">
        <v>147</v>
      </c>
      <c r="AT252" s="256" t="s">
        <v>144</v>
      </c>
      <c r="AU252" s="256" t="s">
        <v>88</v>
      </c>
      <c r="AY252" s="17" t="s">
        <v>141</v>
      </c>
      <c r="BE252" s="257">
        <f>IF(N252="základní",J252,0)</f>
        <v>0</v>
      </c>
      <c r="BF252" s="257">
        <f>IF(N252="snížená",J252,0)</f>
        <v>0</v>
      </c>
      <c r="BG252" s="257">
        <f>IF(N252="zákl. přenesená",J252,0)</f>
        <v>0</v>
      </c>
      <c r="BH252" s="257">
        <f>IF(N252="sníž. přenesená",J252,0)</f>
        <v>0</v>
      </c>
      <c r="BI252" s="257">
        <f>IF(N252="nulová",J252,0)</f>
        <v>0</v>
      </c>
      <c r="BJ252" s="17" t="s">
        <v>86</v>
      </c>
      <c r="BK252" s="257">
        <f>ROUND(I252*H252,2)</f>
        <v>0</v>
      </c>
      <c r="BL252" s="17" t="s">
        <v>147</v>
      </c>
      <c r="BM252" s="256" t="s">
        <v>613</v>
      </c>
    </row>
    <row r="253" spans="1:65" s="2" customFormat="1" ht="16.5" customHeight="1">
      <c r="A253" s="38"/>
      <c r="B253" s="39"/>
      <c r="C253" s="244" t="s">
        <v>614</v>
      </c>
      <c r="D253" s="244" t="s">
        <v>144</v>
      </c>
      <c r="E253" s="245" t="s">
        <v>615</v>
      </c>
      <c r="F253" s="246" t="s">
        <v>616</v>
      </c>
      <c r="G253" s="247" t="s">
        <v>300</v>
      </c>
      <c r="H253" s="263">
        <v>1</v>
      </c>
      <c r="I253" s="249"/>
      <c r="J253" s="250">
        <f>ROUND(I253*H253,2)</f>
        <v>0</v>
      </c>
      <c r="K253" s="251"/>
      <c r="L253" s="44"/>
      <c r="M253" s="252" t="s">
        <v>1</v>
      </c>
      <c r="N253" s="253" t="s">
        <v>43</v>
      </c>
      <c r="O253" s="91"/>
      <c r="P253" s="254">
        <f>O253*H253</f>
        <v>0</v>
      </c>
      <c r="Q253" s="254">
        <v>0</v>
      </c>
      <c r="R253" s="254">
        <f>Q253*H253</f>
        <v>0</v>
      </c>
      <c r="S253" s="254">
        <v>0</v>
      </c>
      <c r="T253" s="25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6" t="s">
        <v>147</v>
      </c>
      <c r="AT253" s="256" t="s">
        <v>144</v>
      </c>
      <c r="AU253" s="256" t="s">
        <v>88</v>
      </c>
      <c r="AY253" s="17" t="s">
        <v>141</v>
      </c>
      <c r="BE253" s="257">
        <f>IF(N253="základní",J253,0)</f>
        <v>0</v>
      </c>
      <c r="BF253" s="257">
        <f>IF(N253="snížená",J253,0)</f>
        <v>0</v>
      </c>
      <c r="BG253" s="257">
        <f>IF(N253="zákl. přenesená",J253,0)</f>
        <v>0</v>
      </c>
      <c r="BH253" s="257">
        <f>IF(N253="sníž. přenesená",J253,0)</f>
        <v>0</v>
      </c>
      <c r="BI253" s="257">
        <f>IF(N253="nulová",J253,0)</f>
        <v>0</v>
      </c>
      <c r="BJ253" s="17" t="s">
        <v>86</v>
      </c>
      <c r="BK253" s="257">
        <f>ROUND(I253*H253,2)</f>
        <v>0</v>
      </c>
      <c r="BL253" s="17" t="s">
        <v>147</v>
      </c>
      <c r="BM253" s="256" t="s">
        <v>617</v>
      </c>
    </row>
    <row r="254" spans="1:65" s="2" customFormat="1" ht="16.5" customHeight="1">
      <c r="A254" s="38"/>
      <c r="B254" s="39"/>
      <c r="C254" s="244" t="s">
        <v>618</v>
      </c>
      <c r="D254" s="244" t="s">
        <v>144</v>
      </c>
      <c r="E254" s="245" t="s">
        <v>619</v>
      </c>
      <c r="F254" s="246" t="s">
        <v>620</v>
      </c>
      <c r="G254" s="247" t="s">
        <v>300</v>
      </c>
      <c r="H254" s="263">
        <v>1</v>
      </c>
      <c r="I254" s="249"/>
      <c r="J254" s="250">
        <f>ROUND(I254*H254,2)</f>
        <v>0</v>
      </c>
      <c r="K254" s="251"/>
      <c r="L254" s="44"/>
      <c r="M254" s="252" t="s">
        <v>1</v>
      </c>
      <c r="N254" s="253" t="s">
        <v>43</v>
      </c>
      <c r="O254" s="91"/>
      <c r="P254" s="254">
        <f>O254*H254</f>
        <v>0</v>
      </c>
      <c r="Q254" s="254">
        <v>0</v>
      </c>
      <c r="R254" s="254">
        <f>Q254*H254</f>
        <v>0</v>
      </c>
      <c r="S254" s="254">
        <v>0</v>
      </c>
      <c r="T254" s="25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6" t="s">
        <v>147</v>
      </c>
      <c r="AT254" s="256" t="s">
        <v>144</v>
      </c>
      <c r="AU254" s="256" t="s">
        <v>88</v>
      </c>
      <c r="AY254" s="17" t="s">
        <v>141</v>
      </c>
      <c r="BE254" s="257">
        <f>IF(N254="základní",J254,0)</f>
        <v>0</v>
      </c>
      <c r="BF254" s="257">
        <f>IF(N254="snížená",J254,0)</f>
        <v>0</v>
      </c>
      <c r="BG254" s="257">
        <f>IF(N254="zákl. přenesená",J254,0)</f>
        <v>0</v>
      </c>
      <c r="BH254" s="257">
        <f>IF(N254="sníž. přenesená",J254,0)</f>
        <v>0</v>
      </c>
      <c r="BI254" s="257">
        <f>IF(N254="nulová",J254,0)</f>
        <v>0</v>
      </c>
      <c r="BJ254" s="17" t="s">
        <v>86</v>
      </c>
      <c r="BK254" s="257">
        <f>ROUND(I254*H254,2)</f>
        <v>0</v>
      </c>
      <c r="BL254" s="17" t="s">
        <v>147</v>
      </c>
      <c r="BM254" s="256" t="s">
        <v>621</v>
      </c>
    </row>
    <row r="255" spans="1:65" s="2" customFormat="1" ht="16.5" customHeight="1">
      <c r="A255" s="38"/>
      <c r="B255" s="39"/>
      <c r="C255" s="244" t="s">
        <v>622</v>
      </c>
      <c r="D255" s="244" t="s">
        <v>144</v>
      </c>
      <c r="E255" s="245" t="s">
        <v>623</v>
      </c>
      <c r="F255" s="246" t="s">
        <v>624</v>
      </c>
      <c r="G255" s="247" t="s">
        <v>239</v>
      </c>
      <c r="H255" s="263">
        <v>98.6</v>
      </c>
      <c r="I255" s="249"/>
      <c r="J255" s="250">
        <f>ROUND(I255*H255,2)</f>
        <v>0</v>
      </c>
      <c r="K255" s="251"/>
      <c r="L255" s="44"/>
      <c r="M255" s="252" t="s">
        <v>1</v>
      </c>
      <c r="N255" s="253" t="s">
        <v>43</v>
      </c>
      <c r="O255" s="91"/>
      <c r="P255" s="254">
        <f>O255*H255</f>
        <v>0</v>
      </c>
      <c r="Q255" s="254">
        <v>0</v>
      </c>
      <c r="R255" s="254">
        <f>Q255*H255</f>
        <v>0</v>
      </c>
      <c r="S255" s="254">
        <v>0</v>
      </c>
      <c r="T255" s="25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6" t="s">
        <v>186</v>
      </c>
      <c r="AT255" s="256" t="s">
        <v>144</v>
      </c>
      <c r="AU255" s="256" t="s">
        <v>88</v>
      </c>
      <c r="AY255" s="17" t="s">
        <v>141</v>
      </c>
      <c r="BE255" s="257">
        <f>IF(N255="základní",J255,0)</f>
        <v>0</v>
      </c>
      <c r="BF255" s="257">
        <f>IF(N255="snížená",J255,0)</f>
        <v>0</v>
      </c>
      <c r="BG255" s="257">
        <f>IF(N255="zákl. přenesená",J255,0)</f>
        <v>0</v>
      </c>
      <c r="BH255" s="257">
        <f>IF(N255="sníž. přenesená",J255,0)</f>
        <v>0</v>
      </c>
      <c r="BI255" s="257">
        <f>IF(N255="nulová",J255,0)</f>
        <v>0</v>
      </c>
      <c r="BJ255" s="17" t="s">
        <v>86</v>
      </c>
      <c r="BK255" s="257">
        <f>ROUND(I255*H255,2)</f>
        <v>0</v>
      </c>
      <c r="BL255" s="17" t="s">
        <v>186</v>
      </c>
      <c r="BM255" s="256" t="s">
        <v>625</v>
      </c>
    </row>
    <row r="256" spans="1:65" s="2" customFormat="1" ht="24" customHeight="1">
      <c r="A256" s="38"/>
      <c r="B256" s="39"/>
      <c r="C256" s="244" t="s">
        <v>626</v>
      </c>
      <c r="D256" s="244" t="s">
        <v>144</v>
      </c>
      <c r="E256" s="245" t="s">
        <v>627</v>
      </c>
      <c r="F256" s="246" t="s">
        <v>628</v>
      </c>
      <c r="G256" s="247" t="s">
        <v>239</v>
      </c>
      <c r="H256" s="263">
        <v>5.4</v>
      </c>
      <c r="I256" s="249"/>
      <c r="J256" s="250">
        <f>ROUND(I256*H256,2)</f>
        <v>0</v>
      </c>
      <c r="K256" s="251"/>
      <c r="L256" s="44"/>
      <c r="M256" s="252" t="s">
        <v>1</v>
      </c>
      <c r="N256" s="253" t="s">
        <v>43</v>
      </c>
      <c r="O256" s="91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6" t="s">
        <v>186</v>
      </c>
      <c r="AT256" s="256" t="s">
        <v>144</v>
      </c>
      <c r="AU256" s="256" t="s">
        <v>88</v>
      </c>
      <c r="AY256" s="17" t="s">
        <v>141</v>
      </c>
      <c r="BE256" s="257">
        <f>IF(N256="základní",J256,0)</f>
        <v>0</v>
      </c>
      <c r="BF256" s="257">
        <f>IF(N256="snížená",J256,0)</f>
        <v>0</v>
      </c>
      <c r="BG256" s="257">
        <f>IF(N256="zákl. přenesená",J256,0)</f>
        <v>0</v>
      </c>
      <c r="BH256" s="257">
        <f>IF(N256="sníž. přenesená",J256,0)</f>
        <v>0</v>
      </c>
      <c r="BI256" s="257">
        <f>IF(N256="nulová",J256,0)</f>
        <v>0</v>
      </c>
      <c r="BJ256" s="17" t="s">
        <v>86</v>
      </c>
      <c r="BK256" s="257">
        <f>ROUND(I256*H256,2)</f>
        <v>0</v>
      </c>
      <c r="BL256" s="17" t="s">
        <v>186</v>
      </c>
      <c r="BM256" s="256" t="s">
        <v>629</v>
      </c>
    </row>
    <row r="257" spans="1:65" s="2" customFormat="1" ht="16.5" customHeight="1">
      <c r="A257" s="38"/>
      <c r="B257" s="39"/>
      <c r="C257" s="244" t="s">
        <v>630</v>
      </c>
      <c r="D257" s="244" t="s">
        <v>144</v>
      </c>
      <c r="E257" s="245" t="s">
        <v>631</v>
      </c>
      <c r="F257" s="246" t="s">
        <v>632</v>
      </c>
      <c r="G257" s="247" t="s">
        <v>239</v>
      </c>
      <c r="H257" s="263">
        <v>104</v>
      </c>
      <c r="I257" s="249"/>
      <c r="J257" s="250">
        <f>ROUND(I257*H257,2)</f>
        <v>0</v>
      </c>
      <c r="K257" s="251"/>
      <c r="L257" s="44"/>
      <c r="M257" s="252" t="s">
        <v>1</v>
      </c>
      <c r="N257" s="253" t="s">
        <v>43</v>
      </c>
      <c r="O257" s="91"/>
      <c r="P257" s="254">
        <f>O257*H257</f>
        <v>0</v>
      </c>
      <c r="Q257" s="254">
        <v>1E-05</v>
      </c>
      <c r="R257" s="254">
        <f>Q257*H257</f>
        <v>0.0010400000000000001</v>
      </c>
      <c r="S257" s="254">
        <v>0</v>
      </c>
      <c r="T257" s="25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6" t="s">
        <v>186</v>
      </c>
      <c r="AT257" s="256" t="s">
        <v>144</v>
      </c>
      <c r="AU257" s="256" t="s">
        <v>88</v>
      </c>
      <c r="AY257" s="17" t="s">
        <v>141</v>
      </c>
      <c r="BE257" s="257">
        <f>IF(N257="základní",J257,0)</f>
        <v>0</v>
      </c>
      <c r="BF257" s="257">
        <f>IF(N257="snížená",J257,0)</f>
        <v>0</v>
      </c>
      <c r="BG257" s="257">
        <f>IF(N257="zákl. přenesená",J257,0)</f>
        <v>0</v>
      </c>
      <c r="BH257" s="257">
        <f>IF(N257="sníž. přenesená",J257,0)</f>
        <v>0</v>
      </c>
      <c r="BI257" s="257">
        <f>IF(N257="nulová",J257,0)</f>
        <v>0</v>
      </c>
      <c r="BJ257" s="17" t="s">
        <v>86</v>
      </c>
      <c r="BK257" s="257">
        <f>ROUND(I257*H257,2)</f>
        <v>0</v>
      </c>
      <c r="BL257" s="17" t="s">
        <v>186</v>
      </c>
      <c r="BM257" s="256" t="s">
        <v>633</v>
      </c>
    </row>
    <row r="258" spans="1:65" s="2" customFormat="1" ht="16.5" customHeight="1">
      <c r="A258" s="38"/>
      <c r="B258" s="39"/>
      <c r="C258" s="244" t="s">
        <v>634</v>
      </c>
      <c r="D258" s="244" t="s">
        <v>144</v>
      </c>
      <c r="E258" s="245" t="s">
        <v>635</v>
      </c>
      <c r="F258" s="246" t="s">
        <v>636</v>
      </c>
      <c r="G258" s="247" t="s">
        <v>191</v>
      </c>
      <c r="H258" s="263">
        <v>2</v>
      </c>
      <c r="I258" s="249"/>
      <c r="J258" s="250">
        <f>ROUND(I258*H258,2)</f>
        <v>0</v>
      </c>
      <c r="K258" s="251"/>
      <c r="L258" s="44"/>
      <c r="M258" s="252" t="s">
        <v>1</v>
      </c>
      <c r="N258" s="253" t="s">
        <v>43</v>
      </c>
      <c r="O258" s="91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6" t="s">
        <v>186</v>
      </c>
      <c r="AT258" s="256" t="s">
        <v>144</v>
      </c>
      <c r="AU258" s="256" t="s">
        <v>88</v>
      </c>
      <c r="AY258" s="17" t="s">
        <v>141</v>
      </c>
      <c r="BE258" s="257">
        <f>IF(N258="základní",J258,0)</f>
        <v>0</v>
      </c>
      <c r="BF258" s="257">
        <f>IF(N258="snížená",J258,0)</f>
        <v>0</v>
      </c>
      <c r="BG258" s="257">
        <f>IF(N258="zákl. přenesená",J258,0)</f>
        <v>0</v>
      </c>
      <c r="BH258" s="257">
        <f>IF(N258="sníž. přenesená",J258,0)</f>
        <v>0</v>
      </c>
      <c r="BI258" s="257">
        <f>IF(N258="nulová",J258,0)</f>
        <v>0</v>
      </c>
      <c r="BJ258" s="17" t="s">
        <v>86</v>
      </c>
      <c r="BK258" s="257">
        <f>ROUND(I258*H258,2)</f>
        <v>0</v>
      </c>
      <c r="BL258" s="17" t="s">
        <v>186</v>
      </c>
      <c r="BM258" s="256" t="s">
        <v>637</v>
      </c>
    </row>
    <row r="259" spans="1:65" s="2" customFormat="1" ht="16.5" customHeight="1">
      <c r="A259" s="38"/>
      <c r="B259" s="39"/>
      <c r="C259" s="244" t="s">
        <v>638</v>
      </c>
      <c r="D259" s="244" t="s">
        <v>144</v>
      </c>
      <c r="E259" s="245" t="s">
        <v>639</v>
      </c>
      <c r="F259" s="246" t="s">
        <v>640</v>
      </c>
      <c r="G259" s="247" t="s">
        <v>300</v>
      </c>
      <c r="H259" s="263">
        <v>1</v>
      </c>
      <c r="I259" s="249"/>
      <c r="J259" s="250">
        <f>ROUND(I259*H259,2)</f>
        <v>0</v>
      </c>
      <c r="K259" s="251"/>
      <c r="L259" s="44"/>
      <c r="M259" s="258" t="s">
        <v>1</v>
      </c>
      <c r="N259" s="259" t="s">
        <v>43</v>
      </c>
      <c r="O259" s="260"/>
      <c r="P259" s="261">
        <f>O259*H259</f>
        <v>0</v>
      </c>
      <c r="Q259" s="261">
        <v>0</v>
      </c>
      <c r="R259" s="261">
        <f>Q259*H259</f>
        <v>0</v>
      </c>
      <c r="S259" s="261">
        <v>0</v>
      </c>
      <c r="T259" s="26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6" t="s">
        <v>147</v>
      </c>
      <c r="AT259" s="256" t="s">
        <v>144</v>
      </c>
      <c r="AU259" s="256" t="s">
        <v>88</v>
      </c>
      <c r="AY259" s="17" t="s">
        <v>141</v>
      </c>
      <c r="BE259" s="257">
        <f>IF(N259="základní",J259,0)</f>
        <v>0</v>
      </c>
      <c r="BF259" s="257">
        <f>IF(N259="snížená",J259,0)</f>
        <v>0</v>
      </c>
      <c r="BG259" s="257">
        <f>IF(N259="zákl. přenesená",J259,0)</f>
        <v>0</v>
      </c>
      <c r="BH259" s="257">
        <f>IF(N259="sníž. přenesená",J259,0)</f>
        <v>0</v>
      </c>
      <c r="BI259" s="257">
        <f>IF(N259="nulová",J259,0)</f>
        <v>0</v>
      </c>
      <c r="BJ259" s="17" t="s">
        <v>86</v>
      </c>
      <c r="BK259" s="257">
        <f>ROUND(I259*H259,2)</f>
        <v>0</v>
      </c>
      <c r="BL259" s="17" t="s">
        <v>147</v>
      </c>
      <c r="BM259" s="256" t="s">
        <v>641</v>
      </c>
    </row>
    <row r="260" spans="1:31" s="2" customFormat="1" ht="6.95" customHeight="1">
      <c r="A260" s="38"/>
      <c r="B260" s="66"/>
      <c r="C260" s="67"/>
      <c r="D260" s="67"/>
      <c r="E260" s="67"/>
      <c r="F260" s="67"/>
      <c r="G260" s="67"/>
      <c r="H260" s="67"/>
      <c r="I260" s="192"/>
      <c r="J260" s="67"/>
      <c r="K260" s="67"/>
      <c r="L260" s="44"/>
      <c r="M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</row>
  </sheetData>
  <sheetProtection password="CC35" sheet="1" objects="1" scenarios="1" formatColumns="0" formatRows="0" autoFilter="0"/>
  <autoFilter ref="C132:K2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115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163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164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642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9. 12. 2019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6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ROUND((SUM(BE126:BE208)),2)</f>
        <v>0</v>
      </c>
      <c r="G35" s="38"/>
      <c r="H35" s="38"/>
      <c r="I35" s="171">
        <v>0.21</v>
      </c>
      <c r="J35" s="170">
        <f>ROUND(((SUM(BE126:BE208))*I35),2)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44</v>
      </c>
      <c r="F36" s="170">
        <f>ROUND((SUM(BF126:BF208)),2)</f>
        <v>0</v>
      </c>
      <c r="G36" s="38"/>
      <c r="H36" s="38"/>
      <c r="I36" s="171">
        <v>0.15</v>
      </c>
      <c r="J36" s="170">
        <f>ROUND(((SUM(BF126:BF208))*I36),2)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ROUND((SUM(BG126:BG208)),2)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46</v>
      </c>
      <c r="F38" s="170">
        <f>ROUND((SUM(BH126:BH208)),2)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47</v>
      </c>
      <c r="F39" s="170">
        <f>ROUND((SUM(BI126:BI208)),2)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115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163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164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D.1.2 - ÚT - Modul TUV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Holečkova 668/38, Praha 5</v>
      </c>
      <c r="G91" s="40"/>
      <c r="H91" s="40"/>
      <c r="I91" s="156" t="s">
        <v>22</v>
      </c>
      <c r="J91" s="79" t="str">
        <f>IF(J14="","",J14)</f>
        <v>9. 12. 2019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7.9" customHeight="1">
      <c r="A93" s="38"/>
      <c r="B93" s="39"/>
      <c r="C93" s="32" t="s">
        <v>24</v>
      </c>
      <c r="D93" s="40"/>
      <c r="E93" s="40"/>
      <c r="F93" s="27" t="str">
        <f>E17</f>
        <v>Městská část Praha 5, nám. 14. října č. 4, Praha 5</v>
      </c>
      <c r="G93" s="40"/>
      <c r="H93" s="40"/>
      <c r="I93" s="156" t="s">
        <v>31</v>
      </c>
      <c r="J93" s="36" t="str">
        <f>E23</f>
        <v>Ing. Jaroslav Šereda - Qteam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118</v>
      </c>
      <c r="D96" s="198"/>
      <c r="E96" s="198"/>
      <c r="F96" s="198"/>
      <c r="G96" s="198"/>
      <c r="H96" s="198"/>
      <c r="I96" s="199"/>
      <c r="J96" s="200" t="s">
        <v>119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120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121</v>
      </c>
    </row>
    <row r="99" spans="1:31" s="9" customFormat="1" ht="24.95" customHeight="1">
      <c r="A99" s="9"/>
      <c r="B99" s="202"/>
      <c r="C99" s="203"/>
      <c r="D99" s="204" t="s">
        <v>166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643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644</v>
      </c>
      <c r="E101" s="211"/>
      <c r="F101" s="211"/>
      <c r="G101" s="211"/>
      <c r="H101" s="211"/>
      <c r="I101" s="212"/>
      <c r="J101" s="213">
        <f>J142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645</v>
      </c>
      <c r="E102" s="211"/>
      <c r="F102" s="211"/>
      <c r="G102" s="211"/>
      <c r="H102" s="211"/>
      <c r="I102" s="212"/>
      <c r="J102" s="213">
        <f>J161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646</v>
      </c>
      <c r="E103" s="211"/>
      <c r="F103" s="211"/>
      <c r="G103" s="211"/>
      <c r="H103" s="211"/>
      <c r="I103" s="212"/>
      <c r="J103" s="213">
        <f>J168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647</v>
      </c>
      <c r="E104" s="211"/>
      <c r="F104" s="211"/>
      <c r="G104" s="211"/>
      <c r="H104" s="211"/>
      <c r="I104" s="212"/>
      <c r="J104" s="213">
        <f>J174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Kotelna Holečkova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115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163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164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D.1.2 - ÚT - Modul TUV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Holečkova 668/38, Praha 5</v>
      </c>
      <c r="G120" s="40"/>
      <c r="H120" s="40"/>
      <c r="I120" s="156" t="s">
        <v>22</v>
      </c>
      <c r="J120" s="79" t="str">
        <f>IF(J14="","",J14)</f>
        <v>9. 12. 2019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7.9" customHeight="1">
      <c r="A122" s="38"/>
      <c r="B122" s="39"/>
      <c r="C122" s="32" t="s">
        <v>24</v>
      </c>
      <c r="D122" s="40"/>
      <c r="E122" s="40"/>
      <c r="F122" s="27" t="str">
        <f>E17</f>
        <v>Městská část Praha 5, nám. 14. října č. 4, Praha 5</v>
      </c>
      <c r="G122" s="40"/>
      <c r="H122" s="40"/>
      <c r="I122" s="156" t="s">
        <v>31</v>
      </c>
      <c r="J122" s="36" t="str">
        <f>E23</f>
        <v>Ing. Jaroslav Šereda - Qteam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156" t="s">
        <v>35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127</v>
      </c>
      <c r="D125" s="218" t="s">
        <v>63</v>
      </c>
      <c r="E125" s="218" t="s">
        <v>59</v>
      </c>
      <c r="F125" s="218" t="s">
        <v>60</v>
      </c>
      <c r="G125" s="218" t="s">
        <v>128</v>
      </c>
      <c r="H125" s="218" t="s">
        <v>129</v>
      </c>
      <c r="I125" s="219" t="s">
        <v>130</v>
      </c>
      <c r="J125" s="220" t="s">
        <v>119</v>
      </c>
      <c r="K125" s="221" t="s">
        <v>131</v>
      </c>
      <c r="L125" s="222"/>
      <c r="M125" s="100" t="s">
        <v>1</v>
      </c>
      <c r="N125" s="101" t="s">
        <v>42</v>
      </c>
      <c r="O125" s="101" t="s">
        <v>132</v>
      </c>
      <c r="P125" s="101" t="s">
        <v>133</v>
      </c>
      <c r="Q125" s="101" t="s">
        <v>134</v>
      </c>
      <c r="R125" s="101" t="s">
        <v>135</v>
      </c>
      <c r="S125" s="101" t="s">
        <v>136</v>
      </c>
      <c r="T125" s="102" t="s">
        <v>137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138</v>
      </c>
      <c r="D126" s="40"/>
      <c r="E126" s="40"/>
      <c r="F126" s="40"/>
      <c r="G126" s="40"/>
      <c r="H126" s="40"/>
      <c r="I126" s="154"/>
      <c r="J126" s="223">
        <f>BK126</f>
        <v>0</v>
      </c>
      <c r="K126" s="40"/>
      <c r="L126" s="44"/>
      <c r="M126" s="103"/>
      <c r="N126" s="224"/>
      <c r="O126" s="104"/>
      <c r="P126" s="225">
        <f>P127</f>
        <v>0</v>
      </c>
      <c r="Q126" s="104"/>
      <c r="R126" s="225">
        <f>R127</f>
        <v>0.39049</v>
      </c>
      <c r="S126" s="104"/>
      <c r="T126" s="226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121</v>
      </c>
      <c r="BK126" s="227">
        <f>BK127</f>
        <v>0</v>
      </c>
    </row>
    <row r="127" spans="1:63" s="12" customFormat="1" ht="25.9" customHeight="1">
      <c r="A127" s="12"/>
      <c r="B127" s="228"/>
      <c r="C127" s="229"/>
      <c r="D127" s="230" t="s">
        <v>77</v>
      </c>
      <c r="E127" s="231" t="s">
        <v>179</v>
      </c>
      <c r="F127" s="231" t="s">
        <v>180</v>
      </c>
      <c r="G127" s="229"/>
      <c r="H127" s="229"/>
      <c r="I127" s="232"/>
      <c r="J127" s="233">
        <f>BK127</f>
        <v>0</v>
      </c>
      <c r="K127" s="229"/>
      <c r="L127" s="234"/>
      <c r="M127" s="235"/>
      <c r="N127" s="236"/>
      <c r="O127" s="236"/>
      <c r="P127" s="237">
        <f>P128+P142+P161+P168+P174</f>
        <v>0</v>
      </c>
      <c r="Q127" s="236"/>
      <c r="R127" s="237">
        <f>R128+R142+R161+R168+R174</f>
        <v>0.39049</v>
      </c>
      <c r="S127" s="236"/>
      <c r="T127" s="238">
        <f>T128+T142+T161+T168+T174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9" t="s">
        <v>88</v>
      </c>
      <c r="AT127" s="240" t="s">
        <v>77</v>
      </c>
      <c r="AU127" s="240" t="s">
        <v>78</v>
      </c>
      <c r="AY127" s="239" t="s">
        <v>141</v>
      </c>
      <c r="BK127" s="241">
        <f>BK128+BK142+BK161+BK168+BK174</f>
        <v>0</v>
      </c>
    </row>
    <row r="128" spans="1:63" s="12" customFormat="1" ht="22.8" customHeight="1">
      <c r="A128" s="12"/>
      <c r="B128" s="228"/>
      <c r="C128" s="229"/>
      <c r="D128" s="230" t="s">
        <v>77</v>
      </c>
      <c r="E128" s="242" t="s">
        <v>648</v>
      </c>
      <c r="F128" s="242" t="s">
        <v>260</v>
      </c>
      <c r="G128" s="229"/>
      <c r="H128" s="229"/>
      <c r="I128" s="232"/>
      <c r="J128" s="243">
        <f>BK128</f>
        <v>0</v>
      </c>
      <c r="K128" s="229"/>
      <c r="L128" s="234"/>
      <c r="M128" s="235"/>
      <c r="N128" s="236"/>
      <c r="O128" s="236"/>
      <c r="P128" s="237">
        <f>SUM(P129:P141)</f>
        <v>0</v>
      </c>
      <c r="Q128" s="236"/>
      <c r="R128" s="237">
        <f>SUM(R129:R141)</f>
        <v>0.20183</v>
      </c>
      <c r="S128" s="236"/>
      <c r="T128" s="238">
        <f>SUM(T129:T141)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88</v>
      </c>
      <c r="AT128" s="240" t="s">
        <v>77</v>
      </c>
      <c r="AU128" s="240" t="s">
        <v>86</v>
      </c>
      <c r="AY128" s="239" t="s">
        <v>141</v>
      </c>
      <c r="BK128" s="241">
        <f>SUM(BK129:BK141)</f>
        <v>0</v>
      </c>
    </row>
    <row r="129" spans="1:65" s="2" customFormat="1" ht="16.5" customHeight="1">
      <c r="A129" s="38"/>
      <c r="B129" s="39"/>
      <c r="C129" s="244" t="s">
        <v>536</v>
      </c>
      <c r="D129" s="244" t="s">
        <v>144</v>
      </c>
      <c r="E129" s="245" t="s">
        <v>649</v>
      </c>
      <c r="F129" s="246" t="s">
        <v>650</v>
      </c>
      <c r="G129" s="247" t="s">
        <v>191</v>
      </c>
      <c r="H129" s="263">
        <v>1</v>
      </c>
      <c r="I129" s="249"/>
      <c r="J129" s="250">
        <f>ROUND(I129*H129,2)</f>
        <v>0</v>
      </c>
      <c r="K129" s="251"/>
      <c r="L129" s="44"/>
      <c r="M129" s="252" t="s">
        <v>1</v>
      </c>
      <c r="N129" s="253" t="s">
        <v>43</v>
      </c>
      <c r="O129" s="91"/>
      <c r="P129" s="254">
        <f>O129*H129</f>
        <v>0</v>
      </c>
      <c r="Q129" s="254">
        <v>0.00033</v>
      </c>
      <c r="R129" s="254">
        <f>Q129*H129</f>
        <v>0.00033</v>
      </c>
      <c r="S129" s="254">
        <v>0</v>
      </c>
      <c r="T129" s="25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6" t="s">
        <v>186</v>
      </c>
      <c r="AT129" s="256" t="s">
        <v>144</v>
      </c>
      <c r="AU129" s="256" t="s">
        <v>88</v>
      </c>
      <c r="AY129" s="17" t="s">
        <v>141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7" t="s">
        <v>86</v>
      </c>
      <c r="BK129" s="257">
        <f>ROUND(I129*H129,2)</f>
        <v>0</v>
      </c>
      <c r="BL129" s="17" t="s">
        <v>186</v>
      </c>
      <c r="BM129" s="256" t="s">
        <v>651</v>
      </c>
    </row>
    <row r="130" spans="1:65" s="2" customFormat="1" ht="24" customHeight="1">
      <c r="A130" s="38"/>
      <c r="B130" s="39"/>
      <c r="C130" s="264" t="s">
        <v>88</v>
      </c>
      <c r="D130" s="264" t="s">
        <v>188</v>
      </c>
      <c r="E130" s="265" t="s">
        <v>652</v>
      </c>
      <c r="F130" s="266" t="s">
        <v>653</v>
      </c>
      <c r="G130" s="267" t="s">
        <v>191</v>
      </c>
      <c r="H130" s="268">
        <v>1</v>
      </c>
      <c r="I130" s="269"/>
      <c r="J130" s="270">
        <f>ROUND(I130*H130,2)</f>
        <v>0</v>
      </c>
      <c r="K130" s="271"/>
      <c r="L130" s="272"/>
      <c r="M130" s="273" t="s">
        <v>1</v>
      </c>
      <c r="N130" s="274" t="s">
        <v>43</v>
      </c>
      <c r="O130" s="91"/>
      <c r="P130" s="254">
        <f>O130*H130</f>
        <v>0</v>
      </c>
      <c r="Q130" s="254">
        <v>0.082</v>
      </c>
      <c r="R130" s="254">
        <f>Q130*H130</f>
        <v>0.082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654</v>
      </c>
      <c r="AT130" s="256" t="s">
        <v>188</v>
      </c>
      <c r="AU130" s="256" t="s">
        <v>88</v>
      </c>
      <c r="AY130" s="17" t="s">
        <v>141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86</v>
      </c>
      <c r="BK130" s="257">
        <f>ROUND(I130*H130,2)</f>
        <v>0</v>
      </c>
      <c r="BL130" s="17" t="s">
        <v>654</v>
      </c>
      <c r="BM130" s="256" t="s">
        <v>655</v>
      </c>
    </row>
    <row r="131" spans="1:65" s="2" customFormat="1" ht="16.5" customHeight="1">
      <c r="A131" s="38"/>
      <c r="B131" s="39"/>
      <c r="C131" s="244" t="s">
        <v>540</v>
      </c>
      <c r="D131" s="244" t="s">
        <v>144</v>
      </c>
      <c r="E131" s="245" t="s">
        <v>656</v>
      </c>
      <c r="F131" s="246" t="s">
        <v>657</v>
      </c>
      <c r="G131" s="247" t="s">
        <v>185</v>
      </c>
      <c r="H131" s="263">
        <v>1</v>
      </c>
      <c r="I131" s="249"/>
      <c r="J131" s="250">
        <f>ROUND(I131*H131,2)</f>
        <v>0</v>
      </c>
      <c r="K131" s="251"/>
      <c r="L131" s="44"/>
      <c r="M131" s="252" t="s">
        <v>1</v>
      </c>
      <c r="N131" s="253" t="s">
        <v>43</v>
      </c>
      <c r="O131" s="91"/>
      <c r="P131" s="254">
        <f>O131*H131</f>
        <v>0</v>
      </c>
      <c r="Q131" s="254">
        <v>0.10263</v>
      </c>
      <c r="R131" s="254">
        <f>Q131*H131</f>
        <v>0.10263</v>
      </c>
      <c r="S131" s="254">
        <v>0</v>
      </c>
      <c r="T131" s="25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6" t="s">
        <v>548</v>
      </c>
      <c r="AT131" s="256" t="s">
        <v>144</v>
      </c>
      <c r="AU131" s="256" t="s">
        <v>88</v>
      </c>
      <c r="AY131" s="17" t="s">
        <v>141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7" t="s">
        <v>86</v>
      </c>
      <c r="BK131" s="257">
        <f>ROUND(I131*H131,2)</f>
        <v>0</v>
      </c>
      <c r="BL131" s="17" t="s">
        <v>548</v>
      </c>
      <c r="BM131" s="256" t="s">
        <v>658</v>
      </c>
    </row>
    <row r="132" spans="1:65" s="2" customFormat="1" ht="24" customHeight="1">
      <c r="A132" s="38"/>
      <c r="B132" s="39"/>
      <c r="C132" s="244" t="s">
        <v>154</v>
      </c>
      <c r="D132" s="244" t="s">
        <v>144</v>
      </c>
      <c r="E132" s="245" t="s">
        <v>659</v>
      </c>
      <c r="F132" s="246" t="s">
        <v>660</v>
      </c>
      <c r="G132" s="247" t="s">
        <v>185</v>
      </c>
      <c r="H132" s="263">
        <v>1</v>
      </c>
      <c r="I132" s="249"/>
      <c r="J132" s="250">
        <f>ROUND(I132*H132,2)</f>
        <v>0</v>
      </c>
      <c r="K132" s="251"/>
      <c r="L132" s="44"/>
      <c r="M132" s="252" t="s">
        <v>1</v>
      </c>
      <c r="N132" s="253" t="s">
        <v>43</v>
      </c>
      <c r="O132" s="91"/>
      <c r="P132" s="254">
        <f>O132*H132</f>
        <v>0</v>
      </c>
      <c r="Q132" s="254">
        <v>0.00608</v>
      </c>
      <c r="R132" s="254">
        <f>Q132*H132</f>
        <v>0.00608</v>
      </c>
      <c r="S132" s="254">
        <v>0</v>
      </c>
      <c r="T132" s="25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6" t="s">
        <v>548</v>
      </c>
      <c r="AT132" s="256" t="s">
        <v>144</v>
      </c>
      <c r="AU132" s="256" t="s">
        <v>88</v>
      </c>
      <c r="AY132" s="17" t="s">
        <v>141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7" t="s">
        <v>86</v>
      </c>
      <c r="BK132" s="257">
        <f>ROUND(I132*H132,2)</f>
        <v>0</v>
      </c>
      <c r="BL132" s="17" t="s">
        <v>548</v>
      </c>
      <c r="BM132" s="256" t="s">
        <v>661</v>
      </c>
    </row>
    <row r="133" spans="1:65" s="2" customFormat="1" ht="24" customHeight="1">
      <c r="A133" s="38"/>
      <c r="B133" s="39"/>
      <c r="C133" s="244" t="s">
        <v>160</v>
      </c>
      <c r="D133" s="244" t="s">
        <v>144</v>
      </c>
      <c r="E133" s="245" t="s">
        <v>662</v>
      </c>
      <c r="F133" s="246" t="s">
        <v>663</v>
      </c>
      <c r="G133" s="247" t="s">
        <v>185</v>
      </c>
      <c r="H133" s="263">
        <v>1</v>
      </c>
      <c r="I133" s="249"/>
      <c r="J133" s="250">
        <f>ROUND(I133*H133,2)</f>
        <v>0</v>
      </c>
      <c r="K133" s="251"/>
      <c r="L133" s="44"/>
      <c r="M133" s="252" t="s">
        <v>1</v>
      </c>
      <c r="N133" s="253" t="s">
        <v>43</v>
      </c>
      <c r="O133" s="91"/>
      <c r="P133" s="254">
        <f>O133*H133</f>
        <v>0</v>
      </c>
      <c r="Q133" s="254">
        <v>0.00068</v>
      </c>
      <c r="R133" s="254">
        <f>Q133*H133</f>
        <v>0.00068</v>
      </c>
      <c r="S133" s="254">
        <v>0</v>
      </c>
      <c r="T133" s="25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6" t="s">
        <v>548</v>
      </c>
      <c r="AT133" s="256" t="s">
        <v>144</v>
      </c>
      <c r="AU133" s="256" t="s">
        <v>88</v>
      </c>
      <c r="AY133" s="17" t="s">
        <v>141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7" t="s">
        <v>86</v>
      </c>
      <c r="BK133" s="257">
        <f>ROUND(I133*H133,2)</f>
        <v>0</v>
      </c>
      <c r="BL133" s="17" t="s">
        <v>548</v>
      </c>
      <c r="BM133" s="256" t="s">
        <v>664</v>
      </c>
    </row>
    <row r="134" spans="1:65" s="2" customFormat="1" ht="24" customHeight="1">
      <c r="A134" s="38"/>
      <c r="B134" s="39"/>
      <c r="C134" s="264" t="s">
        <v>140</v>
      </c>
      <c r="D134" s="264" t="s">
        <v>188</v>
      </c>
      <c r="E134" s="265" t="s">
        <v>665</v>
      </c>
      <c r="F134" s="266" t="s">
        <v>666</v>
      </c>
      <c r="G134" s="267" t="s">
        <v>191</v>
      </c>
      <c r="H134" s="268">
        <v>1</v>
      </c>
      <c r="I134" s="269"/>
      <c r="J134" s="270">
        <f>ROUND(I134*H134,2)</f>
        <v>0</v>
      </c>
      <c r="K134" s="271"/>
      <c r="L134" s="272"/>
      <c r="M134" s="273" t="s">
        <v>1</v>
      </c>
      <c r="N134" s="274" t="s">
        <v>43</v>
      </c>
      <c r="O134" s="91"/>
      <c r="P134" s="254">
        <f>O134*H134</f>
        <v>0</v>
      </c>
      <c r="Q134" s="254">
        <v>0.0026</v>
      </c>
      <c r="R134" s="254">
        <f>Q134*H134</f>
        <v>0.0026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667</v>
      </c>
      <c r="AT134" s="256" t="s">
        <v>188</v>
      </c>
      <c r="AU134" s="256" t="s">
        <v>88</v>
      </c>
      <c r="AY134" s="17" t="s">
        <v>141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86</v>
      </c>
      <c r="BK134" s="257">
        <f>ROUND(I134*H134,2)</f>
        <v>0</v>
      </c>
      <c r="BL134" s="17" t="s">
        <v>548</v>
      </c>
      <c r="BM134" s="256" t="s">
        <v>668</v>
      </c>
    </row>
    <row r="135" spans="1:65" s="2" customFormat="1" ht="24" customHeight="1">
      <c r="A135" s="38"/>
      <c r="B135" s="39"/>
      <c r="C135" s="244" t="s">
        <v>217</v>
      </c>
      <c r="D135" s="244" t="s">
        <v>144</v>
      </c>
      <c r="E135" s="245" t="s">
        <v>662</v>
      </c>
      <c r="F135" s="246" t="s">
        <v>663</v>
      </c>
      <c r="G135" s="247" t="s">
        <v>185</v>
      </c>
      <c r="H135" s="263">
        <v>1</v>
      </c>
      <c r="I135" s="249"/>
      <c r="J135" s="250">
        <f>ROUND(I135*H135,2)</f>
        <v>0</v>
      </c>
      <c r="K135" s="251"/>
      <c r="L135" s="44"/>
      <c r="M135" s="252" t="s">
        <v>1</v>
      </c>
      <c r="N135" s="253" t="s">
        <v>43</v>
      </c>
      <c r="O135" s="91"/>
      <c r="P135" s="254">
        <f>O135*H135</f>
        <v>0</v>
      </c>
      <c r="Q135" s="254">
        <v>0.00068</v>
      </c>
      <c r="R135" s="254">
        <f>Q135*H135</f>
        <v>0.00068</v>
      </c>
      <c r="S135" s="254">
        <v>0</v>
      </c>
      <c r="T135" s="25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6" t="s">
        <v>548</v>
      </c>
      <c r="AT135" s="256" t="s">
        <v>144</v>
      </c>
      <c r="AU135" s="256" t="s">
        <v>88</v>
      </c>
      <c r="AY135" s="17" t="s">
        <v>141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7" t="s">
        <v>86</v>
      </c>
      <c r="BK135" s="257">
        <f>ROUND(I135*H135,2)</f>
        <v>0</v>
      </c>
      <c r="BL135" s="17" t="s">
        <v>548</v>
      </c>
      <c r="BM135" s="256" t="s">
        <v>669</v>
      </c>
    </row>
    <row r="136" spans="1:65" s="2" customFormat="1" ht="24" customHeight="1">
      <c r="A136" s="38"/>
      <c r="B136" s="39"/>
      <c r="C136" s="264" t="s">
        <v>232</v>
      </c>
      <c r="D136" s="264" t="s">
        <v>188</v>
      </c>
      <c r="E136" s="265" t="s">
        <v>670</v>
      </c>
      <c r="F136" s="266" t="s">
        <v>671</v>
      </c>
      <c r="G136" s="267" t="s">
        <v>191</v>
      </c>
      <c r="H136" s="268">
        <v>1</v>
      </c>
      <c r="I136" s="269"/>
      <c r="J136" s="270">
        <f>ROUND(I136*H136,2)</f>
        <v>0</v>
      </c>
      <c r="K136" s="271"/>
      <c r="L136" s="272"/>
      <c r="M136" s="273" t="s">
        <v>1</v>
      </c>
      <c r="N136" s="274" t="s">
        <v>43</v>
      </c>
      <c r="O136" s="91"/>
      <c r="P136" s="254">
        <f>O136*H136</f>
        <v>0</v>
      </c>
      <c r="Q136" s="254">
        <v>0.0026</v>
      </c>
      <c r="R136" s="254">
        <f>Q136*H136</f>
        <v>0.0026</v>
      </c>
      <c r="S136" s="254">
        <v>0</v>
      </c>
      <c r="T136" s="25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6" t="s">
        <v>667</v>
      </c>
      <c r="AT136" s="256" t="s">
        <v>188</v>
      </c>
      <c r="AU136" s="256" t="s">
        <v>88</v>
      </c>
      <c r="AY136" s="17" t="s">
        <v>141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7" t="s">
        <v>86</v>
      </c>
      <c r="BK136" s="257">
        <f>ROUND(I136*H136,2)</f>
        <v>0</v>
      </c>
      <c r="BL136" s="17" t="s">
        <v>548</v>
      </c>
      <c r="BM136" s="256" t="s">
        <v>672</v>
      </c>
    </row>
    <row r="137" spans="1:65" s="2" customFormat="1" ht="24" customHeight="1">
      <c r="A137" s="38"/>
      <c r="B137" s="39"/>
      <c r="C137" s="244" t="s">
        <v>302</v>
      </c>
      <c r="D137" s="244" t="s">
        <v>144</v>
      </c>
      <c r="E137" s="245" t="s">
        <v>662</v>
      </c>
      <c r="F137" s="246" t="s">
        <v>663</v>
      </c>
      <c r="G137" s="247" t="s">
        <v>185</v>
      </c>
      <c r="H137" s="263">
        <v>1</v>
      </c>
      <c r="I137" s="249"/>
      <c r="J137" s="250">
        <f>ROUND(I137*H137,2)</f>
        <v>0</v>
      </c>
      <c r="K137" s="251"/>
      <c r="L137" s="44"/>
      <c r="M137" s="252" t="s">
        <v>1</v>
      </c>
      <c r="N137" s="253" t="s">
        <v>43</v>
      </c>
      <c r="O137" s="91"/>
      <c r="P137" s="254">
        <f>O137*H137</f>
        <v>0</v>
      </c>
      <c r="Q137" s="254">
        <v>0.00068</v>
      </c>
      <c r="R137" s="254">
        <f>Q137*H137</f>
        <v>0.00068</v>
      </c>
      <c r="S137" s="254">
        <v>0</v>
      </c>
      <c r="T137" s="25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548</v>
      </c>
      <c r="AT137" s="256" t="s">
        <v>144</v>
      </c>
      <c r="AU137" s="256" t="s">
        <v>88</v>
      </c>
      <c r="AY137" s="17" t="s">
        <v>141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86</v>
      </c>
      <c r="BK137" s="257">
        <f>ROUND(I137*H137,2)</f>
        <v>0</v>
      </c>
      <c r="BL137" s="17" t="s">
        <v>548</v>
      </c>
      <c r="BM137" s="256" t="s">
        <v>673</v>
      </c>
    </row>
    <row r="138" spans="1:65" s="2" customFormat="1" ht="24" customHeight="1">
      <c r="A138" s="38"/>
      <c r="B138" s="39"/>
      <c r="C138" s="264" t="s">
        <v>306</v>
      </c>
      <c r="D138" s="264" t="s">
        <v>188</v>
      </c>
      <c r="E138" s="265" t="s">
        <v>674</v>
      </c>
      <c r="F138" s="266" t="s">
        <v>675</v>
      </c>
      <c r="G138" s="267" t="s">
        <v>191</v>
      </c>
      <c r="H138" s="268">
        <v>1</v>
      </c>
      <c r="I138" s="269"/>
      <c r="J138" s="270">
        <f>ROUND(I138*H138,2)</f>
        <v>0</v>
      </c>
      <c r="K138" s="271"/>
      <c r="L138" s="272"/>
      <c r="M138" s="273" t="s">
        <v>1</v>
      </c>
      <c r="N138" s="274" t="s">
        <v>43</v>
      </c>
      <c r="O138" s="91"/>
      <c r="P138" s="254">
        <f>O138*H138</f>
        <v>0</v>
      </c>
      <c r="Q138" s="254">
        <v>0.0026</v>
      </c>
      <c r="R138" s="254">
        <f>Q138*H138</f>
        <v>0.0026</v>
      </c>
      <c r="S138" s="254">
        <v>0</v>
      </c>
      <c r="T138" s="25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6" t="s">
        <v>667</v>
      </c>
      <c r="AT138" s="256" t="s">
        <v>188</v>
      </c>
      <c r="AU138" s="256" t="s">
        <v>88</v>
      </c>
      <c r="AY138" s="17" t="s">
        <v>141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7" t="s">
        <v>86</v>
      </c>
      <c r="BK138" s="257">
        <f>ROUND(I138*H138,2)</f>
        <v>0</v>
      </c>
      <c r="BL138" s="17" t="s">
        <v>548</v>
      </c>
      <c r="BM138" s="256" t="s">
        <v>676</v>
      </c>
    </row>
    <row r="139" spans="1:65" s="2" customFormat="1" ht="16.5" customHeight="1">
      <c r="A139" s="38"/>
      <c r="B139" s="39"/>
      <c r="C139" s="244" t="s">
        <v>310</v>
      </c>
      <c r="D139" s="244" t="s">
        <v>144</v>
      </c>
      <c r="E139" s="245" t="s">
        <v>677</v>
      </c>
      <c r="F139" s="246" t="s">
        <v>678</v>
      </c>
      <c r="G139" s="247" t="s">
        <v>191</v>
      </c>
      <c r="H139" s="263">
        <v>1</v>
      </c>
      <c r="I139" s="249"/>
      <c r="J139" s="250">
        <f>ROUND(I139*H139,2)</f>
        <v>0</v>
      </c>
      <c r="K139" s="251"/>
      <c r="L139" s="44"/>
      <c r="M139" s="252" t="s">
        <v>1</v>
      </c>
      <c r="N139" s="253" t="s">
        <v>43</v>
      </c>
      <c r="O139" s="91"/>
      <c r="P139" s="254">
        <f>O139*H139</f>
        <v>0</v>
      </c>
      <c r="Q139" s="254">
        <v>0.00015</v>
      </c>
      <c r="R139" s="254">
        <f>Q139*H139</f>
        <v>0.00015</v>
      </c>
      <c r="S139" s="254">
        <v>0</v>
      </c>
      <c r="T139" s="25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6" t="s">
        <v>186</v>
      </c>
      <c r="AT139" s="256" t="s">
        <v>144</v>
      </c>
      <c r="AU139" s="256" t="s">
        <v>88</v>
      </c>
      <c r="AY139" s="17" t="s">
        <v>141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7" t="s">
        <v>86</v>
      </c>
      <c r="BK139" s="257">
        <f>ROUND(I139*H139,2)</f>
        <v>0</v>
      </c>
      <c r="BL139" s="17" t="s">
        <v>186</v>
      </c>
      <c r="BM139" s="256" t="s">
        <v>679</v>
      </c>
    </row>
    <row r="140" spans="1:65" s="2" customFormat="1" ht="24" customHeight="1">
      <c r="A140" s="38"/>
      <c r="B140" s="39"/>
      <c r="C140" s="264" t="s">
        <v>314</v>
      </c>
      <c r="D140" s="264" t="s">
        <v>188</v>
      </c>
      <c r="E140" s="265" t="s">
        <v>680</v>
      </c>
      <c r="F140" s="266" t="s">
        <v>681</v>
      </c>
      <c r="G140" s="267" t="s">
        <v>191</v>
      </c>
      <c r="H140" s="268">
        <v>1</v>
      </c>
      <c r="I140" s="269"/>
      <c r="J140" s="270">
        <f>ROUND(I140*H140,2)</f>
        <v>0</v>
      </c>
      <c r="K140" s="271"/>
      <c r="L140" s="272"/>
      <c r="M140" s="273" t="s">
        <v>1</v>
      </c>
      <c r="N140" s="274" t="s">
        <v>43</v>
      </c>
      <c r="O140" s="91"/>
      <c r="P140" s="254">
        <f>O140*H140</f>
        <v>0</v>
      </c>
      <c r="Q140" s="254">
        <v>0.0008</v>
      </c>
      <c r="R140" s="254">
        <f>Q140*H140</f>
        <v>0.0008</v>
      </c>
      <c r="S140" s="254">
        <v>0</v>
      </c>
      <c r="T140" s="25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6" t="s">
        <v>667</v>
      </c>
      <c r="AT140" s="256" t="s">
        <v>188</v>
      </c>
      <c r="AU140" s="256" t="s">
        <v>88</v>
      </c>
      <c r="AY140" s="17" t="s">
        <v>141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7" t="s">
        <v>86</v>
      </c>
      <c r="BK140" s="257">
        <f>ROUND(I140*H140,2)</f>
        <v>0</v>
      </c>
      <c r="BL140" s="17" t="s">
        <v>548</v>
      </c>
      <c r="BM140" s="256" t="s">
        <v>682</v>
      </c>
    </row>
    <row r="141" spans="1:65" s="2" customFormat="1" ht="16.5" customHeight="1">
      <c r="A141" s="38"/>
      <c r="B141" s="39"/>
      <c r="C141" s="244" t="s">
        <v>544</v>
      </c>
      <c r="D141" s="244" t="s">
        <v>144</v>
      </c>
      <c r="E141" s="245" t="s">
        <v>327</v>
      </c>
      <c r="F141" s="246" t="s">
        <v>328</v>
      </c>
      <c r="G141" s="247" t="s">
        <v>224</v>
      </c>
      <c r="H141" s="263">
        <v>0.202</v>
      </c>
      <c r="I141" s="249"/>
      <c r="J141" s="250">
        <f>ROUND(I141*H141,2)</f>
        <v>0</v>
      </c>
      <c r="K141" s="251"/>
      <c r="L141" s="44"/>
      <c r="M141" s="252" t="s">
        <v>1</v>
      </c>
      <c r="N141" s="253" t="s">
        <v>43</v>
      </c>
      <c r="O141" s="91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548</v>
      </c>
      <c r="AT141" s="256" t="s">
        <v>144</v>
      </c>
      <c r="AU141" s="256" t="s">
        <v>88</v>
      </c>
      <c r="AY141" s="17" t="s">
        <v>141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86</v>
      </c>
      <c r="BK141" s="257">
        <f>ROUND(I141*H141,2)</f>
        <v>0</v>
      </c>
      <c r="BL141" s="17" t="s">
        <v>548</v>
      </c>
      <c r="BM141" s="256" t="s">
        <v>683</v>
      </c>
    </row>
    <row r="142" spans="1:63" s="12" customFormat="1" ht="22.8" customHeight="1">
      <c r="A142" s="12"/>
      <c r="B142" s="228"/>
      <c r="C142" s="229"/>
      <c r="D142" s="230" t="s">
        <v>77</v>
      </c>
      <c r="E142" s="242" t="s">
        <v>684</v>
      </c>
      <c r="F142" s="242" t="s">
        <v>359</v>
      </c>
      <c r="G142" s="229"/>
      <c r="H142" s="229"/>
      <c r="I142" s="232"/>
      <c r="J142" s="243">
        <f>BK142</f>
        <v>0</v>
      </c>
      <c r="K142" s="229"/>
      <c r="L142" s="234"/>
      <c r="M142" s="235"/>
      <c r="N142" s="236"/>
      <c r="O142" s="236"/>
      <c r="P142" s="237">
        <f>SUM(P143:P160)</f>
        <v>0</v>
      </c>
      <c r="Q142" s="236"/>
      <c r="R142" s="237">
        <f>SUM(R143:R160)</f>
        <v>0.03977</v>
      </c>
      <c r="S142" s="236"/>
      <c r="T142" s="238">
        <f>SUM(T143:T160)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9" t="s">
        <v>88</v>
      </c>
      <c r="AT142" s="240" t="s">
        <v>77</v>
      </c>
      <c r="AU142" s="240" t="s">
        <v>86</v>
      </c>
      <c r="AY142" s="239" t="s">
        <v>141</v>
      </c>
      <c r="BK142" s="241">
        <f>SUM(BK143:BK160)</f>
        <v>0</v>
      </c>
    </row>
    <row r="143" spans="1:65" s="2" customFormat="1" ht="24" customHeight="1">
      <c r="A143" s="38"/>
      <c r="B143" s="39"/>
      <c r="C143" s="244" t="s">
        <v>318</v>
      </c>
      <c r="D143" s="244" t="s">
        <v>144</v>
      </c>
      <c r="E143" s="245" t="s">
        <v>685</v>
      </c>
      <c r="F143" s="246" t="s">
        <v>686</v>
      </c>
      <c r="G143" s="247" t="s">
        <v>191</v>
      </c>
      <c r="H143" s="263">
        <v>1</v>
      </c>
      <c r="I143" s="249"/>
      <c r="J143" s="250">
        <f>ROUND(I143*H143,2)</f>
        <v>0</v>
      </c>
      <c r="K143" s="251"/>
      <c r="L143" s="44"/>
      <c r="M143" s="252" t="s">
        <v>1</v>
      </c>
      <c r="N143" s="253" t="s">
        <v>43</v>
      </c>
      <c r="O143" s="91"/>
      <c r="P143" s="254">
        <f>O143*H143</f>
        <v>0</v>
      </c>
      <c r="Q143" s="254">
        <v>0.00146</v>
      </c>
      <c r="R143" s="254">
        <f>Q143*H143</f>
        <v>0.00146</v>
      </c>
      <c r="S143" s="254">
        <v>0</v>
      </c>
      <c r="T143" s="25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6" t="s">
        <v>186</v>
      </c>
      <c r="AT143" s="256" t="s">
        <v>144</v>
      </c>
      <c r="AU143" s="256" t="s">
        <v>88</v>
      </c>
      <c r="AY143" s="17" t="s">
        <v>141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7" t="s">
        <v>86</v>
      </c>
      <c r="BK143" s="257">
        <f>ROUND(I143*H143,2)</f>
        <v>0</v>
      </c>
      <c r="BL143" s="17" t="s">
        <v>186</v>
      </c>
      <c r="BM143" s="256" t="s">
        <v>687</v>
      </c>
    </row>
    <row r="144" spans="1:65" s="2" customFormat="1" ht="16.5" customHeight="1">
      <c r="A144" s="38"/>
      <c r="B144" s="39"/>
      <c r="C144" s="244" t="s">
        <v>322</v>
      </c>
      <c r="D144" s="244" t="s">
        <v>144</v>
      </c>
      <c r="E144" s="245" t="s">
        <v>688</v>
      </c>
      <c r="F144" s="246" t="s">
        <v>689</v>
      </c>
      <c r="G144" s="247" t="s">
        <v>191</v>
      </c>
      <c r="H144" s="263">
        <v>1</v>
      </c>
      <c r="I144" s="249"/>
      <c r="J144" s="250">
        <f>ROUND(I144*H144,2)</f>
        <v>0</v>
      </c>
      <c r="K144" s="251"/>
      <c r="L144" s="44"/>
      <c r="M144" s="252" t="s">
        <v>1</v>
      </c>
      <c r="N144" s="253" t="s">
        <v>43</v>
      </c>
      <c r="O144" s="91"/>
      <c r="P144" s="254">
        <f>O144*H144</f>
        <v>0</v>
      </c>
      <c r="Q144" s="254">
        <v>0.00014</v>
      </c>
      <c r="R144" s="254">
        <f>Q144*H144</f>
        <v>0.00014</v>
      </c>
      <c r="S144" s="254">
        <v>0</v>
      </c>
      <c r="T144" s="25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6" t="s">
        <v>186</v>
      </c>
      <c r="AT144" s="256" t="s">
        <v>144</v>
      </c>
      <c r="AU144" s="256" t="s">
        <v>88</v>
      </c>
      <c r="AY144" s="17" t="s">
        <v>141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7" t="s">
        <v>86</v>
      </c>
      <c r="BK144" s="257">
        <f>ROUND(I144*H144,2)</f>
        <v>0</v>
      </c>
      <c r="BL144" s="17" t="s">
        <v>186</v>
      </c>
      <c r="BM144" s="256" t="s">
        <v>690</v>
      </c>
    </row>
    <row r="145" spans="1:65" s="2" customFormat="1" ht="16.5" customHeight="1">
      <c r="A145" s="38"/>
      <c r="B145" s="39"/>
      <c r="C145" s="264" t="s">
        <v>332</v>
      </c>
      <c r="D145" s="264" t="s">
        <v>188</v>
      </c>
      <c r="E145" s="265" t="s">
        <v>307</v>
      </c>
      <c r="F145" s="266" t="s">
        <v>691</v>
      </c>
      <c r="G145" s="267" t="s">
        <v>191</v>
      </c>
      <c r="H145" s="268">
        <v>1</v>
      </c>
      <c r="I145" s="269"/>
      <c r="J145" s="270">
        <f>ROUND(I145*H145,2)</f>
        <v>0</v>
      </c>
      <c r="K145" s="271"/>
      <c r="L145" s="272"/>
      <c r="M145" s="273" t="s">
        <v>1</v>
      </c>
      <c r="N145" s="274" t="s">
        <v>43</v>
      </c>
      <c r="O145" s="91"/>
      <c r="P145" s="254">
        <f>O145*H145</f>
        <v>0</v>
      </c>
      <c r="Q145" s="254">
        <v>0.00034</v>
      </c>
      <c r="R145" s="254">
        <f>Q145*H145</f>
        <v>0.00034</v>
      </c>
      <c r="S145" s="254">
        <v>0</v>
      </c>
      <c r="T145" s="25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6" t="s">
        <v>192</v>
      </c>
      <c r="AT145" s="256" t="s">
        <v>188</v>
      </c>
      <c r="AU145" s="256" t="s">
        <v>88</v>
      </c>
      <c r="AY145" s="17" t="s">
        <v>141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7" t="s">
        <v>86</v>
      </c>
      <c r="BK145" s="257">
        <f>ROUND(I145*H145,2)</f>
        <v>0</v>
      </c>
      <c r="BL145" s="17" t="s">
        <v>186</v>
      </c>
      <c r="BM145" s="256" t="s">
        <v>692</v>
      </c>
    </row>
    <row r="146" spans="1:65" s="2" customFormat="1" ht="16.5" customHeight="1">
      <c r="A146" s="38"/>
      <c r="B146" s="39"/>
      <c r="C146" s="244" t="s">
        <v>8</v>
      </c>
      <c r="D146" s="244" t="s">
        <v>144</v>
      </c>
      <c r="E146" s="245" t="s">
        <v>303</v>
      </c>
      <c r="F146" s="246" t="s">
        <v>304</v>
      </c>
      <c r="G146" s="247" t="s">
        <v>191</v>
      </c>
      <c r="H146" s="263">
        <v>1</v>
      </c>
      <c r="I146" s="249"/>
      <c r="J146" s="250">
        <f>ROUND(I146*H146,2)</f>
        <v>0</v>
      </c>
      <c r="K146" s="251"/>
      <c r="L146" s="44"/>
      <c r="M146" s="252" t="s">
        <v>1</v>
      </c>
      <c r="N146" s="253" t="s">
        <v>43</v>
      </c>
      <c r="O146" s="91"/>
      <c r="P146" s="254">
        <f>O146*H146</f>
        <v>0</v>
      </c>
      <c r="Q146" s="254">
        <v>0.0001</v>
      </c>
      <c r="R146" s="254">
        <f>Q146*H146</f>
        <v>0.0001</v>
      </c>
      <c r="S146" s="254">
        <v>0</v>
      </c>
      <c r="T146" s="25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186</v>
      </c>
      <c r="AT146" s="256" t="s">
        <v>144</v>
      </c>
      <c r="AU146" s="256" t="s">
        <v>88</v>
      </c>
      <c r="AY146" s="17" t="s">
        <v>141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86</v>
      </c>
      <c r="BK146" s="257">
        <f>ROUND(I146*H146,2)</f>
        <v>0</v>
      </c>
      <c r="BL146" s="17" t="s">
        <v>186</v>
      </c>
      <c r="BM146" s="256" t="s">
        <v>693</v>
      </c>
    </row>
    <row r="147" spans="1:65" s="2" customFormat="1" ht="16.5" customHeight="1">
      <c r="A147" s="38"/>
      <c r="B147" s="39"/>
      <c r="C147" s="264" t="s">
        <v>186</v>
      </c>
      <c r="D147" s="264" t="s">
        <v>188</v>
      </c>
      <c r="E147" s="265" t="s">
        <v>694</v>
      </c>
      <c r="F147" s="266" t="s">
        <v>695</v>
      </c>
      <c r="G147" s="267" t="s">
        <v>191</v>
      </c>
      <c r="H147" s="268">
        <v>1</v>
      </c>
      <c r="I147" s="269"/>
      <c r="J147" s="270">
        <f>ROUND(I147*H147,2)</f>
        <v>0</v>
      </c>
      <c r="K147" s="271"/>
      <c r="L147" s="272"/>
      <c r="M147" s="273" t="s">
        <v>1</v>
      </c>
      <c r="N147" s="274" t="s">
        <v>43</v>
      </c>
      <c r="O147" s="91"/>
      <c r="P147" s="254">
        <f>O147*H147</f>
        <v>0</v>
      </c>
      <c r="Q147" s="254">
        <v>0.00014</v>
      </c>
      <c r="R147" s="254">
        <f>Q147*H147</f>
        <v>0.00014</v>
      </c>
      <c r="S147" s="254">
        <v>0</v>
      </c>
      <c r="T147" s="25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6" t="s">
        <v>192</v>
      </c>
      <c r="AT147" s="256" t="s">
        <v>188</v>
      </c>
      <c r="AU147" s="256" t="s">
        <v>88</v>
      </c>
      <c r="AY147" s="17" t="s">
        <v>141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7" t="s">
        <v>86</v>
      </c>
      <c r="BK147" s="257">
        <f>ROUND(I147*H147,2)</f>
        <v>0</v>
      </c>
      <c r="BL147" s="17" t="s">
        <v>186</v>
      </c>
      <c r="BM147" s="256" t="s">
        <v>696</v>
      </c>
    </row>
    <row r="148" spans="1:65" s="2" customFormat="1" ht="24" customHeight="1">
      <c r="A148" s="38"/>
      <c r="B148" s="39"/>
      <c r="C148" s="244" t="s">
        <v>342</v>
      </c>
      <c r="D148" s="244" t="s">
        <v>144</v>
      </c>
      <c r="E148" s="245" t="s">
        <v>368</v>
      </c>
      <c r="F148" s="246" t="s">
        <v>369</v>
      </c>
      <c r="G148" s="247" t="s">
        <v>185</v>
      </c>
      <c r="H148" s="263">
        <v>1</v>
      </c>
      <c r="I148" s="249"/>
      <c r="J148" s="250">
        <f>ROUND(I148*H148,2)</f>
        <v>0</v>
      </c>
      <c r="K148" s="251"/>
      <c r="L148" s="44"/>
      <c r="M148" s="252" t="s">
        <v>1</v>
      </c>
      <c r="N148" s="253" t="s">
        <v>43</v>
      </c>
      <c r="O148" s="91"/>
      <c r="P148" s="254">
        <f>O148*H148</f>
        <v>0</v>
      </c>
      <c r="Q148" s="254">
        <v>0.00324</v>
      </c>
      <c r="R148" s="254">
        <f>Q148*H148</f>
        <v>0.00324</v>
      </c>
      <c r="S148" s="254">
        <v>0</v>
      </c>
      <c r="T148" s="25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6" t="s">
        <v>186</v>
      </c>
      <c r="AT148" s="256" t="s">
        <v>144</v>
      </c>
      <c r="AU148" s="256" t="s">
        <v>88</v>
      </c>
      <c r="AY148" s="17" t="s">
        <v>141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7" t="s">
        <v>86</v>
      </c>
      <c r="BK148" s="257">
        <f>ROUND(I148*H148,2)</f>
        <v>0</v>
      </c>
      <c r="BL148" s="17" t="s">
        <v>186</v>
      </c>
      <c r="BM148" s="256" t="s">
        <v>697</v>
      </c>
    </row>
    <row r="149" spans="1:65" s="2" customFormat="1" ht="16.5" customHeight="1">
      <c r="A149" s="38"/>
      <c r="B149" s="39"/>
      <c r="C149" s="264" t="s">
        <v>346</v>
      </c>
      <c r="D149" s="264" t="s">
        <v>188</v>
      </c>
      <c r="E149" s="265" t="s">
        <v>698</v>
      </c>
      <c r="F149" s="266" t="s">
        <v>699</v>
      </c>
      <c r="G149" s="267" t="s">
        <v>191</v>
      </c>
      <c r="H149" s="268">
        <v>1</v>
      </c>
      <c r="I149" s="269"/>
      <c r="J149" s="270">
        <f>ROUND(I149*H149,2)</f>
        <v>0</v>
      </c>
      <c r="K149" s="271"/>
      <c r="L149" s="272"/>
      <c r="M149" s="273" t="s">
        <v>1</v>
      </c>
      <c r="N149" s="274" t="s">
        <v>43</v>
      </c>
      <c r="O149" s="91"/>
      <c r="P149" s="254">
        <f>O149*H149</f>
        <v>0</v>
      </c>
      <c r="Q149" s="254">
        <v>0.0029</v>
      </c>
      <c r="R149" s="254">
        <f>Q149*H149</f>
        <v>0.0029</v>
      </c>
      <c r="S149" s="254">
        <v>0</v>
      </c>
      <c r="T149" s="25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6" t="s">
        <v>192</v>
      </c>
      <c r="AT149" s="256" t="s">
        <v>188</v>
      </c>
      <c r="AU149" s="256" t="s">
        <v>88</v>
      </c>
      <c r="AY149" s="17" t="s">
        <v>141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7" t="s">
        <v>86</v>
      </c>
      <c r="BK149" s="257">
        <f>ROUND(I149*H149,2)</f>
        <v>0</v>
      </c>
      <c r="BL149" s="17" t="s">
        <v>186</v>
      </c>
      <c r="BM149" s="256" t="s">
        <v>700</v>
      </c>
    </row>
    <row r="150" spans="1:65" s="2" customFormat="1" ht="16.5" customHeight="1">
      <c r="A150" s="38"/>
      <c r="B150" s="39"/>
      <c r="C150" s="244" t="s">
        <v>350</v>
      </c>
      <c r="D150" s="244" t="s">
        <v>144</v>
      </c>
      <c r="E150" s="245" t="s">
        <v>303</v>
      </c>
      <c r="F150" s="246" t="s">
        <v>304</v>
      </c>
      <c r="G150" s="247" t="s">
        <v>191</v>
      </c>
      <c r="H150" s="263">
        <v>6</v>
      </c>
      <c r="I150" s="249"/>
      <c r="J150" s="250">
        <f>ROUND(I150*H150,2)</f>
        <v>0</v>
      </c>
      <c r="K150" s="251"/>
      <c r="L150" s="44"/>
      <c r="M150" s="252" t="s">
        <v>1</v>
      </c>
      <c r="N150" s="253" t="s">
        <v>43</v>
      </c>
      <c r="O150" s="91"/>
      <c r="P150" s="254">
        <f>O150*H150</f>
        <v>0</v>
      </c>
      <c r="Q150" s="254">
        <v>0.0001</v>
      </c>
      <c r="R150" s="254">
        <f>Q150*H150</f>
        <v>0.0006000000000000001</v>
      </c>
      <c r="S150" s="254">
        <v>0</v>
      </c>
      <c r="T150" s="25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6" t="s">
        <v>186</v>
      </c>
      <c r="AT150" s="256" t="s">
        <v>144</v>
      </c>
      <c r="AU150" s="256" t="s">
        <v>88</v>
      </c>
      <c r="AY150" s="17" t="s">
        <v>141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7" t="s">
        <v>86</v>
      </c>
      <c r="BK150" s="257">
        <f>ROUND(I150*H150,2)</f>
        <v>0</v>
      </c>
      <c r="BL150" s="17" t="s">
        <v>186</v>
      </c>
      <c r="BM150" s="256" t="s">
        <v>701</v>
      </c>
    </row>
    <row r="151" spans="1:65" s="2" customFormat="1" ht="24" customHeight="1">
      <c r="A151" s="38"/>
      <c r="B151" s="39"/>
      <c r="C151" s="264" t="s">
        <v>360</v>
      </c>
      <c r="D151" s="264" t="s">
        <v>188</v>
      </c>
      <c r="E151" s="265" t="s">
        <v>702</v>
      </c>
      <c r="F151" s="266" t="s">
        <v>703</v>
      </c>
      <c r="G151" s="267" t="s">
        <v>191</v>
      </c>
      <c r="H151" s="268">
        <v>6</v>
      </c>
      <c r="I151" s="269"/>
      <c r="J151" s="270">
        <f>ROUND(I151*H151,2)</f>
        <v>0</v>
      </c>
      <c r="K151" s="271"/>
      <c r="L151" s="272"/>
      <c r="M151" s="273" t="s">
        <v>1</v>
      </c>
      <c r="N151" s="274" t="s">
        <v>43</v>
      </c>
      <c r="O151" s="91"/>
      <c r="P151" s="254">
        <f>O151*H151</f>
        <v>0</v>
      </c>
      <c r="Q151" s="254">
        <v>0.00038</v>
      </c>
      <c r="R151" s="254">
        <f>Q151*H151</f>
        <v>0.00228</v>
      </c>
      <c r="S151" s="254">
        <v>0</v>
      </c>
      <c r="T151" s="25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6" t="s">
        <v>192</v>
      </c>
      <c r="AT151" s="256" t="s">
        <v>188</v>
      </c>
      <c r="AU151" s="256" t="s">
        <v>88</v>
      </c>
      <c r="AY151" s="17" t="s">
        <v>141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7" t="s">
        <v>86</v>
      </c>
      <c r="BK151" s="257">
        <f>ROUND(I151*H151,2)</f>
        <v>0</v>
      </c>
      <c r="BL151" s="17" t="s">
        <v>186</v>
      </c>
      <c r="BM151" s="256" t="s">
        <v>704</v>
      </c>
    </row>
    <row r="152" spans="1:65" s="2" customFormat="1" ht="16.5" customHeight="1">
      <c r="A152" s="38"/>
      <c r="B152" s="39"/>
      <c r="C152" s="244" t="s">
        <v>7</v>
      </c>
      <c r="D152" s="244" t="s">
        <v>144</v>
      </c>
      <c r="E152" s="245" t="s">
        <v>688</v>
      </c>
      <c r="F152" s="246" t="s">
        <v>689</v>
      </c>
      <c r="G152" s="247" t="s">
        <v>191</v>
      </c>
      <c r="H152" s="263">
        <v>2</v>
      </c>
      <c r="I152" s="249"/>
      <c r="J152" s="250">
        <f>ROUND(I152*H152,2)</f>
        <v>0</v>
      </c>
      <c r="K152" s="251"/>
      <c r="L152" s="44"/>
      <c r="M152" s="252" t="s">
        <v>1</v>
      </c>
      <c r="N152" s="253" t="s">
        <v>43</v>
      </c>
      <c r="O152" s="91"/>
      <c r="P152" s="254">
        <f>O152*H152</f>
        <v>0</v>
      </c>
      <c r="Q152" s="254">
        <v>0.00014</v>
      </c>
      <c r="R152" s="254">
        <f>Q152*H152</f>
        <v>0.00028</v>
      </c>
      <c r="S152" s="254">
        <v>0</v>
      </c>
      <c r="T152" s="25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6" t="s">
        <v>186</v>
      </c>
      <c r="AT152" s="256" t="s">
        <v>144</v>
      </c>
      <c r="AU152" s="256" t="s">
        <v>88</v>
      </c>
      <c r="AY152" s="17" t="s">
        <v>141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7" t="s">
        <v>86</v>
      </c>
      <c r="BK152" s="257">
        <f>ROUND(I152*H152,2)</f>
        <v>0</v>
      </c>
      <c r="BL152" s="17" t="s">
        <v>186</v>
      </c>
      <c r="BM152" s="256" t="s">
        <v>705</v>
      </c>
    </row>
    <row r="153" spans="1:65" s="2" customFormat="1" ht="24" customHeight="1">
      <c r="A153" s="38"/>
      <c r="B153" s="39"/>
      <c r="C153" s="264" t="s">
        <v>367</v>
      </c>
      <c r="D153" s="264" t="s">
        <v>188</v>
      </c>
      <c r="E153" s="265" t="s">
        <v>706</v>
      </c>
      <c r="F153" s="266" t="s">
        <v>707</v>
      </c>
      <c r="G153" s="267" t="s">
        <v>191</v>
      </c>
      <c r="H153" s="268">
        <v>2</v>
      </c>
      <c r="I153" s="269"/>
      <c r="J153" s="270">
        <f>ROUND(I153*H153,2)</f>
        <v>0</v>
      </c>
      <c r="K153" s="271"/>
      <c r="L153" s="272"/>
      <c r="M153" s="273" t="s">
        <v>1</v>
      </c>
      <c r="N153" s="274" t="s">
        <v>43</v>
      </c>
      <c r="O153" s="91"/>
      <c r="P153" s="254">
        <f>O153*H153</f>
        <v>0</v>
      </c>
      <c r="Q153" s="254">
        <v>0.00061</v>
      </c>
      <c r="R153" s="254">
        <f>Q153*H153</f>
        <v>0.00122</v>
      </c>
      <c r="S153" s="254">
        <v>0</v>
      </c>
      <c r="T153" s="25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6" t="s">
        <v>192</v>
      </c>
      <c r="AT153" s="256" t="s">
        <v>188</v>
      </c>
      <c r="AU153" s="256" t="s">
        <v>88</v>
      </c>
      <c r="AY153" s="17" t="s">
        <v>141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7" t="s">
        <v>86</v>
      </c>
      <c r="BK153" s="257">
        <f>ROUND(I153*H153,2)</f>
        <v>0</v>
      </c>
      <c r="BL153" s="17" t="s">
        <v>186</v>
      </c>
      <c r="BM153" s="256" t="s">
        <v>708</v>
      </c>
    </row>
    <row r="154" spans="1:65" s="2" customFormat="1" ht="16.5" customHeight="1">
      <c r="A154" s="38"/>
      <c r="B154" s="39"/>
      <c r="C154" s="244" t="s">
        <v>371</v>
      </c>
      <c r="D154" s="244" t="s">
        <v>144</v>
      </c>
      <c r="E154" s="245" t="s">
        <v>303</v>
      </c>
      <c r="F154" s="246" t="s">
        <v>304</v>
      </c>
      <c r="G154" s="247" t="s">
        <v>191</v>
      </c>
      <c r="H154" s="263">
        <v>1</v>
      </c>
      <c r="I154" s="249"/>
      <c r="J154" s="250">
        <f>ROUND(I154*H154,2)</f>
        <v>0</v>
      </c>
      <c r="K154" s="251"/>
      <c r="L154" s="44"/>
      <c r="M154" s="252" t="s">
        <v>1</v>
      </c>
      <c r="N154" s="253" t="s">
        <v>43</v>
      </c>
      <c r="O154" s="91"/>
      <c r="P154" s="254">
        <f>O154*H154</f>
        <v>0</v>
      </c>
      <c r="Q154" s="254">
        <v>0.0001</v>
      </c>
      <c r="R154" s="254">
        <f>Q154*H154</f>
        <v>0.0001</v>
      </c>
      <c r="S154" s="254">
        <v>0</v>
      </c>
      <c r="T154" s="25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6" t="s">
        <v>186</v>
      </c>
      <c r="AT154" s="256" t="s">
        <v>144</v>
      </c>
      <c r="AU154" s="256" t="s">
        <v>88</v>
      </c>
      <c r="AY154" s="17" t="s">
        <v>141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7" t="s">
        <v>86</v>
      </c>
      <c r="BK154" s="257">
        <f>ROUND(I154*H154,2)</f>
        <v>0</v>
      </c>
      <c r="BL154" s="17" t="s">
        <v>186</v>
      </c>
      <c r="BM154" s="256" t="s">
        <v>709</v>
      </c>
    </row>
    <row r="155" spans="1:65" s="2" customFormat="1" ht="16.5" customHeight="1">
      <c r="A155" s="38"/>
      <c r="B155" s="39"/>
      <c r="C155" s="264" t="s">
        <v>375</v>
      </c>
      <c r="D155" s="264" t="s">
        <v>188</v>
      </c>
      <c r="E155" s="265" t="s">
        <v>710</v>
      </c>
      <c r="F155" s="266" t="s">
        <v>711</v>
      </c>
      <c r="G155" s="267" t="s">
        <v>191</v>
      </c>
      <c r="H155" s="268">
        <v>1</v>
      </c>
      <c r="I155" s="269"/>
      <c r="J155" s="270">
        <f>ROUND(I155*H155,2)</f>
        <v>0</v>
      </c>
      <c r="K155" s="271"/>
      <c r="L155" s="272"/>
      <c r="M155" s="273" t="s">
        <v>1</v>
      </c>
      <c r="N155" s="274" t="s">
        <v>43</v>
      </c>
      <c r="O155" s="91"/>
      <c r="P155" s="254">
        <f>O155*H155</f>
        <v>0</v>
      </c>
      <c r="Q155" s="254">
        <v>0.00015</v>
      </c>
      <c r="R155" s="254">
        <f>Q155*H155</f>
        <v>0.00015</v>
      </c>
      <c r="S155" s="254">
        <v>0</v>
      </c>
      <c r="T155" s="25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6" t="s">
        <v>192</v>
      </c>
      <c r="AT155" s="256" t="s">
        <v>188</v>
      </c>
      <c r="AU155" s="256" t="s">
        <v>88</v>
      </c>
      <c r="AY155" s="17" t="s">
        <v>141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7" t="s">
        <v>86</v>
      </c>
      <c r="BK155" s="257">
        <f>ROUND(I155*H155,2)</f>
        <v>0</v>
      </c>
      <c r="BL155" s="17" t="s">
        <v>186</v>
      </c>
      <c r="BM155" s="256" t="s">
        <v>712</v>
      </c>
    </row>
    <row r="156" spans="1:65" s="2" customFormat="1" ht="24" customHeight="1">
      <c r="A156" s="38"/>
      <c r="B156" s="39"/>
      <c r="C156" s="244" t="s">
        <v>552</v>
      </c>
      <c r="D156" s="244" t="s">
        <v>144</v>
      </c>
      <c r="E156" s="245" t="s">
        <v>713</v>
      </c>
      <c r="F156" s="246" t="s">
        <v>714</v>
      </c>
      <c r="G156" s="247" t="s">
        <v>185</v>
      </c>
      <c r="H156" s="263">
        <v>2</v>
      </c>
      <c r="I156" s="249"/>
      <c r="J156" s="250">
        <f>ROUND(I156*H156,2)</f>
        <v>0</v>
      </c>
      <c r="K156" s="251"/>
      <c r="L156" s="44"/>
      <c r="M156" s="252" t="s">
        <v>1</v>
      </c>
      <c r="N156" s="253" t="s">
        <v>43</v>
      </c>
      <c r="O156" s="91"/>
      <c r="P156" s="254">
        <f>O156*H156</f>
        <v>0</v>
      </c>
      <c r="Q156" s="254">
        <v>0.00723</v>
      </c>
      <c r="R156" s="254">
        <f>Q156*H156</f>
        <v>0.01446</v>
      </c>
      <c r="S156" s="254">
        <v>0</v>
      </c>
      <c r="T156" s="25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6" t="s">
        <v>186</v>
      </c>
      <c r="AT156" s="256" t="s">
        <v>144</v>
      </c>
      <c r="AU156" s="256" t="s">
        <v>88</v>
      </c>
      <c r="AY156" s="17" t="s">
        <v>141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7" t="s">
        <v>86</v>
      </c>
      <c r="BK156" s="257">
        <f>ROUND(I156*H156,2)</f>
        <v>0</v>
      </c>
      <c r="BL156" s="17" t="s">
        <v>186</v>
      </c>
      <c r="BM156" s="256" t="s">
        <v>715</v>
      </c>
    </row>
    <row r="157" spans="1:65" s="2" customFormat="1" ht="24" customHeight="1">
      <c r="A157" s="38"/>
      <c r="B157" s="39"/>
      <c r="C157" s="244" t="s">
        <v>556</v>
      </c>
      <c r="D157" s="244" t="s">
        <v>144</v>
      </c>
      <c r="E157" s="245" t="s">
        <v>716</v>
      </c>
      <c r="F157" s="246" t="s">
        <v>717</v>
      </c>
      <c r="G157" s="247" t="s">
        <v>185</v>
      </c>
      <c r="H157" s="263">
        <v>1</v>
      </c>
      <c r="I157" s="249"/>
      <c r="J157" s="250">
        <f>ROUND(I157*H157,2)</f>
        <v>0</v>
      </c>
      <c r="K157" s="251"/>
      <c r="L157" s="44"/>
      <c r="M157" s="252" t="s">
        <v>1</v>
      </c>
      <c r="N157" s="253" t="s">
        <v>43</v>
      </c>
      <c r="O157" s="91"/>
      <c r="P157" s="254">
        <f>O157*H157</f>
        <v>0</v>
      </c>
      <c r="Q157" s="254">
        <v>0.00804</v>
      </c>
      <c r="R157" s="254">
        <f>Q157*H157</f>
        <v>0.00804</v>
      </c>
      <c r="S157" s="254">
        <v>0</v>
      </c>
      <c r="T157" s="25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6" t="s">
        <v>186</v>
      </c>
      <c r="AT157" s="256" t="s">
        <v>144</v>
      </c>
      <c r="AU157" s="256" t="s">
        <v>88</v>
      </c>
      <c r="AY157" s="17" t="s">
        <v>141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7" t="s">
        <v>86</v>
      </c>
      <c r="BK157" s="257">
        <f>ROUND(I157*H157,2)</f>
        <v>0</v>
      </c>
      <c r="BL157" s="17" t="s">
        <v>186</v>
      </c>
      <c r="BM157" s="256" t="s">
        <v>718</v>
      </c>
    </row>
    <row r="158" spans="1:65" s="2" customFormat="1" ht="24" customHeight="1">
      <c r="A158" s="38"/>
      <c r="B158" s="39"/>
      <c r="C158" s="244" t="s">
        <v>379</v>
      </c>
      <c r="D158" s="244" t="s">
        <v>144</v>
      </c>
      <c r="E158" s="245" t="s">
        <v>473</v>
      </c>
      <c r="F158" s="246" t="s">
        <v>474</v>
      </c>
      <c r="G158" s="247" t="s">
        <v>191</v>
      </c>
      <c r="H158" s="263">
        <v>5</v>
      </c>
      <c r="I158" s="249"/>
      <c r="J158" s="250">
        <f>ROUND(I158*H158,2)</f>
        <v>0</v>
      </c>
      <c r="K158" s="251"/>
      <c r="L158" s="44"/>
      <c r="M158" s="252" t="s">
        <v>1</v>
      </c>
      <c r="N158" s="253" t="s">
        <v>43</v>
      </c>
      <c r="O158" s="91"/>
      <c r="P158" s="254">
        <f>O158*H158</f>
        <v>0</v>
      </c>
      <c r="Q158" s="254">
        <v>0.00057</v>
      </c>
      <c r="R158" s="254">
        <f>Q158*H158</f>
        <v>0.00285</v>
      </c>
      <c r="S158" s="254">
        <v>0</v>
      </c>
      <c r="T158" s="25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6" t="s">
        <v>186</v>
      </c>
      <c r="AT158" s="256" t="s">
        <v>144</v>
      </c>
      <c r="AU158" s="256" t="s">
        <v>88</v>
      </c>
      <c r="AY158" s="17" t="s">
        <v>141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7" t="s">
        <v>86</v>
      </c>
      <c r="BK158" s="257">
        <f>ROUND(I158*H158,2)</f>
        <v>0</v>
      </c>
      <c r="BL158" s="17" t="s">
        <v>186</v>
      </c>
      <c r="BM158" s="256" t="s">
        <v>719</v>
      </c>
    </row>
    <row r="159" spans="1:65" s="2" customFormat="1" ht="24" customHeight="1">
      <c r="A159" s="38"/>
      <c r="B159" s="39"/>
      <c r="C159" s="244" t="s">
        <v>383</v>
      </c>
      <c r="D159" s="244" t="s">
        <v>144</v>
      </c>
      <c r="E159" s="245" t="s">
        <v>290</v>
      </c>
      <c r="F159" s="246" t="s">
        <v>291</v>
      </c>
      <c r="G159" s="247" t="s">
        <v>191</v>
      </c>
      <c r="H159" s="263">
        <v>1</v>
      </c>
      <c r="I159" s="249"/>
      <c r="J159" s="250">
        <f>ROUND(I159*H159,2)</f>
        <v>0</v>
      </c>
      <c r="K159" s="251"/>
      <c r="L159" s="44"/>
      <c r="M159" s="252" t="s">
        <v>1</v>
      </c>
      <c r="N159" s="253" t="s">
        <v>43</v>
      </c>
      <c r="O159" s="91"/>
      <c r="P159" s="254">
        <f>O159*H159</f>
        <v>0</v>
      </c>
      <c r="Q159" s="254">
        <v>0.00147</v>
      </c>
      <c r="R159" s="254">
        <f>Q159*H159</f>
        <v>0.00147</v>
      </c>
      <c r="S159" s="254">
        <v>0</v>
      </c>
      <c r="T159" s="25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6" t="s">
        <v>186</v>
      </c>
      <c r="AT159" s="256" t="s">
        <v>144</v>
      </c>
      <c r="AU159" s="256" t="s">
        <v>88</v>
      </c>
      <c r="AY159" s="17" t="s">
        <v>141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7" t="s">
        <v>86</v>
      </c>
      <c r="BK159" s="257">
        <f>ROUND(I159*H159,2)</f>
        <v>0</v>
      </c>
      <c r="BL159" s="17" t="s">
        <v>186</v>
      </c>
      <c r="BM159" s="256" t="s">
        <v>720</v>
      </c>
    </row>
    <row r="160" spans="1:65" s="2" customFormat="1" ht="16.5" customHeight="1">
      <c r="A160" s="38"/>
      <c r="B160" s="39"/>
      <c r="C160" s="244" t="s">
        <v>548</v>
      </c>
      <c r="D160" s="244" t="s">
        <v>144</v>
      </c>
      <c r="E160" s="245" t="s">
        <v>411</v>
      </c>
      <c r="F160" s="246" t="s">
        <v>412</v>
      </c>
      <c r="G160" s="247" t="s">
        <v>224</v>
      </c>
      <c r="H160" s="263">
        <v>0.017</v>
      </c>
      <c r="I160" s="249"/>
      <c r="J160" s="250">
        <f>ROUND(I160*H160,2)</f>
        <v>0</v>
      </c>
      <c r="K160" s="251"/>
      <c r="L160" s="44"/>
      <c r="M160" s="252" t="s">
        <v>1</v>
      </c>
      <c r="N160" s="253" t="s">
        <v>43</v>
      </c>
      <c r="O160" s="91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6" t="s">
        <v>186</v>
      </c>
      <c r="AT160" s="256" t="s">
        <v>144</v>
      </c>
      <c r="AU160" s="256" t="s">
        <v>88</v>
      </c>
      <c r="AY160" s="17" t="s">
        <v>141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7" t="s">
        <v>86</v>
      </c>
      <c r="BK160" s="257">
        <f>ROUND(I160*H160,2)</f>
        <v>0</v>
      </c>
      <c r="BL160" s="17" t="s">
        <v>186</v>
      </c>
      <c r="BM160" s="256" t="s">
        <v>721</v>
      </c>
    </row>
    <row r="161" spans="1:63" s="12" customFormat="1" ht="22.8" customHeight="1">
      <c r="A161" s="12"/>
      <c r="B161" s="228"/>
      <c r="C161" s="229"/>
      <c r="D161" s="230" t="s">
        <v>77</v>
      </c>
      <c r="E161" s="242" t="s">
        <v>722</v>
      </c>
      <c r="F161" s="242" t="s">
        <v>331</v>
      </c>
      <c r="G161" s="229"/>
      <c r="H161" s="229"/>
      <c r="I161" s="232"/>
      <c r="J161" s="243">
        <f>BK161</f>
        <v>0</v>
      </c>
      <c r="K161" s="229"/>
      <c r="L161" s="234"/>
      <c r="M161" s="235"/>
      <c r="N161" s="236"/>
      <c r="O161" s="236"/>
      <c r="P161" s="237">
        <f>SUM(P162:P167)</f>
        <v>0</v>
      </c>
      <c r="Q161" s="236"/>
      <c r="R161" s="237">
        <f>SUM(R162:R167)</f>
        <v>0.08653200000000001</v>
      </c>
      <c r="S161" s="236"/>
      <c r="T161" s="238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9" t="s">
        <v>88</v>
      </c>
      <c r="AT161" s="240" t="s">
        <v>77</v>
      </c>
      <c r="AU161" s="240" t="s">
        <v>86</v>
      </c>
      <c r="AY161" s="239" t="s">
        <v>141</v>
      </c>
      <c r="BK161" s="241">
        <f>SUM(BK162:BK167)</f>
        <v>0</v>
      </c>
    </row>
    <row r="162" spans="1:65" s="2" customFormat="1" ht="24" customHeight="1">
      <c r="A162" s="38"/>
      <c r="B162" s="39"/>
      <c r="C162" s="244" t="s">
        <v>385</v>
      </c>
      <c r="D162" s="244" t="s">
        <v>144</v>
      </c>
      <c r="E162" s="245" t="s">
        <v>723</v>
      </c>
      <c r="F162" s="246" t="s">
        <v>724</v>
      </c>
      <c r="G162" s="247" t="s">
        <v>239</v>
      </c>
      <c r="H162" s="263">
        <v>34</v>
      </c>
      <c r="I162" s="249"/>
      <c r="J162" s="250">
        <f>ROUND(I162*H162,2)</f>
        <v>0</v>
      </c>
      <c r="K162" s="251"/>
      <c r="L162" s="44"/>
      <c r="M162" s="252" t="s">
        <v>1</v>
      </c>
      <c r="N162" s="253" t="s">
        <v>43</v>
      </c>
      <c r="O162" s="91"/>
      <c r="P162" s="254">
        <f>O162*H162</f>
        <v>0</v>
      </c>
      <c r="Q162" s="254">
        <v>0.00091</v>
      </c>
      <c r="R162" s="254">
        <f>Q162*H162</f>
        <v>0.03094</v>
      </c>
      <c r="S162" s="254">
        <v>0</v>
      </c>
      <c r="T162" s="25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6" t="s">
        <v>186</v>
      </c>
      <c r="AT162" s="256" t="s">
        <v>144</v>
      </c>
      <c r="AU162" s="256" t="s">
        <v>88</v>
      </c>
      <c r="AY162" s="17" t="s">
        <v>141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7" t="s">
        <v>86</v>
      </c>
      <c r="BK162" s="257">
        <f>ROUND(I162*H162,2)</f>
        <v>0</v>
      </c>
      <c r="BL162" s="17" t="s">
        <v>186</v>
      </c>
      <c r="BM162" s="256" t="s">
        <v>725</v>
      </c>
    </row>
    <row r="163" spans="1:65" s="2" customFormat="1" ht="24" customHeight="1">
      <c r="A163" s="38"/>
      <c r="B163" s="39"/>
      <c r="C163" s="244" t="s">
        <v>389</v>
      </c>
      <c r="D163" s="244" t="s">
        <v>144</v>
      </c>
      <c r="E163" s="245" t="s">
        <v>726</v>
      </c>
      <c r="F163" s="246" t="s">
        <v>727</v>
      </c>
      <c r="G163" s="247" t="s">
        <v>239</v>
      </c>
      <c r="H163" s="263">
        <v>2.8</v>
      </c>
      <c r="I163" s="249"/>
      <c r="J163" s="250">
        <f>ROUND(I163*H163,2)</f>
        <v>0</v>
      </c>
      <c r="K163" s="251"/>
      <c r="L163" s="44"/>
      <c r="M163" s="252" t="s">
        <v>1</v>
      </c>
      <c r="N163" s="253" t="s">
        <v>43</v>
      </c>
      <c r="O163" s="91"/>
      <c r="P163" s="254">
        <f>O163*H163</f>
        <v>0</v>
      </c>
      <c r="Q163" s="254">
        <v>0.00119</v>
      </c>
      <c r="R163" s="254">
        <f>Q163*H163</f>
        <v>0.003332</v>
      </c>
      <c r="S163" s="254">
        <v>0</v>
      </c>
      <c r="T163" s="25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6" t="s">
        <v>186</v>
      </c>
      <c r="AT163" s="256" t="s">
        <v>144</v>
      </c>
      <c r="AU163" s="256" t="s">
        <v>88</v>
      </c>
      <c r="AY163" s="17" t="s">
        <v>141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7" t="s">
        <v>86</v>
      </c>
      <c r="BK163" s="257">
        <f>ROUND(I163*H163,2)</f>
        <v>0</v>
      </c>
      <c r="BL163" s="17" t="s">
        <v>186</v>
      </c>
      <c r="BM163" s="256" t="s">
        <v>728</v>
      </c>
    </row>
    <row r="164" spans="1:65" s="2" customFormat="1" ht="24" customHeight="1">
      <c r="A164" s="38"/>
      <c r="B164" s="39"/>
      <c r="C164" s="244" t="s">
        <v>393</v>
      </c>
      <c r="D164" s="244" t="s">
        <v>144</v>
      </c>
      <c r="E164" s="245" t="s">
        <v>729</v>
      </c>
      <c r="F164" s="246" t="s">
        <v>730</v>
      </c>
      <c r="G164" s="247" t="s">
        <v>239</v>
      </c>
      <c r="H164" s="263">
        <v>26</v>
      </c>
      <c r="I164" s="249"/>
      <c r="J164" s="250">
        <f>ROUND(I164*H164,2)</f>
        <v>0</v>
      </c>
      <c r="K164" s="251"/>
      <c r="L164" s="44"/>
      <c r="M164" s="252" t="s">
        <v>1</v>
      </c>
      <c r="N164" s="253" t="s">
        <v>43</v>
      </c>
      <c r="O164" s="91"/>
      <c r="P164" s="254">
        <f>O164*H164</f>
        <v>0</v>
      </c>
      <c r="Q164" s="254">
        <v>0.00199</v>
      </c>
      <c r="R164" s="254">
        <f>Q164*H164</f>
        <v>0.05174</v>
      </c>
      <c r="S164" s="254">
        <v>0</v>
      </c>
      <c r="T164" s="25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6" t="s">
        <v>186</v>
      </c>
      <c r="AT164" s="256" t="s">
        <v>144</v>
      </c>
      <c r="AU164" s="256" t="s">
        <v>88</v>
      </c>
      <c r="AY164" s="17" t="s">
        <v>141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7" t="s">
        <v>86</v>
      </c>
      <c r="BK164" s="257">
        <f>ROUND(I164*H164,2)</f>
        <v>0</v>
      </c>
      <c r="BL164" s="17" t="s">
        <v>186</v>
      </c>
      <c r="BM164" s="256" t="s">
        <v>731</v>
      </c>
    </row>
    <row r="165" spans="1:65" s="2" customFormat="1" ht="24" customHeight="1">
      <c r="A165" s="38"/>
      <c r="B165" s="39"/>
      <c r="C165" s="244" t="s">
        <v>634</v>
      </c>
      <c r="D165" s="244" t="s">
        <v>144</v>
      </c>
      <c r="E165" s="245" t="s">
        <v>417</v>
      </c>
      <c r="F165" s="246" t="s">
        <v>418</v>
      </c>
      <c r="G165" s="247" t="s">
        <v>239</v>
      </c>
      <c r="H165" s="263">
        <v>26</v>
      </c>
      <c r="I165" s="249"/>
      <c r="J165" s="250">
        <f>ROUND(I165*H165,2)</f>
        <v>0</v>
      </c>
      <c r="K165" s="251"/>
      <c r="L165" s="44"/>
      <c r="M165" s="252" t="s">
        <v>1</v>
      </c>
      <c r="N165" s="253" t="s">
        <v>43</v>
      </c>
      <c r="O165" s="91"/>
      <c r="P165" s="254">
        <f>O165*H165</f>
        <v>0</v>
      </c>
      <c r="Q165" s="254">
        <v>2E-05</v>
      </c>
      <c r="R165" s="254">
        <f>Q165*H165</f>
        <v>0.0005200000000000001</v>
      </c>
      <c r="S165" s="254">
        <v>0</v>
      </c>
      <c r="T165" s="25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6" t="s">
        <v>186</v>
      </c>
      <c r="AT165" s="256" t="s">
        <v>144</v>
      </c>
      <c r="AU165" s="256" t="s">
        <v>88</v>
      </c>
      <c r="AY165" s="17" t="s">
        <v>141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7" t="s">
        <v>86</v>
      </c>
      <c r="BK165" s="257">
        <f>ROUND(I165*H165,2)</f>
        <v>0</v>
      </c>
      <c r="BL165" s="17" t="s">
        <v>186</v>
      </c>
      <c r="BM165" s="256" t="s">
        <v>732</v>
      </c>
    </row>
    <row r="166" spans="1:65" s="2" customFormat="1" ht="16.5" customHeight="1">
      <c r="A166" s="38"/>
      <c r="B166" s="39"/>
      <c r="C166" s="244" t="s">
        <v>196</v>
      </c>
      <c r="D166" s="244" t="s">
        <v>144</v>
      </c>
      <c r="E166" s="245" t="s">
        <v>623</v>
      </c>
      <c r="F166" s="246" t="s">
        <v>624</v>
      </c>
      <c r="G166" s="247" t="s">
        <v>239</v>
      </c>
      <c r="H166" s="263">
        <v>62.8</v>
      </c>
      <c r="I166" s="249"/>
      <c r="J166" s="250">
        <f>ROUND(I166*H166,2)</f>
        <v>0</v>
      </c>
      <c r="K166" s="251"/>
      <c r="L166" s="44"/>
      <c r="M166" s="252" t="s">
        <v>1</v>
      </c>
      <c r="N166" s="253" t="s">
        <v>43</v>
      </c>
      <c r="O166" s="91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6" t="s">
        <v>186</v>
      </c>
      <c r="AT166" s="256" t="s">
        <v>144</v>
      </c>
      <c r="AU166" s="256" t="s">
        <v>88</v>
      </c>
      <c r="AY166" s="17" t="s">
        <v>141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7" t="s">
        <v>86</v>
      </c>
      <c r="BK166" s="257">
        <f>ROUND(I166*H166,2)</f>
        <v>0</v>
      </c>
      <c r="BL166" s="17" t="s">
        <v>186</v>
      </c>
      <c r="BM166" s="256" t="s">
        <v>733</v>
      </c>
    </row>
    <row r="167" spans="1:65" s="2" customFormat="1" ht="24" customHeight="1">
      <c r="A167" s="38"/>
      <c r="B167" s="39"/>
      <c r="C167" s="244" t="s">
        <v>203</v>
      </c>
      <c r="D167" s="244" t="s">
        <v>144</v>
      </c>
      <c r="E167" s="245" t="s">
        <v>355</v>
      </c>
      <c r="F167" s="246" t="s">
        <v>356</v>
      </c>
      <c r="G167" s="247" t="s">
        <v>224</v>
      </c>
      <c r="H167" s="263">
        <v>0.087</v>
      </c>
      <c r="I167" s="249"/>
      <c r="J167" s="250">
        <f>ROUND(I167*H167,2)</f>
        <v>0</v>
      </c>
      <c r="K167" s="251"/>
      <c r="L167" s="44"/>
      <c r="M167" s="252" t="s">
        <v>1</v>
      </c>
      <c r="N167" s="253" t="s">
        <v>43</v>
      </c>
      <c r="O167" s="91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6" t="s">
        <v>186</v>
      </c>
      <c r="AT167" s="256" t="s">
        <v>144</v>
      </c>
      <c r="AU167" s="256" t="s">
        <v>88</v>
      </c>
      <c r="AY167" s="17" t="s">
        <v>141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7" t="s">
        <v>86</v>
      </c>
      <c r="BK167" s="257">
        <f>ROUND(I167*H167,2)</f>
        <v>0</v>
      </c>
      <c r="BL167" s="17" t="s">
        <v>186</v>
      </c>
      <c r="BM167" s="256" t="s">
        <v>734</v>
      </c>
    </row>
    <row r="168" spans="1:63" s="12" customFormat="1" ht="22.8" customHeight="1">
      <c r="A168" s="12"/>
      <c r="B168" s="228"/>
      <c r="C168" s="229"/>
      <c r="D168" s="230" t="s">
        <v>77</v>
      </c>
      <c r="E168" s="242" t="s">
        <v>735</v>
      </c>
      <c r="F168" s="242" t="s">
        <v>425</v>
      </c>
      <c r="G168" s="229"/>
      <c r="H168" s="229"/>
      <c r="I168" s="232"/>
      <c r="J168" s="243">
        <f>BK168</f>
        <v>0</v>
      </c>
      <c r="K168" s="229"/>
      <c r="L168" s="234"/>
      <c r="M168" s="235"/>
      <c r="N168" s="236"/>
      <c r="O168" s="236"/>
      <c r="P168" s="237">
        <f>SUM(P169:P173)</f>
        <v>0</v>
      </c>
      <c r="Q168" s="236"/>
      <c r="R168" s="237">
        <f>SUM(R169:R173)</f>
        <v>0.030228</v>
      </c>
      <c r="S168" s="236"/>
      <c r="T168" s="238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9" t="s">
        <v>88</v>
      </c>
      <c r="AT168" s="240" t="s">
        <v>77</v>
      </c>
      <c r="AU168" s="240" t="s">
        <v>86</v>
      </c>
      <c r="AY168" s="239" t="s">
        <v>141</v>
      </c>
      <c r="BK168" s="241">
        <f>SUM(BK169:BK173)</f>
        <v>0</v>
      </c>
    </row>
    <row r="169" spans="1:65" s="2" customFormat="1" ht="24" customHeight="1">
      <c r="A169" s="38"/>
      <c r="B169" s="39"/>
      <c r="C169" s="244" t="s">
        <v>397</v>
      </c>
      <c r="D169" s="244" t="s">
        <v>144</v>
      </c>
      <c r="E169" s="245" t="s">
        <v>427</v>
      </c>
      <c r="F169" s="246" t="s">
        <v>428</v>
      </c>
      <c r="G169" s="247" t="s">
        <v>239</v>
      </c>
      <c r="H169" s="263">
        <v>60</v>
      </c>
      <c r="I169" s="249"/>
      <c r="J169" s="250">
        <f>ROUND(I169*H169,2)</f>
        <v>0</v>
      </c>
      <c r="K169" s="251"/>
      <c r="L169" s="44"/>
      <c r="M169" s="252" t="s">
        <v>1</v>
      </c>
      <c r="N169" s="253" t="s">
        <v>43</v>
      </c>
      <c r="O169" s="91"/>
      <c r="P169" s="254">
        <f>O169*H169</f>
        <v>0</v>
      </c>
      <c r="Q169" s="254">
        <v>0.00019</v>
      </c>
      <c r="R169" s="254">
        <f>Q169*H169</f>
        <v>0.0114</v>
      </c>
      <c r="S169" s="254">
        <v>0</v>
      </c>
      <c r="T169" s="25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6" t="s">
        <v>186</v>
      </c>
      <c r="AT169" s="256" t="s">
        <v>144</v>
      </c>
      <c r="AU169" s="256" t="s">
        <v>88</v>
      </c>
      <c r="AY169" s="17" t="s">
        <v>141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7" t="s">
        <v>86</v>
      </c>
      <c r="BK169" s="257">
        <f>ROUND(I169*H169,2)</f>
        <v>0</v>
      </c>
      <c r="BL169" s="17" t="s">
        <v>186</v>
      </c>
      <c r="BM169" s="256" t="s">
        <v>736</v>
      </c>
    </row>
    <row r="170" spans="1:65" s="2" customFormat="1" ht="24" customHeight="1">
      <c r="A170" s="38"/>
      <c r="B170" s="39"/>
      <c r="C170" s="264" t="s">
        <v>399</v>
      </c>
      <c r="D170" s="264" t="s">
        <v>188</v>
      </c>
      <c r="E170" s="265" t="s">
        <v>431</v>
      </c>
      <c r="F170" s="266" t="s">
        <v>432</v>
      </c>
      <c r="G170" s="267" t="s">
        <v>239</v>
      </c>
      <c r="H170" s="268">
        <v>60</v>
      </c>
      <c r="I170" s="269"/>
      <c r="J170" s="270">
        <f>ROUND(I170*H170,2)</f>
        <v>0</v>
      </c>
      <c r="K170" s="271"/>
      <c r="L170" s="272"/>
      <c r="M170" s="273" t="s">
        <v>1</v>
      </c>
      <c r="N170" s="274" t="s">
        <v>43</v>
      </c>
      <c r="O170" s="91"/>
      <c r="P170" s="254">
        <f>O170*H170</f>
        <v>0</v>
      </c>
      <c r="Q170" s="254">
        <v>0.00029</v>
      </c>
      <c r="R170" s="254">
        <f>Q170*H170</f>
        <v>0.0174</v>
      </c>
      <c r="S170" s="254">
        <v>0</v>
      </c>
      <c r="T170" s="25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6" t="s">
        <v>192</v>
      </c>
      <c r="AT170" s="256" t="s">
        <v>188</v>
      </c>
      <c r="AU170" s="256" t="s">
        <v>88</v>
      </c>
      <c r="AY170" s="17" t="s">
        <v>141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7" t="s">
        <v>86</v>
      </c>
      <c r="BK170" s="257">
        <f>ROUND(I170*H170,2)</f>
        <v>0</v>
      </c>
      <c r="BL170" s="17" t="s">
        <v>186</v>
      </c>
      <c r="BM170" s="256" t="s">
        <v>737</v>
      </c>
    </row>
    <row r="171" spans="1:65" s="2" customFormat="1" ht="24" customHeight="1">
      <c r="A171" s="38"/>
      <c r="B171" s="39"/>
      <c r="C171" s="244" t="s">
        <v>192</v>
      </c>
      <c r="D171" s="244" t="s">
        <v>144</v>
      </c>
      <c r="E171" s="245" t="s">
        <v>427</v>
      </c>
      <c r="F171" s="246" t="s">
        <v>428</v>
      </c>
      <c r="G171" s="247" t="s">
        <v>239</v>
      </c>
      <c r="H171" s="263">
        <v>2.8</v>
      </c>
      <c r="I171" s="249"/>
      <c r="J171" s="250">
        <f>ROUND(I171*H171,2)</f>
        <v>0</v>
      </c>
      <c r="K171" s="251"/>
      <c r="L171" s="44"/>
      <c r="M171" s="252" t="s">
        <v>1</v>
      </c>
      <c r="N171" s="253" t="s">
        <v>43</v>
      </c>
      <c r="O171" s="91"/>
      <c r="P171" s="254">
        <f>O171*H171</f>
        <v>0</v>
      </c>
      <c r="Q171" s="254">
        <v>0.00019</v>
      </c>
      <c r="R171" s="254">
        <f>Q171*H171</f>
        <v>0.000532</v>
      </c>
      <c r="S171" s="254">
        <v>0</v>
      </c>
      <c r="T171" s="25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6" t="s">
        <v>186</v>
      </c>
      <c r="AT171" s="256" t="s">
        <v>144</v>
      </c>
      <c r="AU171" s="256" t="s">
        <v>88</v>
      </c>
      <c r="AY171" s="17" t="s">
        <v>141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7" t="s">
        <v>86</v>
      </c>
      <c r="BK171" s="257">
        <f>ROUND(I171*H171,2)</f>
        <v>0</v>
      </c>
      <c r="BL171" s="17" t="s">
        <v>186</v>
      </c>
      <c r="BM171" s="256" t="s">
        <v>738</v>
      </c>
    </row>
    <row r="172" spans="1:65" s="2" customFormat="1" ht="24" customHeight="1">
      <c r="A172" s="38"/>
      <c r="B172" s="39"/>
      <c r="C172" s="264" t="s">
        <v>406</v>
      </c>
      <c r="D172" s="264" t="s">
        <v>188</v>
      </c>
      <c r="E172" s="265" t="s">
        <v>437</v>
      </c>
      <c r="F172" s="266" t="s">
        <v>438</v>
      </c>
      <c r="G172" s="267" t="s">
        <v>239</v>
      </c>
      <c r="H172" s="268">
        <v>2.8</v>
      </c>
      <c r="I172" s="269"/>
      <c r="J172" s="270">
        <f>ROUND(I172*H172,2)</f>
        <v>0</v>
      </c>
      <c r="K172" s="271"/>
      <c r="L172" s="272"/>
      <c r="M172" s="273" t="s">
        <v>1</v>
      </c>
      <c r="N172" s="274" t="s">
        <v>43</v>
      </c>
      <c r="O172" s="91"/>
      <c r="P172" s="254">
        <f>O172*H172</f>
        <v>0</v>
      </c>
      <c r="Q172" s="254">
        <v>0.00032</v>
      </c>
      <c r="R172" s="254">
        <f>Q172*H172</f>
        <v>0.000896</v>
      </c>
      <c r="S172" s="254">
        <v>0</v>
      </c>
      <c r="T172" s="25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6" t="s">
        <v>192</v>
      </c>
      <c r="AT172" s="256" t="s">
        <v>188</v>
      </c>
      <c r="AU172" s="256" t="s">
        <v>88</v>
      </c>
      <c r="AY172" s="17" t="s">
        <v>141</v>
      </c>
      <c r="BE172" s="257">
        <f>IF(N172="základní",J172,0)</f>
        <v>0</v>
      </c>
      <c r="BF172" s="257">
        <f>IF(N172="snížená",J172,0)</f>
        <v>0</v>
      </c>
      <c r="BG172" s="257">
        <f>IF(N172="zákl. přenesená",J172,0)</f>
        <v>0</v>
      </c>
      <c r="BH172" s="257">
        <f>IF(N172="sníž. přenesená",J172,0)</f>
        <v>0</v>
      </c>
      <c r="BI172" s="257">
        <f>IF(N172="nulová",J172,0)</f>
        <v>0</v>
      </c>
      <c r="BJ172" s="17" t="s">
        <v>86</v>
      </c>
      <c r="BK172" s="257">
        <f>ROUND(I172*H172,2)</f>
        <v>0</v>
      </c>
      <c r="BL172" s="17" t="s">
        <v>186</v>
      </c>
      <c r="BM172" s="256" t="s">
        <v>739</v>
      </c>
    </row>
    <row r="173" spans="1:65" s="2" customFormat="1" ht="24" customHeight="1">
      <c r="A173" s="38"/>
      <c r="B173" s="39"/>
      <c r="C173" s="244" t="s">
        <v>210</v>
      </c>
      <c r="D173" s="244" t="s">
        <v>144</v>
      </c>
      <c r="E173" s="245" t="s">
        <v>467</v>
      </c>
      <c r="F173" s="246" t="s">
        <v>468</v>
      </c>
      <c r="G173" s="247" t="s">
        <v>224</v>
      </c>
      <c r="H173" s="263">
        <v>0.03</v>
      </c>
      <c r="I173" s="249"/>
      <c r="J173" s="250">
        <f>ROUND(I173*H173,2)</f>
        <v>0</v>
      </c>
      <c r="K173" s="251"/>
      <c r="L173" s="44"/>
      <c r="M173" s="252" t="s">
        <v>1</v>
      </c>
      <c r="N173" s="253" t="s">
        <v>43</v>
      </c>
      <c r="O173" s="91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6" t="s">
        <v>186</v>
      </c>
      <c r="AT173" s="256" t="s">
        <v>144</v>
      </c>
      <c r="AU173" s="256" t="s">
        <v>88</v>
      </c>
      <c r="AY173" s="17" t="s">
        <v>141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7" t="s">
        <v>86</v>
      </c>
      <c r="BK173" s="257">
        <f>ROUND(I173*H173,2)</f>
        <v>0</v>
      </c>
      <c r="BL173" s="17" t="s">
        <v>186</v>
      </c>
      <c r="BM173" s="256" t="s">
        <v>740</v>
      </c>
    </row>
    <row r="174" spans="1:63" s="12" customFormat="1" ht="22.8" customHeight="1">
      <c r="A174" s="12"/>
      <c r="B174" s="228"/>
      <c r="C174" s="229"/>
      <c r="D174" s="230" t="s">
        <v>77</v>
      </c>
      <c r="E174" s="242" t="s">
        <v>741</v>
      </c>
      <c r="F174" s="242" t="s">
        <v>742</v>
      </c>
      <c r="G174" s="229"/>
      <c r="H174" s="229"/>
      <c r="I174" s="232"/>
      <c r="J174" s="243">
        <f>BK174</f>
        <v>0</v>
      </c>
      <c r="K174" s="229"/>
      <c r="L174" s="234"/>
      <c r="M174" s="235"/>
      <c r="N174" s="236"/>
      <c r="O174" s="236"/>
      <c r="P174" s="237">
        <f>SUM(P175:P208)</f>
        <v>0</v>
      </c>
      <c r="Q174" s="236"/>
      <c r="R174" s="237">
        <f>SUM(R175:R208)</f>
        <v>0.03213</v>
      </c>
      <c r="S174" s="236"/>
      <c r="T174" s="238">
        <f>SUM(T175:T208)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9" t="s">
        <v>88</v>
      </c>
      <c r="AT174" s="240" t="s">
        <v>77</v>
      </c>
      <c r="AU174" s="240" t="s">
        <v>86</v>
      </c>
      <c r="AY174" s="239" t="s">
        <v>141</v>
      </c>
      <c r="BK174" s="241">
        <f>SUM(BK175:BK208)</f>
        <v>0</v>
      </c>
    </row>
    <row r="175" spans="1:65" s="2" customFormat="1" ht="16.5" customHeight="1">
      <c r="A175" s="38"/>
      <c r="B175" s="39"/>
      <c r="C175" s="244" t="s">
        <v>416</v>
      </c>
      <c r="D175" s="244" t="s">
        <v>144</v>
      </c>
      <c r="E175" s="245" t="s">
        <v>403</v>
      </c>
      <c r="F175" s="246" t="s">
        <v>404</v>
      </c>
      <c r="G175" s="247" t="s">
        <v>191</v>
      </c>
      <c r="H175" s="263">
        <v>5</v>
      </c>
      <c r="I175" s="249"/>
      <c r="J175" s="250">
        <f>ROUND(I175*H175,2)</f>
        <v>0</v>
      </c>
      <c r="K175" s="251"/>
      <c r="L175" s="44"/>
      <c r="M175" s="252" t="s">
        <v>1</v>
      </c>
      <c r="N175" s="253" t="s">
        <v>43</v>
      </c>
      <c r="O175" s="91"/>
      <c r="P175" s="254">
        <f>O175*H175</f>
        <v>0</v>
      </c>
      <c r="Q175" s="254">
        <v>3E-05</v>
      </c>
      <c r="R175" s="254">
        <f>Q175*H175</f>
        <v>0.00015000000000000001</v>
      </c>
      <c r="S175" s="254">
        <v>0</v>
      </c>
      <c r="T175" s="25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6" t="s">
        <v>186</v>
      </c>
      <c r="AT175" s="256" t="s">
        <v>144</v>
      </c>
      <c r="AU175" s="256" t="s">
        <v>88</v>
      </c>
      <c r="AY175" s="17" t="s">
        <v>141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7" t="s">
        <v>86</v>
      </c>
      <c r="BK175" s="257">
        <f>ROUND(I175*H175,2)</f>
        <v>0</v>
      </c>
      <c r="BL175" s="17" t="s">
        <v>186</v>
      </c>
      <c r="BM175" s="256" t="s">
        <v>743</v>
      </c>
    </row>
    <row r="176" spans="1:65" s="2" customFormat="1" ht="16.5" customHeight="1">
      <c r="A176" s="38"/>
      <c r="B176" s="39"/>
      <c r="C176" s="264" t="s">
        <v>420</v>
      </c>
      <c r="D176" s="264" t="s">
        <v>188</v>
      </c>
      <c r="E176" s="265" t="s">
        <v>407</v>
      </c>
      <c r="F176" s="266" t="s">
        <v>408</v>
      </c>
      <c r="G176" s="267" t="s">
        <v>191</v>
      </c>
      <c r="H176" s="268">
        <v>5</v>
      </c>
      <c r="I176" s="269"/>
      <c r="J176" s="270">
        <f>ROUND(I176*H176,2)</f>
        <v>0</v>
      </c>
      <c r="K176" s="271"/>
      <c r="L176" s="272"/>
      <c r="M176" s="273" t="s">
        <v>1</v>
      </c>
      <c r="N176" s="274" t="s">
        <v>43</v>
      </c>
      <c r="O176" s="91"/>
      <c r="P176" s="254">
        <f>O176*H176</f>
        <v>0</v>
      </c>
      <c r="Q176" s="254">
        <v>0.00019</v>
      </c>
      <c r="R176" s="254">
        <f>Q176*H176</f>
        <v>0.0009500000000000001</v>
      </c>
      <c r="S176" s="254">
        <v>0</v>
      </c>
      <c r="T176" s="25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6" t="s">
        <v>192</v>
      </c>
      <c r="AT176" s="256" t="s">
        <v>188</v>
      </c>
      <c r="AU176" s="256" t="s">
        <v>88</v>
      </c>
      <c r="AY176" s="17" t="s">
        <v>141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7" t="s">
        <v>86</v>
      </c>
      <c r="BK176" s="257">
        <f>ROUND(I176*H176,2)</f>
        <v>0</v>
      </c>
      <c r="BL176" s="17" t="s">
        <v>186</v>
      </c>
      <c r="BM176" s="256" t="s">
        <v>744</v>
      </c>
    </row>
    <row r="177" spans="1:65" s="2" customFormat="1" ht="16.5" customHeight="1">
      <c r="A177" s="38"/>
      <c r="B177" s="39"/>
      <c r="C177" s="244" t="s">
        <v>426</v>
      </c>
      <c r="D177" s="244" t="s">
        <v>144</v>
      </c>
      <c r="E177" s="245" t="s">
        <v>303</v>
      </c>
      <c r="F177" s="246" t="s">
        <v>304</v>
      </c>
      <c r="G177" s="247" t="s">
        <v>191</v>
      </c>
      <c r="H177" s="263">
        <v>1</v>
      </c>
      <c r="I177" s="249"/>
      <c r="J177" s="250">
        <f>ROUND(I177*H177,2)</f>
        <v>0</v>
      </c>
      <c r="K177" s="251"/>
      <c r="L177" s="44"/>
      <c r="M177" s="252" t="s">
        <v>1</v>
      </c>
      <c r="N177" s="253" t="s">
        <v>43</v>
      </c>
      <c r="O177" s="91"/>
      <c r="P177" s="254">
        <f>O177*H177</f>
        <v>0</v>
      </c>
      <c r="Q177" s="254">
        <v>0.0001</v>
      </c>
      <c r="R177" s="254">
        <f>Q177*H177</f>
        <v>0.0001</v>
      </c>
      <c r="S177" s="254">
        <v>0</v>
      </c>
      <c r="T177" s="25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6" t="s">
        <v>186</v>
      </c>
      <c r="AT177" s="256" t="s">
        <v>144</v>
      </c>
      <c r="AU177" s="256" t="s">
        <v>88</v>
      </c>
      <c r="AY177" s="17" t="s">
        <v>141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7" t="s">
        <v>86</v>
      </c>
      <c r="BK177" s="257">
        <f>ROUND(I177*H177,2)</f>
        <v>0</v>
      </c>
      <c r="BL177" s="17" t="s">
        <v>186</v>
      </c>
      <c r="BM177" s="256" t="s">
        <v>745</v>
      </c>
    </row>
    <row r="178" spans="1:65" s="2" customFormat="1" ht="16.5" customHeight="1">
      <c r="A178" s="38"/>
      <c r="B178" s="39"/>
      <c r="C178" s="264" t="s">
        <v>430</v>
      </c>
      <c r="D178" s="264" t="s">
        <v>188</v>
      </c>
      <c r="E178" s="265" t="s">
        <v>746</v>
      </c>
      <c r="F178" s="266" t="s">
        <v>747</v>
      </c>
      <c r="G178" s="267" t="s">
        <v>191</v>
      </c>
      <c r="H178" s="268">
        <v>1</v>
      </c>
      <c r="I178" s="269"/>
      <c r="J178" s="270">
        <f>ROUND(I178*H178,2)</f>
        <v>0</v>
      </c>
      <c r="K178" s="271"/>
      <c r="L178" s="272"/>
      <c r="M178" s="273" t="s">
        <v>1</v>
      </c>
      <c r="N178" s="274" t="s">
        <v>43</v>
      </c>
      <c r="O178" s="91"/>
      <c r="P178" s="254">
        <f>O178*H178</f>
        <v>0</v>
      </c>
      <c r="Q178" s="254">
        <v>5E-05</v>
      </c>
      <c r="R178" s="254">
        <f>Q178*H178</f>
        <v>5E-05</v>
      </c>
      <c r="S178" s="254">
        <v>0</v>
      </c>
      <c r="T178" s="25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6" t="s">
        <v>192</v>
      </c>
      <c r="AT178" s="256" t="s">
        <v>188</v>
      </c>
      <c r="AU178" s="256" t="s">
        <v>88</v>
      </c>
      <c r="AY178" s="17" t="s">
        <v>141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7" t="s">
        <v>86</v>
      </c>
      <c r="BK178" s="257">
        <f>ROUND(I178*H178,2)</f>
        <v>0</v>
      </c>
      <c r="BL178" s="17" t="s">
        <v>186</v>
      </c>
      <c r="BM178" s="256" t="s">
        <v>748</v>
      </c>
    </row>
    <row r="179" spans="1:65" s="2" customFormat="1" ht="16.5" customHeight="1">
      <c r="A179" s="38"/>
      <c r="B179" s="39"/>
      <c r="C179" s="244" t="s">
        <v>434</v>
      </c>
      <c r="D179" s="244" t="s">
        <v>144</v>
      </c>
      <c r="E179" s="245" t="s">
        <v>303</v>
      </c>
      <c r="F179" s="246" t="s">
        <v>304</v>
      </c>
      <c r="G179" s="247" t="s">
        <v>191</v>
      </c>
      <c r="H179" s="263">
        <v>3</v>
      </c>
      <c r="I179" s="249"/>
      <c r="J179" s="250">
        <f>ROUND(I179*H179,2)</f>
        <v>0</v>
      </c>
      <c r="K179" s="251"/>
      <c r="L179" s="44"/>
      <c r="M179" s="252" t="s">
        <v>1</v>
      </c>
      <c r="N179" s="253" t="s">
        <v>43</v>
      </c>
      <c r="O179" s="91"/>
      <c r="P179" s="254">
        <f>O179*H179</f>
        <v>0</v>
      </c>
      <c r="Q179" s="254">
        <v>0.0001</v>
      </c>
      <c r="R179" s="254">
        <f>Q179*H179</f>
        <v>0.00030000000000000003</v>
      </c>
      <c r="S179" s="254">
        <v>0</v>
      </c>
      <c r="T179" s="25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6" t="s">
        <v>186</v>
      </c>
      <c r="AT179" s="256" t="s">
        <v>144</v>
      </c>
      <c r="AU179" s="256" t="s">
        <v>88</v>
      </c>
      <c r="AY179" s="17" t="s">
        <v>141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7" t="s">
        <v>86</v>
      </c>
      <c r="BK179" s="257">
        <f>ROUND(I179*H179,2)</f>
        <v>0</v>
      </c>
      <c r="BL179" s="17" t="s">
        <v>186</v>
      </c>
      <c r="BM179" s="256" t="s">
        <v>749</v>
      </c>
    </row>
    <row r="180" spans="1:65" s="2" customFormat="1" ht="16.5" customHeight="1">
      <c r="A180" s="38"/>
      <c r="B180" s="39"/>
      <c r="C180" s="264" t="s">
        <v>436</v>
      </c>
      <c r="D180" s="264" t="s">
        <v>188</v>
      </c>
      <c r="E180" s="265" t="s">
        <v>750</v>
      </c>
      <c r="F180" s="266" t="s">
        <v>751</v>
      </c>
      <c r="G180" s="267" t="s">
        <v>752</v>
      </c>
      <c r="H180" s="268">
        <v>3</v>
      </c>
      <c r="I180" s="269"/>
      <c r="J180" s="270">
        <f>ROUND(I180*H180,2)</f>
        <v>0</v>
      </c>
      <c r="K180" s="271"/>
      <c r="L180" s="272"/>
      <c r="M180" s="273" t="s">
        <v>1</v>
      </c>
      <c r="N180" s="274" t="s">
        <v>43</v>
      </c>
      <c r="O180" s="91"/>
      <c r="P180" s="254">
        <f>O180*H180</f>
        <v>0</v>
      </c>
      <c r="Q180" s="254">
        <v>0.00067</v>
      </c>
      <c r="R180" s="254">
        <f>Q180*H180</f>
        <v>0.00201</v>
      </c>
      <c r="S180" s="254">
        <v>0</v>
      </c>
      <c r="T180" s="25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6" t="s">
        <v>192</v>
      </c>
      <c r="AT180" s="256" t="s">
        <v>188</v>
      </c>
      <c r="AU180" s="256" t="s">
        <v>88</v>
      </c>
      <c r="AY180" s="17" t="s">
        <v>141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7" t="s">
        <v>86</v>
      </c>
      <c r="BK180" s="257">
        <f>ROUND(I180*H180,2)</f>
        <v>0</v>
      </c>
      <c r="BL180" s="17" t="s">
        <v>186</v>
      </c>
      <c r="BM180" s="256" t="s">
        <v>753</v>
      </c>
    </row>
    <row r="181" spans="1:65" s="2" customFormat="1" ht="16.5" customHeight="1">
      <c r="A181" s="38"/>
      <c r="B181" s="39"/>
      <c r="C181" s="244" t="s">
        <v>440</v>
      </c>
      <c r="D181" s="244" t="s">
        <v>144</v>
      </c>
      <c r="E181" s="245" t="s">
        <v>303</v>
      </c>
      <c r="F181" s="246" t="s">
        <v>304</v>
      </c>
      <c r="G181" s="247" t="s">
        <v>191</v>
      </c>
      <c r="H181" s="263">
        <v>2</v>
      </c>
      <c r="I181" s="249"/>
      <c r="J181" s="250">
        <f>ROUND(I181*H181,2)</f>
        <v>0</v>
      </c>
      <c r="K181" s="251"/>
      <c r="L181" s="44"/>
      <c r="M181" s="252" t="s">
        <v>1</v>
      </c>
      <c r="N181" s="253" t="s">
        <v>43</v>
      </c>
      <c r="O181" s="91"/>
      <c r="P181" s="254">
        <f>O181*H181</f>
        <v>0</v>
      </c>
      <c r="Q181" s="254">
        <v>0.0001</v>
      </c>
      <c r="R181" s="254">
        <f>Q181*H181</f>
        <v>0.0002</v>
      </c>
      <c r="S181" s="254">
        <v>0</v>
      </c>
      <c r="T181" s="25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6" t="s">
        <v>186</v>
      </c>
      <c r="AT181" s="256" t="s">
        <v>144</v>
      </c>
      <c r="AU181" s="256" t="s">
        <v>88</v>
      </c>
      <c r="AY181" s="17" t="s">
        <v>141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7" t="s">
        <v>86</v>
      </c>
      <c r="BK181" s="257">
        <f>ROUND(I181*H181,2)</f>
        <v>0</v>
      </c>
      <c r="BL181" s="17" t="s">
        <v>186</v>
      </c>
      <c r="BM181" s="256" t="s">
        <v>754</v>
      </c>
    </row>
    <row r="182" spans="1:65" s="2" customFormat="1" ht="16.5" customHeight="1">
      <c r="A182" s="38"/>
      <c r="B182" s="39"/>
      <c r="C182" s="264" t="s">
        <v>442</v>
      </c>
      <c r="D182" s="264" t="s">
        <v>188</v>
      </c>
      <c r="E182" s="265" t="s">
        <v>755</v>
      </c>
      <c r="F182" s="266" t="s">
        <v>756</v>
      </c>
      <c r="G182" s="267" t="s">
        <v>191</v>
      </c>
      <c r="H182" s="268">
        <v>2</v>
      </c>
      <c r="I182" s="269"/>
      <c r="J182" s="270">
        <f>ROUND(I182*H182,2)</f>
        <v>0</v>
      </c>
      <c r="K182" s="271"/>
      <c r="L182" s="272"/>
      <c r="M182" s="273" t="s">
        <v>1</v>
      </c>
      <c r="N182" s="274" t="s">
        <v>43</v>
      </c>
      <c r="O182" s="91"/>
      <c r="P182" s="254">
        <f>O182*H182</f>
        <v>0</v>
      </c>
      <c r="Q182" s="254">
        <v>0.00016</v>
      </c>
      <c r="R182" s="254">
        <f>Q182*H182</f>
        <v>0.00032</v>
      </c>
      <c r="S182" s="254">
        <v>0</v>
      </c>
      <c r="T182" s="25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6" t="s">
        <v>192</v>
      </c>
      <c r="AT182" s="256" t="s">
        <v>188</v>
      </c>
      <c r="AU182" s="256" t="s">
        <v>88</v>
      </c>
      <c r="AY182" s="17" t="s">
        <v>141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7" t="s">
        <v>86</v>
      </c>
      <c r="BK182" s="257">
        <f>ROUND(I182*H182,2)</f>
        <v>0</v>
      </c>
      <c r="BL182" s="17" t="s">
        <v>186</v>
      </c>
      <c r="BM182" s="256" t="s">
        <v>757</v>
      </c>
    </row>
    <row r="183" spans="1:65" s="2" customFormat="1" ht="16.5" customHeight="1">
      <c r="A183" s="38"/>
      <c r="B183" s="39"/>
      <c r="C183" s="244" t="s">
        <v>446</v>
      </c>
      <c r="D183" s="244" t="s">
        <v>144</v>
      </c>
      <c r="E183" s="245" t="s">
        <v>758</v>
      </c>
      <c r="F183" s="246" t="s">
        <v>759</v>
      </c>
      <c r="G183" s="247" t="s">
        <v>191</v>
      </c>
      <c r="H183" s="263">
        <v>7</v>
      </c>
      <c r="I183" s="249"/>
      <c r="J183" s="250">
        <f>ROUND(I183*H183,2)</f>
        <v>0</v>
      </c>
      <c r="K183" s="251"/>
      <c r="L183" s="44"/>
      <c r="M183" s="252" t="s">
        <v>1</v>
      </c>
      <c r="N183" s="253" t="s">
        <v>43</v>
      </c>
      <c r="O183" s="91"/>
      <c r="P183" s="254">
        <f>O183*H183</f>
        <v>0</v>
      </c>
      <c r="Q183" s="254">
        <v>0.00024</v>
      </c>
      <c r="R183" s="254">
        <f>Q183*H183</f>
        <v>0.00168</v>
      </c>
      <c r="S183" s="254">
        <v>0</v>
      </c>
      <c r="T183" s="25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6" t="s">
        <v>186</v>
      </c>
      <c r="AT183" s="256" t="s">
        <v>144</v>
      </c>
      <c r="AU183" s="256" t="s">
        <v>88</v>
      </c>
      <c r="AY183" s="17" t="s">
        <v>141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7" t="s">
        <v>86</v>
      </c>
      <c r="BK183" s="257">
        <f>ROUND(I183*H183,2)</f>
        <v>0</v>
      </c>
      <c r="BL183" s="17" t="s">
        <v>186</v>
      </c>
      <c r="BM183" s="256" t="s">
        <v>760</v>
      </c>
    </row>
    <row r="184" spans="1:65" s="2" customFormat="1" ht="24" customHeight="1">
      <c r="A184" s="38"/>
      <c r="B184" s="39"/>
      <c r="C184" s="264" t="s">
        <v>448</v>
      </c>
      <c r="D184" s="264" t="s">
        <v>188</v>
      </c>
      <c r="E184" s="265" t="s">
        <v>761</v>
      </c>
      <c r="F184" s="266" t="s">
        <v>762</v>
      </c>
      <c r="G184" s="267" t="s">
        <v>191</v>
      </c>
      <c r="H184" s="268">
        <v>7</v>
      </c>
      <c r="I184" s="269"/>
      <c r="J184" s="270">
        <f>ROUND(I184*H184,2)</f>
        <v>0</v>
      </c>
      <c r="K184" s="271"/>
      <c r="L184" s="272"/>
      <c r="M184" s="273" t="s">
        <v>1</v>
      </c>
      <c r="N184" s="274" t="s">
        <v>43</v>
      </c>
      <c r="O184" s="91"/>
      <c r="P184" s="254">
        <f>O184*H184</f>
        <v>0</v>
      </c>
      <c r="Q184" s="254">
        <v>0.00027</v>
      </c>
      <c r="R184" s="254">
        <f>Q184*H184</f>
        <v>0.00189</v>
      </c>
      <c r="S184" s="254">
        <v>0</v>
      </c>
      <c r="T184" s="25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6" t="s">
        <v>192</v>
      </c>
      <c r="AT184" s="256" t="s">
        <v>188</v>
      </c>
      <c r="AU184" s="256" t="s">
        <v>88</v>
      </c>
      <c r="AY184" s="17" t="s">
        <v>141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7" t="s">
        <v>86</v>
      </c>
      <c r="BK184" s="257">
        <f>ROUND(I184*H184,2)</f>
        <v>0</v>
      </c>
      <c r="BL184" s="17" t="s">
        <v>186</v>
      </c>
      <c r="BM184" s="256" t="s">
        <v>763</v>
      </c>
    </row>
    <row r="185" spans="1:65" s="2" customFormat="1" ht="16.5" customHeight="1">
      <c r="A185" s="38"/>
      <c r="B185" s="39"/>
      <c r="C185" s="264" t="s">
        <v>452</v>
      </c>
      <c r="D185" s="264" t="s">
        <v>188</v>
      </c>
      <c r="E185" s="265" t="s">
        <v>513</v>
      </c>
      <c r="F185" s="266" t="s">
        <v>514</v>
      </c>
      <c r="G185" s="267" t="s">
        <v>191</v>
      </c>
      <c r="H185" s="268">
        <v>2</v>
      </c>
      <c r="I185" s="269"/>
      <c r="J185" s="270">
        <f>ROUND(I185*H185,2)</f>
        <v>0</v>
      </c>
      <c r="K185" s="271"/>
      <c r="L185" s="272"/>
      <c r="M185" s="273" t="s">
        <v>1</v>
      </c>
      <c r="N185" s="274" t="s">
        <v>43</v>
      </c>
      <c r="O185" s="91"/>
      <c r="P185" s="254">
        <f>O185*H185</f>
        <v>0</v>
      </c>
      <c r="Q185" s="254">
        <v>2E-05</v>
      </c>
      <c r="R185" s="254">
        <f>Q185*H185</f>
        <v>4E-05</v>
      </c>
      <c r="S185" s="254">
        <v>0</v>
      </c>
      <c r="T185" s="25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6" t="s">
        <v>302</v>
      </c>
      <c r="AT185" s="256" t="s">
        <v>188</v>
      </c>
      <c r="AU185" s="256" t="s">
        <v>88</v>
      </c>
      <c r="AY185" s="17" t="s">
        <v>141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7" t="s">
        <v>86</v>
      </c>
      <c r="BK185" s="257">
        <f>ROUND(I185*H185,2)</f>
        <v>0</v>
      </c>
      <c r="BL185" s="17" t="s">
        <v>160</v>
      </c>
      <c r="BM185" s="256" t="s">
        <v>764</v>
      </c>
    </row>
    <row r="186" spans="1:65" s="2" customFormat="1" ht="24" customHeight="1">
      <c r="A186" s="38"/>
      <c r="B186" s="39"/>
      <c r="C186" s="264" t="s">
        <v>454</v>
      </c>
      <c r="D186" s="264" t="s">
        <v>188</v>
      </c>
      <c r="E186" s="265" t="s">
        <v>765</v>
      </c>
      <c r="F186" s="266" t="s">
        <v>766</v>
      </c>
      <c r="G186" s="267" t="s">
        <v>191</v>
      </c>
      <c r="H186" s="268">
        <v>10</v>
      </c>
      <c r="I186" s="269"/>
      <c r="J186" s="270">
        <f>ROUND(I186*H186,2)</f>
        <v>0</v>
      </c>
      <c r="K186" s="271"/>
      <c r="L186" s="272"/>
      <c r="M186" s="273" t="s">
        <v>1</v>
      </c>
      <c r="N186" s="274" t="s">
        <v>43</v>
      </c>
      <c r="O186" s="91"/>
      <c r="P186" s="254">
        <f>O186*H186</f>
        <v>0</v>
      </c>
      <c r="Q186" s="254">
        <v>3E-05</v>
      </c>
      <c r="R186" s="254">
        <f>Q186*H186</f>
        <v>0.00030000000000000003</v>
      </c>
      <c r="S186" s="254">
        <v>0</v>
      </c>
      <c r="T186" s="25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6" t="s">
        <v>302</v>
      </c>
      <c r="AT186" s="256" t="s">
        <v>188</v>
      </c>
      <c r="AU186" s="256" t="s">
        <v>88</v>
      </c>
      <c r="AY186" s="17" t="s">
        <v>141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7" t="s">
        <v>86</v>
      </c>
      <c r="BK186" s="257">
        <f>ROUND(I186*H186,2)</f>
        <v>0</v>
      </c>
      <c r="BL186" s="17" t="s">
        <v>160</v>
      </c>
      <c r="BM186" s="256" t="s">
        <v>767</v>
      </c>
    </row>
    <row r="187" spans="1:65" s="2" customFormat="1" ht="16.5" customHeight="1">
      <c r="A187" s="38"/>
      <c r="B187" s="39"/>
      <c r="C187" s="264" t="s">
        <v>458</v>
      </c>
      <c r="D187" s="264" t="s">
        <v>188</v>
      </c>
      <c r="E187" s="265" t="s">
        <v>768</v>
      </c>
      <c r="F187" s="266" t="s">
        <v>769</v>
      </c>
      <c r="G187" s="267" t="s">
        <v>191</v>
      </c>
      <c r="H187" s="268">
        <v>7</v>
      </c>
      <c r="I187" s="269"/>
      <c r="J187" s="270">
        <f>ROUND(I187*H187,2)</f>
        <v>0</v>
      </c>
      <c r="K187" s="271"/>
      <c r="L187" s="272"/>
      <c r="M187" s="273" t="s">
        <v>1</v>
      </c>
      <c r="N187" s="274" t="s">
        <v>43</v>
      </c>
      <c r="O187" s="91"/>
      <c r="P187" s="254">
        <f>O187*H187</f>
        <v>0</v>
      </c>
      <c r="Q187" s="254">
        <v>4E-05</v>
      </c>
      <c r="R187" s="254">
        <f>Q187*H187</f>
        <v>0.00028000000000000003</v>
      </c>
      <c r="S187" s="254">
        <v>0</v>
      </c>
      <c r="T187" s="25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6" t="s">
        <v>302</v>
      </c>
      <c r="AT187" s="256" t="s">
        <v>188</v>
      </c>
      <c r="AU187" s="256" t="s">
        <v>88</v>
      </c>
      <c r="AY187" s="17" t="s">
        <v>141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7" t="s">
        <v>86</v>
      </c>
      <c r="BK187" s="257">
        <f>ROUND(I187*H187,2)</f>
        <v>0</v>
      </c>
      <c r="BL187" s="17" t="s">
        <v>160</v>
      </c>
      <c r="BM187" s="256" t="s">
        <v>770</v>
      </c>
    </row>
    <row r="188" spans="1:65" s="2" customFormat="1" ht="16.5" customHeight="1">
      <c r="A188" s="38"/>
      <c r="B188" s="39"/>
      <c r="C188" s="264" t="s">
        <v>462</v>
      </c>
      <c r="D188" s="264" t="s">
        <v>188</v>
      </c>
      <c r="E188" s="265" t="s">
        <v>771</v>
      </c>
      <c r="F188" s="266" t="s">
        <v>772</v>
      </c>
      <c r="G188" s="267" t="s">
        <v>191</v>
      </c>
      <c r="H188" s="268">
        <v>1</v>
      </c>
      <c r="I188" s="269"/>
      <c r="J188" s="270">
        <f>ROUND(I188*H188,2)</f>
        <v>0</v>
      </c>
      <c r="K188" s="271"/>
      <c r="L188" s="272"/>
      <c r="M188" s="273" t="s">
        <v>1</v>
      </c>
      <c r="N188" s="274" t="s">
        <v>43</v>
      </c>
      <c r="O188" s="91"/>
      <c r="P188" s="254">
        <f>O188*H188</f>
        <v>0</v>
      </c>
      <c r="Q188" s="254">
        <v>6E-05</v>
      </c>
      <c r="R188" s="254">
        <f>Q188*H188</f>
        <v>6E-05</v>
      </c>
      <c r="S188" s="254">
        <v>0</v>
      </c>
      <c r="T188" s="25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6" t="s">
        <v>302</v>
      </c>
      <c r="AT188" s="256" t="s">
        <v>188</v>
      </c>
      <c r="AU188" s="256" t="s">
        <v>88</v>
      </c>
      <c r="AY188" s="17" t="s">
        <v>141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7" t="s">
        <v>86</v>
      </c>
      <c r="BK188" s="257">
        <f>ROUND(I188*H188,2)</f>
        <v>0</v>
      </c>
      <c r="BL188" s="17" t="s">
        <v>160</v>
      </c>
      <c r="BM188" s="256" t="s">
        <v>773</v>
      </c>
    </row>
    <row r="189" spans="1:65" s="2" customFormat="1" ht="16.5" customHeight="1">
      <c r="A189" s="38"/>
      <c r="B189" s="39"/>
      <c r="C189" s="244" t="s">
        <v>472</v>
      </c>
      <c r="D189" s="244" t="s">
        <v>144</v>
      </c>
      <c r="E189" s="245" t="s">
        <v>303</v>
      </c>
      <c r="F189" s="246" t="s">
        <v>304</v>
      </c>
      <c r="G189" s="247" t="s">
        <v>191</v>
      </c>
      <c r="H189" s="263">
        <v>1</v>
      </c>
      <c r="I189" s="249"/>
      <c r="J189" s="250">
        <f>ROUND(I189*H189,2)</f>
        <v>0</v>
      </c>
      <c r="K189" s="251"/>
      <c r="L189" s="44"/>
      <c r="M189" s="252" t="s">
        <v>1</v>
      </c>
      <c r="N189" s="253" t="s">
        <v>43</v>
      </c>
      <c r="O189" s="91"/>
      <c r="P189" s="254">
        <f>O189*H189</f>
        <v>0</v>
      </c>
      <c r="Q189" s="254">
        <v>0.0001</v>
      </c>
      <c r="R189" s="254">
        <f>Q189*H189</f>
        <v>0.0001</v>
      </c>
      <c r="S189" s="254">
        <v>0</v>
      </c>
      <c r="T189" s="25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6" t="s">
        <v>186</v>
      </c>
      <c r="AT189" s="256" t="s">
        <v>144</v>
      </c>
      <c r="AU189" s="256" t="s">
        <v>88</v>
      </c>
      <c r="AY189" s="17" t="s">
        <v>141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7" t="s">
        <v>86</v>
      </c>
      <c r="BK189" s="257">
        <f>ROUND(I189*H189,2)</f>
        <v>0</v>
      </c>
      <c r="BL189" s="17" t="s">
        <v>186</v>
      </c>
      <c r="BM189" s="256" t="s">
        <v>774</v>
      </c>
    </row>
    <row r="190" spans="1:65" s="2" customFormat="1" ht="24" customHeight="1">
      <c r="A190" s="38"/>
      <c r="B190" s="39"/>
      <c r="C190" s="264" t="s">
        <v>476</v>
      </c>
      <c r="D190" s="264" t="s">
        <v>188</v>
      </c>
      <c r="E190" s="265" t="s">
        <v>775</v>
      </c>
      <c r="F190" s="266" t="s">
        <v>776</v>
      </c>
      <c r="G190" s="267" t="s">
        <v>191</v>
      </c>
      <c r="H190" s="268">
        <v>1</v>
      </c>
      <c r="I190" s="269"/>
      <c r="J190" s="270">
        <f>ROUND(I190*H190,2)</f>
        <v>0</v>
      </c>
      <c r="K190" s="271"/>
      <c r="L190" s="272"/>
      <c r="M190" s="273" t="s">
        <v>1</v>
      </c>
      <c r="N190" s="274" t="s">
        <v>43</v>
      </c>
      <c r="O190" s="91"/>
      <c r="P190" s="254">
        <f>O190*H190</f>
        <v>0</v>
      </c>
      <c r="Q190" s="254">
        <v>7E-05</v>
      </c>
      <c r="R190" s="254">
        <f>Q190*H190</f>
        <v>7E-05</v>
      </c>
      <c r="S190" s="254">
        <v>0</v>
      </c>
      <c r="T190" s="25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6" t="s">
        <v>302</v>
      </c>
      <c r="AT190" s="256" t="s">
        <v>188</v>
      </c>
      <c r="AU190" s="256" t="s">
        <v>88</v>
      </c>
      <c r="AY190" s="17" t="s">
        <v>141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7" t="s">
        <v>86</v>
      </c>
      <c r="BK190" s="257">
        <f>ROUND(I190*H190,2)</f>
        <v>0</v>
      </c>
      <c r="BL190" s="17" t="s">
        <v>160</v>
      </c>
      <c r="BM190" s="256" t="s">
        <v>777</v>
      </c>
    </row>
    <row r="191" spans="1:65" s="2" customFormat="1" ht="16.5" customHeight="1">
      <c r="A191" s="38"/>
      <c r="B191" s="39"/>
      <c r="C191" s="244" t="s">
        <v>480</v>
      </c>
      <c r="D191" s="244" t="s">
        <v>144</v>
      </c>
      <c r="E191" s="245" t="s">
        <v>778</v>
      </c>
      <c r="F191" s="246" t="s">
        <v>779</v>
      </c>
      <c r="G191" s="247" t="s">
        <v>191</v>
      </c>
      <c r="H191" s="263">
        <v>1</v>
      </c>
      <c r="I191" s="249"/>
      <c r="J191" s="250">
        <f>ROUND(I191*H191,2)</f>
        <v>0</v>
      </c>
      <c r="K191" s="251"/>
      <c r="L191" s="44"/>
      <c r="M191" s="252" t="s">
        <v>1</v>
      </c>
      <c r="N191" s="253" t="s">
        <v>43</v>
      </c>
      <c r="O191" s="91"/>
      <c r="P191" s="254">
        <f>O191*H191</f>
        <v>0</v>
      </c>
      <c r="Q191" s="254">
        <v>8E-05</v>
      </c>
      <c r="R191" s="254">
        <f>Q191*H191</f>
        <v>8E-05</v>
      </c>
      <c r="S191" s="254">
        <v>0</v>
      </c>
      <c r="T191" s="25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6" t="s">
        <v>160</v>
      </c>
      <c r="AT191" s="256" t="s">
        <v>144</v>
      </c>
      <c r="AU191" s="256" t="s">
        <v>88</v>
      </c>
      <c r="AY191" s="17" t="s">
        <v>141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7" t="s">
        <v>86</v>
      </c>
      <c r="BK191" s="257">
        <f>ROUND(I191*H191,2)</f>
        <v>0</v>
      </c>
      <c r="BL191" s="17" t="s">
        <v>160</v>
      </c>
      <c r="BM191" s="256" t="s">
        <v>780</v>
      </c>
    </row>
    <row r="192" spans="1:65" s="2" customFormat="1" ht="16.5" customHeight="1">
      <c r="A192" s="38"/>
      <c r="B192" s="39"/>
      <c r="C192" s="264" t="s">
        <v>496</v>
      </c>
      <c r="D192" s="264" t="s">
        <v>188</v>
      </c>
      <c r="E192" s="265" t="s">
        <v>781</v>
      </c>
      <c r="F192" s="266" t="s">
        <v>782</v>
      </c>
      <c r="G192" s="267" t="s">
        <v>191</v>
      </c>
      <c r="H192" s="268">
        <v>1</v>
      </c>
      <c r="I192" s="269"/>
      <c r="J192" s="270">
        <f>ROUND(I192*H192,2)</f>
        <v>0</v>
      </c>
      <c r="K192" s="271"/>
      <c r="L192" s="272"/>
      <c r="M192" s="273" t="s">
        <v>1</v>
      </c>
      <c r="N192" s="274" t="s">
        <v>43</v>
      </c>
      <c r="O192" s="91"/>
      <c r="P192" s="254">
        <f>O192*H192</f>
        <v>0</v>
      </c>
      <c r="Q192" s="254">
        <v>6E-05</v>
      </c>
      <c r="R192" s="254">
        <f>Q192*H192</f>
        <v>6E-05</v>
      </c>
      <c r="S192" s="254">
        <v>0</v>
      </c>
      <c r="T192" s="25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6" t="s">
        <v>302</v>
      </c>
      <c r="AT192" s="256" t="s">
        <v>188</v>
      </c>
      <c r="AU192" s="256" t="s">
        <v>88</v>
      </c>
      <c r="AY192" s="17" t="s">
        <v>141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7" t="s">
        <v>86</v>
      </c>
      <c r="BK192" s="257">
        <f>ROUND(I192*H192,2)</f>
        <v>0</v>
      </c>
      <c r="BL192" s="17" t="s">
        <v>160</v>
      </c>
      <c r="BM192" s="256" t="s">
        <v>783</v>
      </c>
    </row>
    <row r="193" spans="1:65" s="2" customFormat="1" ht="16.5" customHeight="1">
      <c r="A193" s="38"/>
      <c r="B193" s="39"/>
      <c r="C193" s="244" t="s">
        <v>500</v>
      </c>
      <c r="D193" s="244" t="s">
        <v>144</v>
      </c>
      <c r="E193" s="245" t="s">
        <v>778</v>
      </c>
      <c r="F193" s="246" t="s">
        <v>779</v>
      </c>
      <c r="G193" s="247" t="s">
        <v>191</v>
      </c>
      <c r="H193" s="263">
        <v>6</v>
      </c>
      <c r="I193" s="249"/>
      <c r="J193" s="250">
        <f>ROUND(I193*H193,2)</f>
        <v>0</v>
      </c>
      <c r="K193" s="251"/>
      <c r="L193" s="44"/>
      <c r="M193" s="252" t="s">
        <v>1</v>
      </c>
      <c r="N193" s="253" t="s">
        <v>43</v>
      </c>
      <c r="O193" s="91"/>
      <c r="P193" s="254">
        <f>O193*H193</f>
        <v>0</v>
      </c>
      <c r="Q193" s="254">
        <v>8E-05</v>
      </c>
      <c r="R193" s="254">
        <f>Q193*H193</f>
        <v>0.00048000000000000007</v>
      </c>
      <c r="S193" s="254">
        <v>0</v>
      </c>
      <c r="T193" s="25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6" t="s">
        <v>160</v>
      </c>
      <c r="AT193" s="256" t="s">
        <v>144</v>
      </c>
      <c r="AU193" s="256" t="s">
        <v>88</v>
      </c>
      <c r="AY193" s="17" t="s">
        <v>141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7" t="s">
        <v>86</v>
      </c>
      <c r="BK193" s="257">
        <f>ROUND(I193*H193,2)</f>
        <v>0</v>
      </c>
      <c r="BL193" s="17" t="s">
        <v>160</v>
      </c>
      <c r="BM193" s="256" t="s">
        <v>784</v>
      </c>
    </row>
    <row r="194" spans="1:65" s="2" customFormat="1" ht="16.5" customHeight="1">
      <c r="A194" s="38"/>
      <c r="B194" s="39"/>
      <c r="C194" s="264" t="s">
        <v>504</v>
      </c>
      <c r="D194" s="264" t="s">
        <v>188</v>
      </c>
      <c r="E194" s="265" t="s">
        <v>785</v>
      </c>
      <c r="F194" s="266" t="s">
        <v>786</v>
      </c>
      <c r="G194" s="267" t="s">
        <v>191</v>
      </c>
      <c r="H194" s="268">
        <v>6</v>
      </c>
      <c r="I194" s="269"/>
      <c r="J194" s="270">
        <f>ROUND(I194*H194,2)</f>
        <v>0</v>
      </c>
      <c r="K194" s="271"/>
      <c r="L194" s="272"/>
      <c r="M194" s="273" t="s">
        <v>1</v>
      </c>
      <c r="N194" s="274" t="s">
        <v>43</v>
      </c>
      <c r="O194" s="91"/>
      <c r="P194" s="254">
        <f>O194*H194</f>
        <v>0</v>
      </c>
      <c r="Q194" s="254">
        <v>6E-05</v>
      </c>
      <c r="R194" s="254">
        <f>Q194*H194</f>
        <v>0.00036</v>
      </c>
      <c r="S194" s="254">
        <v>0</v>
      </c>
      <c r="T194" s="25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6" t="s">
        <v>302</v>
      </c>
      <c r="AT194" s="256" t="s">
        <v>188</v>
      </c>
      <c r="AU194" s="256" t="s">
        <v>88</v>
      </c>
      <c r="AY194" s="17" t="s">
        <v>141</v>
      </c>
      <c r="BE194" s="257">
        <f>IF(N194="základní",J194,0)</f>
        <v>0</v>
      </c>
      <c r="BF194" s="257">
        <f>IF(N194="snížená",J194,0)</f>
        <v>0</v>
      </c>
      <c r="BG194" s="257">
        <f>IF(N194="zákl. přenesená",J194,0)</f>
        <v>0</v>
      </c>
      <c r="BH194" s="257">
        <f>IF(N194="sníž. přenesená",J194,0)</f>
        <v>0</v>
      </c>
      <c r="BI194" s="257">
        <f>IF(N194="nulová",J194,0)</f>
        <v>0</v>
      </c>
      <c r="BJ194" s="17" t="s">
        <v>86</v>
      </c>
      <c r="BK194" s="257">
        <f>ROUND(I194*H194,2)</f>
        <v>0</v>
      </c>
      <c r="BL194" s="17" t="s">
        <v>160</v>
      </c>
      <c r="BM194" s="256" t="s">
        <v>787</v>
      </c>
    </row>
    <row r="195" spans="1:65" s="2" customFormat="1" ht="16.5" customHeight="1">
      <c r="A195" s="38"/>
      <c r="B195" s="39"/>
      <c r="C195" s="244" t="s">
        <v>508</v>
      </c>
      <c r="D195" s="244" t="s">
        <v>144</v>
      </c>
      <c r="E195" s="245" t="s">
        <v>778</v>
      </c>
      <c r="F195" s="246" t="s">
        <v>779</v>
      </c>
      <c r="G195" s="247" t="s">
        <v>191</v>
      </c>
      <c r="H195" s="263">
        <v>6</v>
      </c>
      <c r="I195" s="249"/>
      <c r="J195" s="250">
        <f>ROUND(I195*H195,2)</f>
        <v>0</v>
      </c>
      <c r="K195" s="251"/>
      <c r="L195" s="44"/>
      <c r="M195" s="252" t="s">
        <v>1</v>
      </c>
      <c r="N195" s="253" t="s">
        <v>43</v>
      </c>
      <c r="O195" s="91"/>
      <c r="P195" s="254">
        <f>O195*H195</f>
        <v>0</v>
      </c>
      <c r="Q195" s="254">
        <v>8E-05</v>
      </c>
      <c r="R195" s="254">
        <f>Q195*H195</f>
        <v>0.00048000000000000007</v>
      </c>
      <c r="S195" s="254">
        <v>0</v>
      </c>
      <c r="T195" s="25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6" t="s">
        <v>160</v>
      </c>
      <c r="AT195" s="256" t="s">
        <v>144</v>
      </c>
      <c r="AU195" s="256" t="s">
        <v>88</v>
      </c>
      <c r="AY195" s="17" t="s">
        <v>141</v>
      </c>
      <c r="BE195" s="257">
        <f>IF(N195="základní",J195,0)</f>
        <v>0</v>
      </c>
      <c r="BF195" s="257">
        <f>IF(N195="snížená",J195,0)</f>
        <v>0</v>
      </c>
      <c r="BG195" s="257">
        <f>IF(N195="zákl. přenesená",J195,0)</f>
        <v>0</v>
      </c>
      <c r="BH195" s="257">
        <f>IF(N195="sníž. přenesená",J195,0)</f>
        <v>0</v>
      </c>
      <c r="BI195" s="257">
        <f>IF(N195="nulová",J195,0)</f>
        <v>0</v>
      </c>
      <c r="BJ195" s="17" t="s">
        <v>86</v>
      </c>
      <c r="BK195" s="257">
        <f>ROUND(I195*H195,2)</f>
        <v>0</v>
      </c>
      <c r="BL195" s="17" t="s">
        <v>160</v>
      </c>
      <c r="BM195" s="256" t="s">
        <v>788</v>
      </c>
    </row>
    <row r="196" spans="1:65" s="2" customFormat="1" ht="16.5" customHeight="1">
      <c r="A196" s="38"/>
      <c r="B196" s="39"/>
      <c r="C196" s="264" t="s">
        <v>512</v>
      </c>
      <c r="D196" s="264" t="s">
        <v>188</v>
      </c>
      <c r="E196" s="265" t="s">
        <v>789</v>
      </c>
      <c r="F196" s="266" t="s">
        <v>790</v>
      </c>
      <c r="G196" s="267" t="s">
        <v>191</v>
      </c>
      <c r="H196" s="268">
        <v>6</v>
      </c>
      <c r="I196" s="269"/>
      <c r="J196" s="270">
        <f>ROUND(I196*H196,2)</f>
        <v>0</v>
      </c>
      <c r="K196" s="271"/>
      <c r="L196" s="272"/>
      <c r="M196" s="273" t="s">
        <v>1</v>
      </c>
      <c r="N196" s="274" t="s">
        <v>43</v>
      </c>
      <c r="O196" s="91"/>
      <c r="P196" s="254">
        <f>O196*H196</f>
        <v>0</v>
      </c>
      <c r="Q196" s="254">
        <v>0.00074</v>
      </c>
      <c r="R196" s="254">
        <f>Q196*H196</f>
        <v>0.0044399999999999995</v>
      </c>
      <c r="S196" s="254">
        <v>0</v>
      </c>
      <c r="T196" s="25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6" t="s">
        <v>302</v>
      </c>
      <c r="AT196" s="256" t="s">
        <v>188</v>
      </c>
      <c r="AU196" s="256" t="s">
        <v>88</v>
      </c>
      <c r="AY196" s="17" t="s">
        <v>141</v>
      </c>
      <c r="BE196" s="257">
        <f>IF(N196="základní",J196,0)</f>
        <v>0</v>
      </c>
      <c r="BF196" s="257">
        <f>IF(N196="snížená",J196,0)</f>
        <v>0</v>
      </c>
      <c r="BG196" s="257">
        <f>IF(N196="zákl. přenesená",J196,0)</f>
        <v>0</v>
      </c>
      <c r="BH196" s="257">
        <f>IF(N196="sníž. přenesená",J196,0)</f>
        <v>0</v>
      </c>
      <c r="BI196" s="257">
        <f>IF(N196="nulová",J196,0)</f>
        <v>0</v>
      </c>
      <c r="BJ196" s="17" t="s">
        <v>86</v>
      </c>
      <c r="BK196" s="257">
        <f>ROUND(I196*H196,2)</f>
        <v>0</v>
      </c>
      <c r="BL196" s="17" t="s">
        <v>160</v>
      </c>
      <c r="BM196" s="256" t="s">
        <v>791</v>
      </c>
    </row>
    <row r="197" spans="1:65" s="2" customFormat="1" ht="16.5" customHeight="1">
      <c r="A197" s="38"/>
      <c r="B197" s="39"/>
      <c r="C197" s="244" t="s">
        <v>568</v>
      </c>
      <c r="D197" s="244" t="s">
        <v>144</v>
      </c>
      <c r="E197" s="245" t="s">
        <v>688</v>
      </c>
      <c r="F197" s="246" t="s">
        <v>689</v>
      </c>
      <c r="G197" s="247" t="s">
        <v>191</v>
      </c>
      <c r="H197" s="263">
        <v>1</v>
      </c>
      <c r="I197" s="249"/>
      <c r="J197" s="250">
        <f>ROUND(I197*H197,2)</f>
        <v>0</v>
      </c>
      <c r="K197" s="251"/>
      <c r="L197" s="44"/>
      <c r="M197" s="252" t="s">
        <v>1</v>
      </c>
      <c r="N197" s="253" t="s">
        <v>43</v>
      </c>
      <c r="O197" s="91"/>
      <c r="P197" s="254">
        <f>O197*H197</f>
        <v>0</v>
      </c>
      <c r="Q197" s="254">
        <v>0.00014</v>
      </c>
      <c r="R197" s="254">
        <f>Q197*H197</f>
        <v>0.00014</v>
      </c>
      <c r="S197" s="254">
        <v>0</v>
      </c>
      <c r="T197" s="25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6" t="s">
        <v>186</v>
      </c>
      <c r="AT197" s="256" t="s">
        <v>144</v>
      </c>
      <c r="AU197" s="256" t="s">
        <v>88</v>
      </c>
      <c r="AY197" s="17" t="s">
        <v>141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7" t="s">
        <v>86</v>
      </c>
      <c r="BK197" s="257">
        <f>ROUND(I197*H197,2)</f>
        <v>0</v>
      </c>
      <c r="BL197" s="17" t="s">
        <v>186</v>
      </c>
      <c r="BM197" s="256" t="s">
        <v>792</v>
      </c>
    </row>
    <row r="198" spans="1:65" s="2" customFormat="1" ht="16.5" customHeight="1">
      <c r="A198" s="38"/>
      <c r="B198" s="39"/>
      <c r="C198" s="264" t="s">
        <v>560</v>
      </c>
      <c r="D198" s="264" t="s">
        <v>188</v>
      </c>
      <c r="E198" s="265" t="s">
        <v>793</v>
      </c>
      <c r="F198" s="266" t="s">
        <v>794</v>
      </c>
      <c r="G198" s="267" t="s">
        <v>191</v>
      </c>
      <c r="H198" s="268">
        <v>1</v>
      </c>
      <c r="I198" s="269"/>
      <c r="J198" s="270">
        <f>ROUND(I198*H198,2)</f>
        <v>0</v>
      </c>
      <c r="K198" s="271"/>
      <c r="L198" s="272"/>
      <c r="M198" s="273" t="s">
        <v>1</v>
      </c>
      <c r="N198" s="274" t="s">
        <v>43</v>
      </c>
      <c r="O198" s="91"/>
      <c r="P198" s="254">
        <f>O198*H198</f>
        <v>0</v>
      </c>
      <c r="Q198" s="254">
        <v>0.00018</v>
      </c>
      <c r="R198" s="254">
        <f>Q198*H198</f>
        <v>0.00018</v>
      </c>
      <c r="S198" s="254">
        <v>0</v>
      </c>
      <c r="T198" s="25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6" t="s">
        <v>302</v>
      </c>
      <c r="AT198" s="256" t="s">
        <v>188</v>
      </c>
      <c r="AU198" s="256" t="s">
        <v>88</v>
      </c>
      <c r="AY198" s="17" t="s">
        <v>141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7" t="s">
        <v>86</v>
      </c>
      <c r="BK198" s="257">
        <f>ROUND(I198*H198,2)</f>
        <v>0</v>
      </c>
      <c r="BL198" s="17" t="s">
        <v>160</v>
      </c>
      <c r="BM198" s="256" t="s">
        <v>795</v>
      </c>
    </row>
    <row r="199" spans="1:65" s="2" customFormat="1" ht="16.5" customHeight="1">
      <c r="A199" s="38"/>
      <c r="B199" s="39"/>
      <c r="C199" s="244" t="s">
        <v>516</v>
      </c>
      <c r="D199" s="244" t="s">
        <v>144</v>
      </c>
      <c r="E199" s="245" t="s">
        <v>303</v>
      </c>
      <c r="F199" s="246" t="s">
        <v>304</v>
      </c>
      <c r="G199" s="247" t="s">
        <v>191</v>
      </c>
      <c r="H199" s="263">
        <v>17</v>
      </c>
      <c r="I199" s="249"/>
      <c r="J199" s="250">
        <f>ROUND(I199*H199,2)</f>
        <v>0</v>
      </c>
      <c r="K199" s="251"/>
      <c r="L199" s="44"/>
      <c r="M199" s="252" t="s">
        <v>1</v>
      </c>
      <c r="N199" s="253" t="s">
        <v>43</v>
      </c>
      <c r="O199" s="91"/>
      <c r="P199" s="254">
        <f>O199*H199</f>
        <v>0</v>
      </c>
      <c r="Q199" s="254">
        <v>0.0001</v>
      </c>
      <c r="R199" s="254">
        <f>Q199*H199</f>
        <v>0.0017000000000000001</v>
      </c>
      <c r="S199" s="254">
        <v>0</v>
      </c>
      <c r="T199" s="25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6" t="s">
        <v>186</v>
      </c>
      <c r="AT199" s="256" t="s">
        <v>144</v>
      </c>
      <c r="AU199" s="256" t="s">
        <v>88</v>
      </c>
      <c r="AY199" s="17" t="s">
        <v>141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7" t="s">
        <v>86</v>
      </c>
      <c r="BK199" s="257">
        <f>ROUND(I199*H199,2)</f>
        <v>0</v>
      </c>
      <c r="BL199" s="17" t="s">
        <v>186</v>
      </c>
      <c r="BM199" s="256" t="s">
        <v>796</v>
      </c>
    </row>
    <row r="200" spans="1:65" s="2" customFormat="1" ht="24" customHeight="1">
      <c r="A200" s="38"/>
      <c r="B200" s="39"/>
      <c r="C200" s="264" t="s">
        <v>520</v>
      </c>
      <c r="D200" s="264" t="s">
        <v>188</v>
      </c>
      <c r="E200" s="265" t="s">
        <v>797</v>
      </c>
      <c r="F200" s="266" t="s">
        <v>798</v>
      </c>
      <c r="G200" s="267" t="s">
        <v>191</v>
      </c>
      <c r="H200" s="268">
        <v>17</v>
      </c>
      <c r="I200" s="269"/>
      <c r="J200" s="270">
        <f>ROUND(I200*H200,2)</f>
        <v>0</v>
      </c>
      <c r="K200" s="271"/>
      <c r="L200" s="272"/>
      <c r="M200" s="273" t="s">
        <v>1</v>
      </c>
      <c r="N200" s="274" t="s">
        <v>43</v>
      </c>
      <c r="O200" s="91"/>
      <c r="P200" s="254">
        <f>O200*H200</f>
        <v>0</v>
      </c>
      <c r="Q200" s="254">
        <v>2E-05</v>
      </c>
      <c r="R200" s="254">
        <f>Q200*H200</f>
        <v>0.00034</v>
      </c>
      <c r="S200" s="254">
        <v>0</v>
      </c>
      <c r="T200" s="25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6" t="s">
        <v>302</v>
      </c>
      <c r="AT200" s="256" t="s">
        <v>188</v>
      </c>
      <c r="AU200" s="256" t="s">
        <v>88</v>
      </c>
      <c r="AY200" s="17" t="s">
        <v>141</v>
      </c>
      <c r="BE200" s="257">
        <f>IF(N200="základní",J200,0)</f>
        <v>0</v>
      </c>
      <c r="BF200" s="257">
        <f>IF(N200="snížená",J200,0)</f>
        <v>0</v>
      </c>
      <c r="BG200" s="257">
        <f>IF(N200="zákl. přenesená",J200,0)</f>
        <v>0</v>
      </c>
      <c r="BH200" s="257">
        <f>IF(N200="sníž. přenesená",J200,0)</f>
        <v>0</v>
      </c>
      <c r="BI200" s="257">
        <f>IF(N200="nulová",J200,0)</f>
        <v>0</v>
      </c>
      <c r="BJ200" s="17" t="s">
        <v>86</v>
      </c>
      <c r="BK200" s="257">
        <f>ROUND(I200*H200,2)</f>
        <v>0</v>
      </c>
      <c r="BL200" s="17" t="s">
        <v>160</v>
      </c>
      <c r="BM200" s="256" t="s">
        <v>799</v>
      </c>
    </row>
    <row r="201" spans="1:65" s="2" customFormat="1" ht="16.5" customHeight="1">
      <c r="A201" s="38"/>
      <c r="B201" s="39"/>
      <c r="C201" s="244" t="s">
        <v>622</v>
      </c>
      <c r="D201" s="244" t="s">
        <v>144</v>
      </c>
      <c r="E201" s="245" t="s">
        <v>688</v>
      </c>
      <c r="F201" s="246" t="s">
        <v>689</v>
      </c>
      <c r="G201" s="247" t="s">
        <v>191</v>
      </c>
      <c r="H201" s="263">
        <v>9</v>
      </c>
      <c r="I201" s="249"/>
      <c r="J201" s="250">
        <f>ROUND(I201*H201,2)</f>
        <v>0</v>
      </c>
      <c r="K201" s="251"/>
      <c r="L201" s="44"/>
      <c r="M201" s="252" t="s">
        <v>1</v>
      </c>
      <c r="N201" s="253" t="s">
        <v>43</v>
      </c>
      <c r="O201" s="91"/>
      <c r="P201" s="254">
        <f>O201*H201</f>
        <v>0</v>
      </c>
      <c r="Q201" s="254">
        <v>0.00014</v>
      </c>
      <c r="R201" s="254">
        <f>Q201*H201</f>
        <v>0.0012599999999999998</v>
      </c>
      <c r="S201" s="254">
        <v>0</v>
      </c>
      <c r="T201" s="25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6" t="s">
        <v>160</v>
      </c>
      <c r="AT201" s="256" t="s">
        <v>144</v>
      </c>
      <c r="AU201" s="256" t="s">
        <v>88</v>
      </c>
      <c r="AY201" s="17" t="s">
        <v>141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7" t="s">
        <v>86</v>
      </c>
      <c r="BK201" s="257">
        <f>ROUND(I201*H201,2)</f>
        <v>0</v>
      </c>
      <c r="BL201" s="17" t="s">
        <v>160</v>
      </c>
      <c r="BM201" s="256" t="s">
        <v>800</v>
      </c>
    </row>
    <row r="202" spans="1:65" s="2" customFormat="1" ht="16.5" customHeight="1">
      <c r="A202" s="38"/>
      <c r="B202" s="39"/>
      <c r="C202" s="264" t="s">
        <v>564</v>
      </c>
      <c r="D202" s="264" t="s">
        <v>188</v>
      </c>
      <c r="E202" s="265" t="s">
        <v>801</v>
      </c>
      <c r="F202" s="266" t="s">
        <v>802</v>
      </c>
      <c r="G202" s="267" t="s">
        <v>191</v>
      </c>
      <c r="H202" s="268">
        <v>9</v>
      </c>
      <c r="I202" s="269"/>
      <c r="J202" s="270">
        <f>ROUND(I202*H202,2)</f>
        <v>0</v>
      </c>
      <c r="K202" s="271"/>
      <c r="L202" s="272"/>
      <c r="M202" s="273" t="s">
        <v>1</v>
      </c>
      <c r="N202" s="274" t="s">
        <v>43</v>
      </c>
      <c r="O202" s="91"/>
      <c r="P202" s="254">
        <f>O202*H202</f>
        <v>0</v>
      </c>
      <c r="Q202" s="254">
        <v>0.00019</v>
      </c>
      <c r="R202" s="254">
        <f>Q202*H202</f>
        <v>0.0017100000000000001</v>
      </c>
      <c r="S202" s="254">
        <v>0</v>
      </c>
      <c r="T202" s="25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6" t="s">
        <v>302</v>
      </c>
      <c r="AT202" s="256" t="s">
        <v>188</v>
      </c>
      <c r="AU202" s="256" t="s">
        <v>88</v>
      </c>
      <c r="AY202" s="17" t="s">
        <v>141</v>
      </c>
      <c r="BE202" s="257">
        <f>IF(N202="základní",J202,0)</f>
        <v>0</v>
      </c>
      <c r="BF202" s="257">
        <f>IF(N202="snížená",J202,0)</f>
        <v>0</v>
      </c>
      <c r="BG202" s="257">
        <f>IF(N202="zákl. přenesená",J202,0)</f>
        <v>0</v>
      </c>
      <c r="BH202" s="257">
        <f>IF(N202="sníž. přenesená",J202,0)</f>
        <v>0</v>
      </c>
      <c r="BI202" s="257">
        <f>IF(N202="nulová",J202,0)</f>
        <v>0</v>
      </c>
      <c r="BJ202" s="17" t="s">
        <v>86</v>
      </c>
      <c r="BK202" s="257">
        <f>ROUND(I202*H202,2)</f>
        <v>0</v>
      </c>
      <c r="BL202" s="17" t="s">
        <v>160</v>
      </c>
      <c r="BM202" s="256" t="s">
        <v>803</v>
      </c>
    </row>
    <row r="203" spans="1:65" s="2" customFormat="1" ht="16.5" customHeight="1">
      <c r="A203" s="38"/>
      <c r="B203" s="39"/>
      <c r="C203" s="264" t="s">
        <v>524</v>
      </c>
      <c r="D203" s="264" t="s">
        <v>188</v>
      </c>
      <c r="E203" s="265" t="s">
        <v>804</v>
      </c>
      <c r="F203" s="266" t="s">
        <v>805</v>
      </c>
      <c r="G203" s="267" t="s">
        <v>191</v>
      </c>
      <c r="H203" s="268">
        <v>6</v>
      </c>
      <c r="I203" s="269"/>
      <c r="J203" s="270">
        <f>ROUND(I203*H203,2)</f>
        <v>0</v>
      </c>
      <c r="K203" s="271"/>
      <c r="L203" s="272"/>
      <c r="M203" s="273" t="s">
        <v>1</v>
      </c>
      <c r="N203" s="274" t="s">
        <v>43</v>
      </c>
      <c r="O203" s="91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6" t="s">
        <v>302</v>
      </c>
      <c r="AT203" s="256" t="s">
        <v>188</v>
      </c>
      <c r="AU203" s="256" t="s">
        <v>88</v>
      </c>
      <c r="AY203" s="17" t="s">
        <v>141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7" t="s">
        <v>86</v>
      </c>
      <c r="BK203" s="257">
        <f>ROUND(I203*H203,2)</f>
        <v>0</v>
      </c>
      <c r="BL203" s="17" t="s">
        <v>160</v>
      </c>
      <c r="BM203" s="256" t="s">
        <v>806</v>
      </c>
    </row>
    <row r="204" spans="1:65" s="2" customFormat="1" ht="24" customHeight="1">
      <c r="A204" s="38"/>
      <c r="B204" s="39"/>
      <c r="C204" s="264" t="s">
        <v>528</v>
      </c>
      <c r="D204" s="264" t="s">
        <v>188</v>
      </c>
      <c r="E204" s="265" t="s">
        <v>807</v>
      </c>
      <c r="F204" s="266" t="s">
        <v>808</v>
      </c>
      <c r="G204" s="267" t="s">
        <v>191</v>
      </c>
      <c r="H204" s="268">
        <v>6</v>
      </c>
      <c r="I204" s="269"/>
      <c r="J204" s="270">
        <f>ROUND(I204*H204,2)</f>
        <v>0</v>
      </c>
      <c r="K204" s="271"/>
      <c r="L204" s="272"/>
      <c r="M204" s="273" t="s">
        <v>1</v>
      </c>
      <c r="N204" s="274" t="s">
        <v>43</v>
      </c>
      <c r="O204" s="91"/>
      <c r="P204" s="254">
        <f>O204*H204</f>
        <v>0</v>
      </c>
      <c r="Q204" s="254">
        <v>0.00095</v>
      </c>
      <c r="R204" s="254">
        <f>Q204*H204</f>
        <v>0.0057</v>
      </c>
      <c r="S204" s="254">
        <v>0</v>
      </c>
      <c r="T204" s="25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6" t="s">
        <v>302</v>
      </c>
      <c r="AT204" s="256" t="s">
        <v>188</v>
      </c>
      <c r="AU204" s="256" t="s">
        <v>88</v>
      </c>
      <c r="AY204" s="17" t="s">
        <v>141</v>
      </c>
      <c r="BE204" s="257">
        <f>IF(N204="základní",J204,0)</f>
        <v>0</v>
      </c>
      <c r="BF204" s="257">
        <f>IF(N204="snížená",J204,0)</f>
        <v>0</v>
      </c>
      <c r="BG204" s="257">
        <f>IF(N204="zákl. přenesená",J204,0)</f>
        <v>0</v>
      </c>
      <c r="BH204" s="257">
        <f>IF(N204="sníž. přenesená",J204,0)</f>
        <v>0</v>
      </c>
      <c r="BI204" s="257">
        <f>IF(N204="nulová",J204,0)</f>
        <v>0</v>
      </c>
      <c r="BJ204" s="17" t="s">
        <v>86</v>
      </c>
      <c r="BK204" s="257">
        <f>ROUND(I204*H204,2)</f>
        <v>0</v>
      </c>
      <c r="BL204" s="17" t="s">
        <v>160</v>
      </c>
      <c r="BM204" s="256" t="s">
        <v>809</v>
      </c>
    </row>
    <row r="205" spans="1:65" s="2" customFormat="1" ht="24" customHeight="1">
      <c r="A205" s="38"/>
      <c r="B205" s="39"/>
      <c r="C205" s="244" t="s">
        <v>626</v>
      </c>
      <c r="D205" s="244" t="s">
        <v>144</v>
      </c>
      <c r="E205" s="245" t="s">
        <v>810</v>
      </c>
      <c r="F205" s="246" t="s">
        <v>811</v>
      </c>
      <c r="G205" s="247" t="s">
        <v>191</v>
      </c>
      <c r="H205" s="263">
        <v>4</v>
      </c>
      <c r="I205" s="249"/>
      <c r="J205" s="250">
        <f>ROUND(I205*H205,2)</f>
        <v>0</v>
      </c>
      <c r="K205" s="251"/>
      <c r="L205" s="44"/>
      <c r="M205" s="252" t="s">
        <v>1</v>
      </c>
      <c r="N205" s="253" t="s">
        <v>43</v>
      </c>
      <c r="O205" s="91"/>
      <c r="P205" s="254">
        <f>O205*H205</f>
        <v>0</v>
      </c>
      <c r="Q205" s="254">
        <v>0.00125</v>
      </c>
      <c r="R205" s="254">
        <f>Q205*H205</f>
        <v>0.005</v>
      </c>
      <c r="S205" s="254">
        <v>0</v>
      </c>
      <c r="T205" s="25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6" t="s">
        <v>160</v>
      </c>
      <c r="AT205" s="256" t="s">
        <v>144</v>
      </c>
      <c r="AU205" s="256" t="s">
        <v>88</v>
      </c>
      <c r="AY205" s="17" t="s">
        <v>141</v>
      </c>
      <c r="BE205" s="257">
        <f>IF(N205="základní",J205,0)</f>
        <v>0</v>
      </c>
      <c r="BF205" s="257">
        <f>IF(N205="snížená",J205,0)</f>
        <v>0</v>
      </c>
      <c r="BG205" s="257">
        <f>IF(N205="zákl. přenesená",J205,0)</f>
        <v>0</v>
      </c>
      <c r="BH205" s="257">
        <f>IF(N205="sníž. přenesená",J205,0)</f>
        <v>0</v>
      </c>
      <c r="BI205" s="257">
        <f>IF(N205="nulová",J205,0)</f>
        <v>0</v>
      </c>
      <c r="BJ205" s="17" t="s">
        <v>86</v>
      </c>
      <c r="BK205" s="257">
        <f>ROUND(I205*H205,2)</f>
        <v>0</v>
      </c>
      <c r="BL205" s="17" t="s">
        <v>160</v>
      </c>
      <c r="BM205" s="256" t="s">
        <v>812</v>
      </c>
    </row>
    <row r="206" spans="1:65" s="2" customFormat="1" ht="24" customHeight="1">
      <c r="A206" s="38"/>
      <c r="B206" s="39"/>
      <c r="C206" s="264" t="s">
        <v>532</v>
      </c>
      <c r="D206" s="264" t="s">
        <v>188</v>
      </c>
      <c r="E206" s="265" t="s">
        <v>569</v>
      </c>
      <c r="F206" s="266" t="s">
        <v>570</v>
      </c>
      <c r="G206" s="267" t="s">
        <v>191</v>
      </c>
      <c r="H206" s="268">
        <v>1</v>
      </c>
      <c r="I206" s="269"/>
      <c r="J206" s="270">
        <f>ROUND(I206*H206,2)</f>
        <v>0</v>
      </c>
      <c r="K206" s="271"/>
      <c r="L206" s="272"/>
      <c r="M206" s="273" t="s">
        <v>1</v>
      </c>
      <c r="N206" s="274" t="s">
        <v>43</v>
      </c>
      <c r="O206" s="91"/>
      <c r="P206" s="254">
        <f>O206*H206</f>
        <v>0</v>
      </c>
      <c r="Q206" s="254">
        <v>0.0007</v>
      </c>
      <c r="R206" s="254">
        <f>Q206*H206</f>
        <v>0.0007</v>
      </c>
      <c r="S206" s="254">
        <v>0</v>
      </c>
      <c r="T206" s="25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6" t="s">
        <v>302</v>
      </c>
      <c r="AT206" s="256" t="s">
        <v>188</v>
      </c>
      <c r="AU206" s="256" t="s">
        <v>88</v>
      </c>
      <c r="AY206" s="17" t="s">
        <v>141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7" t="s">
        <v>86</v>
      </c>
      <c r="BK206" s="257">
        <f>ROUND(I206*H206,2)</f>
        <v>0</v>
      </c>
      <c r="BL206" s="17" t="s">
        <v>160</v>
      </c>
      <c r="BM206" s="256" t="s">
        <v>813</v>
      </c>
    </row>
    <row r="207" spans="1:65" s="2" customFormat="1" ht="16.5" customHeight="1">
      <c r="A207" s="38"/>
      <c r="B207" s="39"/>
      <c r="C207" s="264" t="s">
        <v>814</v>
      </c>
      <c r="D207" s="264" t="s">
        <v>188</v>
      </c>
      <c r="E207" s="265" t="s">
        <v>487</v>
      </c>
      <c r="F207" s="266" t="s">
        <v>488</v>
      </c>
      <c r="G207" s="267" t="s">
        <v>489</v>
      </c>
      <c r="H207" s="268">
        <v>10</v>
      </c>
      <c r="I207" s="269"/>
      <c r="J207" s="270">
        <f>ROUND(I207*H207,2)</f>
        <v>0</v>
      </c>
      <c r="K207" s="271"/>
      <c r="L207" s="272"/>
      <c r="M207" s="273" t="s">
        <v>1</v>
      </c>
      <c r="N207" s="274" t="s">
        <v>43</v>
      </c>
      <c r="O207" s="91"/>
      <c r="P207" s="254">
        <f>O207*H207</f>
        <v>0</v>
      </c>
      <c r="Q207" s="254">
        <v>0.0001</v>
      </c>
      <c r="R207" s="254">
        <f>Q207*H207</f>
        <v>0.001</v>
      </c>
      <c r="S207" s="254">
        <v>0</v>
      </c>
      <c r="T207" s="25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6" t="s">
        <v>192</v>
      </c>
      <c r="AT207" s="256" t="s">
        <v>188</v>
      </c>
      <c r="AU207" s="256" t="s">
        <v>88</v>
      </c>
      <c r="AY207" s="17" t="s">
        <v>141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7" t="s">
        <v>86</v>
      </c>
      <c r="BK207" s="257">
        <f>ROUND(I207*H207,2)</f>
        <v>0</v>
      </c>
      <c r="BL207" s="17" t="s">
        <v>186</v>
      </c>
      <c r="BM207" s="256" t="s">
        <v>815</v>
      </c>
    </row>
    <row r="208" spans="1:65" s="2" customFormat="1" ht="16.5" customHeight="1">
      <c r="A208" s="38"/>
      <c r="B208" s="39"/>
      <c r="C208" s="244" t="s">
        <v>261</v>
      </c>
      <c r="D208" s="244" t="s">
        <v>144</v>
      </c>
      <c r="E208" s="245" t="s">
        <v>411</v>
      </c>
      <c r="F208" s="246" t="s">
        <v>412</v>
      </c>
      <c r="G208" s="247" t="s">
        <v>224</v>
      </c>
      <c r="H208" s="263">
        <v>0.032</v>
      </c>
      <c r="I208" s="249"/>
      <c r="J208" s="250">
        <f>ROUND(I208*H208,2)</f>
        <v>0</v>
      </c>
      <c r="K208" s="251"/>
      <c r="L208" s="44"/>
      <c r="M208" s="258" t="s">
        <v>1</v>
      </c>
      <c r="N208" s="259" t="s">
        <v>43</v>
      </c>
      <c r="O208" s="260"/>
      <c r="P208" s="261">
        <f>O208*H208</f>
        <v>0</v>
      </c>
      <c r="Q208" s="261">
        <v>0</v>
      </c>
      <c r="R208" s="261">
        <f>Q208*H208</f>
        <v>0</v>
      </c>
      <c r="S208" s="261">
        <v>0</v>
      </c>
      <c r="T208" s="26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6" t="s">
        <v>186</v>
      </c>
      <c r="AT208" s="256" t="s">
        <v>144</v>
      </c>
      <c r="AU208" s="256" t="s">
        <v>88</v>
      </c>
      <c r="AY208" s="17" t="s">
        <v>141</v>
      </c>
      <c r="BE208" s="257">
        <f>IF(N208="základní",J208,0)</f>
        <v>0</v>
      </c>
      <c r="BF208" s="257">
        <f>IF(N208="snížená",J208,0)</f>
        <v>0</v>
      </c>
      <c r="BG208" s="257">
        <f>IF(N208="zákl. přenesená",J208,0)</f>
        <v>0</v>
      </c>
      <c r="BH208" s="257">
        <f>IF(N208="sníž. přenesená",J208,0)</f>
        <v>0</v>
      </c>
      <c r="BI208" s="257">
        <f>IF(N208="nulová",J208,0)</f>
        <v>0</v>
      </c>
      <c r="BJ208" s="17" t="s">
        <v>86</v>
      </c>
      <c r="BK208" s="257">
        <f>ROUND(I208*H208,2)</f>
        <v>0</v>
      </c>
      <c r="BL208" s="17" t="s">
        <v>186</v>
      </c>
      <c r="BM208" s="256" t="s">
        <v>816</v>
      </c>
    </row>
    <row r="209" spans="1:31" s="2" customFormat="1" ht="6.95" customHeight="1">
      <c r="A209" s="38"/>
      <c r="B209" s="66"/>
      <c r="C209" s="67"/>
      <c r="D209" s="67"/>
      <c r="E209" s="67"/>
      <c r="F209" s="67"/>
      <c r="G209" s="67"/>
      <c r="H209" s="67"/>
      <c r="I209" s="192"/>
      <c r="J209" s="67"/>
      <c r="K209" s="67"/>
      <c r="L209" s="44"/>
      <c r="M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</sheetData>
  <sheetProtection password="CC35" sheet="1" objects="1" scenarios="1" formatColumns="0" formatRows="0" autoFilter="0"/>
  <autoFilter ref="C125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115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163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164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817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9. 12. 2019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29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31</v>
      </c>
      <c r="E22" s="38"/>
      <c r="F22" s="38"/>
      <c r="G22" s="38"/>
      <c r="H22" s="38"/>
      <c r="I22" s="156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6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35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37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38</v>
      </c>
      <c r="E32" s="38"/>
      <c r="F32" s="38"/>
      <c r="G32" s="38"/>
      <c r="H32" s="38"/>
      <c r="I32" s="154"/>
      <c r="J32" s="166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40</v>
      </c>
      <c r="G34" s="38"/>
      <c r="H34" s="38"/>
      <c r="I34" s="168" t="s">
        <v>39</v>
      </c>
      <c r="J34" s="167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42</v>
      </c>
      <c r="E35" s="152" t="s">
        <v>43</v>
      </c>
      <c r="F35" s="170">
        <f>ROUND((SUM(BE127:BE155)),2)</f>
        <v>0</v>
      </c>
      <c r="G35" s="38"/>
      <c r="H35" s="38"/>
      <c r="I35" s="171">
        <v>0.21</v>
      </c>
      <c r="J35" s="170">
        <f>ROUND(((SUM(BE127:BE155))*I35),2)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44</v>
      </c>
      <c r="F36" s="170">
        <f>ROUND((SUM(BF127:BF155)),2)</f>
        <v>0</v>
      </c>
      <c r="G36" s="38"/>
      <c r="H36" s="38"/>
      <c r="I36" s="171">
        <v>0.15</v>
      </c>
      <c r="J36" s="170">
        <f>ROUND(((SUM(BF127:BF155))*I36),2)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ROUND((SUM(BG127:BG155)),2)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46</v>
      </c>
      <c r="F38" s="170">
        <f>ROUND((SUM(BH127:BH155)),2)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47</v>
      </c>
      <c r="F39" s="170">
        <f>ROUND((SUM(BI127:BI155)),2)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48</v>
      </c>
      <c r="E41" s="174"/>
      <c r="F41" s="174"/>
      <c r="G41" s="175" t="s">
        <v>49</v>
      </c>
      <c r="H41" s="176" t="s">
        <v>50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115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163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164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D.1.3 - ÚT - Školnický byt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Holečkova 668/38, Praha 5</v>
      </c>
      <c r="G91" s="40"/>
      <c r="H91" s="40"/>
      <c r="I91" s="156" t="s">
        <v>22</v>
      </c>
      <c r="J91" s="79" t="str">
        <f>IF(J14="","",J14)</f>
        <v>9. 12. 2019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7.9" customHeight="1">
      <c r="A93" s="38"/>
      <c r="B93" s="39"/>
      <c r="C93" s="32" t="s">
        <v>24</v>
      </c>
      <c r="D93" s="40"/>
      <c r="E93" s="40"/>
      <c r="F93" s="27" t="str">
        <f>E17</f>
        <v>Městská část Praha 5, nám. 14. října č. 4, Praha 5</v>
      </c>
      <c r="G93" s="40"/>
      <c r="H93" s="40"/>
      <c r="I93" s="156" t="s">
        <v>31</v>
      </c>
      <c r="J93" s="36" t="str">
        <f>E23</f>
        <v>Ing. Jaroslav Šereda - Qteam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156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118</v>
      </c>
      <c r="D96" s="198"/>
      <c r="E96" s="198"/>
      <c r="F96" s="198"/>
      <c r="G96" s="198"/>
      <c r="H96" s="198"/>
      <c r="I96" s="199"/>
      <c r="J96" s="200" t="s">
        <v>119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120</v>
      </c>
      <c r="D98" s="40"/>
      <c r="E98" s="40"/>
      <c r="F98" s="40"/>
      <c r="G98" s="40"/>
      <c r="H98" s="40"/>
      <c r="I98" s="154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121</v>
      </c>
    </row>
    <row r="99" spans="1:31" s="9" customFormat="1" ht="24.95" customHeight="1">
      <c r="A99" s="9"/>
      <c r="B99" s="202"/>
      <c r="C99" s="203"/>
      <c r="D99" s="204" t="s">
        <v>818</v>
      </c>
      <c r="E99" s="205"/>
      <c r="F99" s="205"/>
      <c r="G99" s="205"/>
      <c r="H99" s="205"/>
      <c r="I99" s="206"/>
      <c r="J99" s="207">
        <f>J128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819</v>
      </c>
      <c r="E100" s="211"/>
      <c r="F100" s="211"/>
      <c r="G100" s="211"/>
      <c r="H100" s="211"/>
      <c r="I100" s="212"/>
      <c r="J100" s="213">
        <f>J129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820</v>
      </c>
      <c r="E101" s="211"/>
      <c r="F101" s="211"/>
      <c r="G101" s="211"/>
      <c r="H101" s="211"/>
      <c r="I101" s="212"/>
      <c r="J101" s="213">
        <f>J135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821</v>
      </c>
      <c r="E102" s="211"/>
      <c r="F102" s="211"/>
      <c r="G102" s="211"/>
      <c r="H102" s="211"/>
      <c r="I102" s="212"/>
      <c r="J102" s="213">
        <f>J139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822</v>
      </c>
      <c r="E103" s="211"/>
      <c r="F103" s="211"/>
      <c r="G103" s="211"/>
      <c r="H103" s="211"/>
      <c r="I103" s="212"/>
      <c r="J103" s="213">
        <f>J143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823</v>
      </c>
      <c r="E104" s="211"/>
      <c r="F104" s="211"/>
      <c r="G104" s="211"/>
      <c r="H104" s="211"/>
      <c r="I104" s="212"/>
      <c r="J104" s="213">
        <f>J145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824</v>
      </c>
      <c r="E105" s="211"/>
      <c r="F105" s="211"/>
      <c r="G105" s="211"/>
      <c r="H105" s="211"/>
      <c r="I105" s="212"/>
      <c r="J105" s="213">
        <f>J149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92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95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96" t="str">
        <f>E7</f>
        <v>Kotelna Holečkova</v>
      </c>
      <c r="F115" s="32"/>
      <c r="G115" s="32"/>
      <c r="H115" s="32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115</v>
      </c>
      <c r="D116" s="22"/>
      <c r="E116" s="22"/>
      <c r="F116" s="22"/>
      <c r="G116" s="22"/>
      <c r="H116" s="22"/>
      <c r="I116" s="146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96" t="s">
        <v>163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164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D.1.3 - ÚT - Školnický byt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Holečkova 668/38, Praha 5</v>
      </c>
      <c r="G121" s="40"/>
      <c r="H121" s="40"/>
      <c r="I121" s="156" t="s">
        <v>22</v>
      </c>
      <c r="J121" s="79" t="str">
        <f>IF(J14="","",J14)</f>
        <v>9. 12. 2019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7.9" customHeight="1">
      <c r="A123" s="38"/>
      <c r="B123" s="39"/>
      <c r="C123" s="32" t="s">
        <v>24</v>
      </c>
      <c r="D123" s="40"/>
      <c r="E123" s="40"/>
      <c r="F123" s="27" t="str">
        <f>E17</f>
        <v>Městská část Praha 5, nám. 14. října č. 4, Praha 5</v>
      </c>
      <c r="G123" s="40"/>
      <c r="H123" s="40"/>
      <c r="I123" s="156" t="s">
        <v>31</v>
      </c>
      <c r="J123" s="36" t="str">
        <f>E23</f>
        <v>Ing. Jaroslav Šereda - Qteam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IF(E20="","",E20)</f>
        <v>Vyplň údaj</v>
      </c>
      <c r="G124" s="40"/>
      <c r="H124" s="40"/>
      <c r="I124" s="156" t="s">
        <v>35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5"/>
      <c r="B126" s="216"/>
      <c r="C126" s="217" t="s">
        <v>127</v>
      </c>
      <c r="D126" s="218" t="s">
        <v>63</v>
      </c>
      <c r="E126" s="218" t="s">
        <v>59</v>
      </c>
      <c r="F126" s="218" t="s">
        <v>60</v>
      </c>
      <c r="G126" s="218" t="s">
        <v>128</v>
      </c>
      <c r="H126" s="218" t="s">
        <v>129</v>
      </c>
      <c r="I126" s="219" t="s">
        <v>130</v>
      </c>
      <c r="J126" s="220" t="s">
        <v>119</v>
      </c>
      <c r="K126" s="221" t="s">
        <v>131</v>
      </c>
      <c r="L126" s="222"/>
      <c r="M126" s="100" t="s">
        <v>1</v>
      </c>
      <c r="N126" s="101" t="s">
        <v>42</v>
      </c>
      <c r="O126" s="101" t="s">
        <v>132</v>
      </c>
      <c r="P126" s="101" t="s">
        <v>133</v>
      </c>
      <c r="Q126" s="101" t="s">
        <v>134</v>
      </c>
      <c r="R126" s="101" t="s">
        <v>135</v>
      </c>
      <c r="S126" s="101" t="s">
        <v>136</v>
      </c>
      <c r="T126" s="102" t="s">
        <v>137</v>
      </c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pans="1:63" s="2" customFormat="1" ht="22.8" customHeight="1">
      <c r="A127" s="38"/>
      <c r="B127" s="39"/>
      <c r="C127" s="107" t="s">
        <v>138</v>
      </c>
      <c r="D127" s="40"/>
      <c r="E127" s="40"/>
      <c r="F127" s="40"/>
      <c r="G127" s="40"/>
      <c r="H127" s="40"/>
      <c r="I127" s="154"/>
      <c r="J127" s="223">
        <f>BK127</f>
        <v>0</v>
      </c>
      <c r="K127" s="40"/>
      <c r="L127" s="44"/>
      <c r="M127" s="103"/>
      <c r="N127" s="224"/>
      <c r="O127" s="104"/>
      <c r="P127" s="225">
        <f>P128</f>
        <v>0</v>
      </c>
      <c r="Q127" s="104"/>
      <c r="R127" s="225">
        <f>R128</f>
        <v>0.11009000000000001</v>
      </c>
      <c r="S127" s="104"/>
      <c r="T127" s="226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77</v>
      </c>
      <c r="AU127" s="17" t="s">
        <v>121</v>
      </c>
      <c r="BK127" s="227">
        <f>BK128</f>
        <v>0</v>
      </c>
    </row>
    <row r="128" spans="1:63" s="12" customFormat="1" ht="25.9" customHeight="1">
      <c r="A128" s="12"/>
      <c r="B128" s="228"/>
      <c r="C128" s="229"/>
      <c r="D128" s="230" t="s">
        <v>77</v>
      </c>
      <c r="E128" s="231" t="s">
        <v>825</v>
      </c>
      <c r="F128" s="231" t="s">
        <v>826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P129+P135+P139+P143+P145+P149</f>
        <v>0</v>
      </c>
      <c r="Q128" s="236"/>
      <c r="R128" s="237">
        <f>R129+R135+R139+R143+R145+R149</f>
        <v>0.11009000000000001</v>
      </c>
      <c r="S128" s="236"/>
      <c r="T128" s="238">
        <f>T129+T135+T139+T143+T145+T149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88</v>
      </c>
      <c r="AT128" s="240" t="s">
        <v>77</v>
      </c>
      <c r="AU128" s="240" t="s">
        <v>78</v>
      </c>
      <c r="AY128" s="239" t="s">
        <v>141</v>
      </c>
      <c r="BK128" s="241">
        <f>BK129+BK135+BK139+BK143+BK145+BK149</f>
        <v>0</v>
      </c>
    </row>
    <row r="129" spans="1:63" s="12" customFormat="1" ht="22.8" customHeight="1">
      <c r="A129" s="12"/>
      <c r="B129" s="228"/>
      <c r="C129" s="229"/>
      <c r="D129" s="230" t="s">
        <v>77</v>
      </c>
      <c r="E129" s="242" t="s">
        <v>827</v>
      </c>
      <c r="F129" s="242" t="s">
        <v>828</v>
      </c>
      <c r="G129" s="229"/>
      <c r="H129" s="229"/>
      <c r="I129" s="232"/>
      <c r="J129" s="243">
        <f>BK129</f>
        <v>0</v>
      </c>
      <c r="K129" s="229"/>
      <c r="L129" s="234"/>
      <c r="M129" s="235"/>
      <c r="N129" s="236"/>
      <c r="O129" s="236"/>
      <c r="P129" s="237">
        <f>SUM(P130:P134)</f>
        <v>0</v>
      </c>
      <c r="Q129" s="236"/>
      <c r="R129" s="237">
        <f>SUM(R130:R134)</f>
        <v>0.06645</v>
      </c>
      <c r="S129" s="236"/>
      <c r="T129" s="238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86</v>
      </c>
      <c r="AT129" s="240" t="s">
        <v>77</v>
      </c>
      <c r="AU129" s="240" t="s">
        <v>86</v>
      </c>
      <c r="AY129" s="239" t="s">
        <v>141</v>
      </c>
      <c r="BK129" s="241">
        <f>SUM(BK130:BK134)</f>
        <v>0</v>
      </c>
    </row>
    <row r="130" spans="1:65" s="2" customFormat="1" ht="24" customHeight="1">
      <c r="A130" s="38"/>
      <c r="B130" s="39"/>
      <c r="C130" s="244" t="s">
        <v>86</v>
      </c>
      <c r="D130" s="244" t="s">
        <v>144</v>
      </c>
      <c r="E130" s="245" t="s">
        <v>829</v>
      </c>
      <c r="F130" s="246" t="s">
        <v>830</v>
      </c>
      <c r="G130" s="247" t="s">
        <v>185</v>
      </c>
      <c r="H130" s="263">
        <v>1</v>
      </c>
      <c r="I130" s="249"/>
      <c r="J130" s="250">
        <f>ROUND(I130*H130,2)</f>
        <v>0</v>
      </c>
      <c r="K130" s="251"/>
      <c r="L130" s="44"/>
      <c r="M130" s="252" t="s">
        <v>1</v>
      </c>
      <c r="N130" s="253" t="s">
        <v>43</v>
      </c>
      <c r="O130" s="91"/>
      <c r="P130" s="254">
        <f>O130*H130</f>
        <v>0</v>
      </c>
      <c r="Q130" s="254">
        <v>0.00255</v>
      </c>
      <c r="R130" s="254">
        <f>Q130*H130</f>
        <v>0.00255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186</v>
      </c>
      <c r="AT130" s="256" t="s">
        <v>144</v>
      </c>
      <c r="AU130" s="256" t="s">
        <v>88</v>
      </c>
      <c r="AY130" s="17" t="s">
        <v>141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86</v>
      </c>
      <c r="BK130" s="257">
        <f>ROUND(I130*H130,2)</f>
        <v>0</v>
      </c>
      <c r="BL130" s="17" t="s">
        <v>186</v>
      </c>
      <c r="BM130" s="256" t="s">
        <v>831</v>
      </c>
    </row>
    <row r="131" spans="1:65" s="2" customFormat="1" ht="24" customHeight="1">
      <c r="A131" s="38"/>
      <c r="B131" s="39"/>
      <c r="C131" s="264" t="s">
        <v>88</v>
      </c>
      <c r="D131" s="264" t="s">
        <v>188</v>
      </c>
      <c r="E131" s="265" t="s">
        <v>832</v>
      </c>
      <c r="F131" s="266" t="s">
        <v>833</v>
      </c>
      <c r="G131" s="267" t="s">
        <v>191</v>
      </c>
      <c r="H131" s="268">
        <v>1</v>
      </c>
      <c r="I131" s="269"/>
      <c r="J131" s="270">
        <f>ROUND(I131*H131,2)</f>
        <v>0</v>
      </c>
      <c r="K131" s="271"/>
      <c r="L131" s="272"/>
      <c r="M131" s="273" t="s">
        <v>1</v>
      </c>
      <c r="N131" s="274" t="s">
        <v>43</v>
      </c>
      <c r="O131" s="91"/>
      <c r="P131" s="254">
        <f>O131*H131</f>
        <v>0</v>
      </c>
      <c r="Q131" s="254">
        <v>0.063</v>
      </c>
      <c r="R131" s="254">
        <f>Q131*H131</f>
        <v>0.063</v>
      </c>
      <c r="S131" s="254">
        <v>0</v>
      </c>
      <c r="T131" s="25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6" t="s">
        <v>302</v>
      </c>
      <c r="AT131" s="256" t="s">
        <v>188</v>
      </c>
      <c r="AU131" s="256" t="s">
        <v>88</v>
      </c>
      <c r="AY131" s="17" t="s">
        <v>141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7" t="s">
        <v>86</v>
      </c>
      <c r="BK131" s="257">
        <f>ROUND(I131*H131,2)</f>
        <v>0</v>
      </c>
      <c r="BL131" s="17" t="s">
        <v>160</v>
      </c>
      <c r="BM131" s="256" t="s">
        <v>834</v>
      </c>
    </row>
    <row r="132" spans="1:65" s="2" customFormat="1" ht="16.5" customHeight="1">
      <c r="A132" s="38"/>
      <c r="B132" s="39"/>
      <c r="C132" s="244" t="s">
        <v>322</v>
      </c>
      <c r="D132" s="244" t="s">
        <v>144</v>
      </c>
      <c r="E132" s="245" t="s">
        <v>835</v>
      </c>
      <c r="F132" s="246" t="s">
        <v>836</v>
      </c>
      <c r="G132" s="247" t="s">
        <v>185</v>
      </c>
      <c r="H132" s="263">
        <v>1</v>
      </c>
      <c r="I132" s="249"/>
      <c r="J132" s="250">
        <f>ROUND(I132*H132,2)</f>
        <v>0</v>
      </c>
      <c r="K132" s="251"/>
      <c r="L132" s="44"/>
      <c r="M132" s="252" t="s">
        <v>1</v>
      </c>
      <c r="N132" s="253" t="s">
        <v>43</v>
      </c>
      <c r="O132" s="91"/>
      <c r="P132" s="254">
        <f>O132*H132</f>
        <v>0</v>
      </c>
      <c r="Q132" s="254">
        <v>0.0009</v>
      </c>
      <c r="R132" s="254">
        <f>Q132*H132</f>
        <v>0.0009</v>
      </c>
      <c r="S132" s="254">
        <v>0</v>
      </c>
      <c r="T132" s="25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6" t="s">
        <v>186</v>
      </c>
      <c r="AT132" s="256" t="s">
        <v>144</v>
      </c>
      <c r="AU132" s="256" t="s">
        <v>88</v>
      </c>
      <c r="AY132" s="17" t="s">
        <v>141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7" t="s">
        <v>86</v>
      </c>
      <c r="BK132" s="257">
        <f>ROUND(I132*H132,2)</f>
        <v>0</v>
      </c>
      <c r="BL132" s="17" t="s">
        <v>186</v>
      </c>
      <c r="BM132" s="256" t="s">
        <v>837</v>
      </c>
    </row>
    <row r="133" spans="1:47" s="2" customFormat="1" ht="12">
      <c r="A133" s="38"/>
      <c r="B133" s="39"/>
      <c r="C133" s="40"/>
      <c r="D133" s="275" t="s">
        <v>194</v>
      </c>
      <c r="E133" s="40"/>
      <c r="F133" s="276" t="s">
        <v>838</v>
      </c>
      <c r="G133" s="40"/>
      <c r="H133" s="40"/>
      <c r="I133" s="154"/>
      <c r="J133" s="40"/>
      <c r="K133" s="40"/>
      <c r="L133" s="44"/>
      <c r="M133" s="277"/>
      <c r="N133" s="278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194</v>
      </c>
      <c r="AU133" s="17" t="s">
        <v>88</v>
      </c>
    </row>
    <row r="134" spans="1:65" s="2" customFormat="1" ht="16.5" customHeight="1">
      <c r="A134" s="38"/>
      <c r="B134" s="39"/>
      <c r="C134" s="244" t="s">
        <v>332</v>
      </c>
      <c r="D134" s="244" t="s">
        <v>144</v>
      </c>
      <c r="E134" s="245" t="s">
        <v>222</v>
      </c>
      <c r="F134" s="246" t="s">
        <v>223</v>
      </c>
      <c r="G134" s="247" t="s">
        <v>224</v>
      </c>
      <c r="H134" s="263">
        <v>0.066</v>
      </c>
      <c r="I134" s="249"/>
      <c r="J134" s="250">
        <f>ROUND(I134*H134,2)</f>
        <v>0</v>
      </c>
      <c r="K134" s="251"/>
      <c r="L134" s="44"/>
      <c r="M134" s="252" t="s">
        <v>1</v>
      </c>
      <c r="N134" s="253" t="s">
        <v>43</v>
      </c>
      <c r="O134" s="91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186</v>
      </c>
      <c r="AT134" s="256" t="s">
        <v>144</v>
      </c>
      <c r="AU134" s="256" t="s">
        <v>88</v>
      </c>
      <c r="AY134" s="17" t="s">
        <v>141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86</v>
      </c>
      <c r="BK134" s="257">
        <f>ROUND(I134*H134,2)</f>
        <v>0</v>
      </c>
      <c r="BL134" s="17" t="s">
        <v>186</v>
      </c>
      <c r="BM134" s="256" t="s">
        <v>839</v>
      </c>
    </row>
    <row r="135" spans="1:63" s="12" customFormat="1" ht="22.8" customHeight="1">
      <c r="A135" s="12"/>
      <c r="B135" s="228"/>
      <c r="C135" s="229"/>
      <c r="D135" s="230" t="s">
        <v>77</v>
      </c>
      <c r="E135" s="242" t="s">
        <v>840</v>
      </c>
      <c r="F135" s="242" t="s">
        <v>331</v>
      </c>
      <c r="G135" s="229"/>
      <c r="H135" s="229"/>
      <c r="I135" s="232"/>
      <c r="J135" s="243">
        <f>BK135</f>
        <v>0</v>
      </c>
      <c r="K135" s="229"/>
      <c r="L135" s="234"/>
      <c r="M135" s="235"/>
      <c r="N135" s="236"/>
      <c r="O135" s="236"/>
      <c r="P135" s="237">
        <f>SUM(P136:P138)</f>
        <v>0</v>
      </c>
      <c r="Q135" s="236"/>
      <c r="R135" s="237">
        <f>SUM(R136:R138)</f>
        <v>0.03014</v>
      </c>
      <c r="S135" s="236"/>
      <c r="T135" s="238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9" t="s">
        <v>86</v>
      </c>
      <c r="AT135" s="240" t="s">
        <v>77</v>
      </c>
      <c r="AU135" s="240" t="s">
        <v>86</v>
      </c>
      <c r="AY135" s="239" t="s">
        <v>141</v>
      </c>
      <c r="BK135" s="241">
        <f>SUM(BK136:BK138)</f>
        <v>0</v>
      </c>
    </row>
    <row r="136" spans="1:65" s="2" customFormat="1" ht="16.5" customHeight="1">
      <c r="A136" s="38"/>
      <c r="B136" s="39"/>
      <c r="C136" s="244" t="s">
        <v>154</v>
      </c>
      <c r="D136" s="244" t="s">
        <v>144</v>
      </c>
      <c r="E136" s="245" t="s">
        <v>333</v>
      </c>
      <c r="F136" s="246" t="s">
        <v>334</v>
      </c>
      <c r="G136" s="247" t="s">
        <v>239</v>
      </c>
      <c r="H136" s="263">
        <v>6</v>
      </c>
      <c r="I136" s="249"/>
      <c r="J136" s="250">
        <f>ROUND(I136*H136,2)</f>
        <v>0</v>
      </c>
      <c r="K136" s="251"/>
      <c r="L136" s="44"/>
      <c r="M136" s="252" t="s">
        <v>1</v>
      </c>
      <c r="N136" s="253" t="s">
        <v>43</v>
      </c>
      <c r="O136" s="91"/>
      <c r="P136" s="254">
        <f>O136*H136</f>
        <v>0</v>
      </c>
      <c r="Q136" s="254">
        <v>0.00199</v>
      </c>
      <c r="R136" s="254">
        <f>Q136*H136</f>
        <v>0.01194</v>
      </c>
      <c r="S136" s="254">
        <v>0</v>
      </c>
      <c r="T136" s="25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6" t="s">
        <v>186</v>
      </c>
      <c r="AT136" s="256" t="s">
        <v>144</v>
      </c>
      <c r="AU136" s="256" t="s">
        <v>88</v>
      </c>
      <c r="AY136" s="17" t="s">
        <v>141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7" t="s">
        <v>86</v>
      </c>
      <c r="BK136" s="257">
        <f>ROUND(I136*H136,2)</f>
        <v>0</v>
      </c>
      <c r="BL136" s="17" t="s">
        <v>186</v>
      </c>
      <c r="BM136" s="256" t="s">
        <v>841</v>
      </c>
    </row>
    <row r="137" spans="1:65" s="2" customFormat="1" ht="24" customHeight="1">
      <c r="A137" s="38"/>
      <c r="B137" s="39"/>
      <c r="C137" s="244" t="s">
        <v>160</v>
      </c>
      <c r="D137" s="244" t="s">
        <v>144</v>
      </c>
      <c r="E137" s="245" t="s">
        <v>723</v>
      </c>
      <c r="F137" s="246" t="s">
        <v>724</v>
      </c>
      <c r="G137" s="247" t="s">
        <v>239</v>
      </c>
      <c r="H137" s="263">
        <v>20</v>
      </c>
      <c r="I137" s="249"/>
      <c r="J137" s="250">
        <f>ROUND(I137*H137,2)</f>
        <v>0</v>
      </c>
      <c r="K137" s="251"/>
      <c r="L137" s="44"/>
      <c r="M137" s="252" t="s">
        <v>1</v>
      </c>
      <c r="N137" s="253" t="s">
        <v>43</v>
      </c>
      <c r="O137" s="91"/>
      <c r="P137" s="254">
        <f>O137*H137</f>
        <v>0</v>
      </c>
      <c r="Q137" s="254">
        <v>0.00091</v>
      </c>
      <c r="R137" s="254">
        <f>Q137*H137</f>
        <v>0.0182</v>
      </c>
      <c r="S137" s="254">
        <v>0</v>
      </c>
      <c r="T137" s="25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186</v>
      </c>
      <c r="AT137" s="256" t="s">
        <v>144</v>
      </c>
      <c r="AU137" s="256" t="s">
        <v>88</v>
      </c>
      <c r="AY137" s="17" t="s">
        <v>141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86</v>
      </c>
      <c r="BK137" s="257">
        <f>ROUND(I137*H137,2)</f>
        <v>0</v>
      </c>
      <c r="BL137" s="17" t="s">
        <v>186</v>
      </c>
      <c r="BM137" s="256" t="s">
        <v>842</v>
      </c>
    </row>
    <row r="138" spans="1:65" s="2" customFormat="1" ht="24" customHeight="1">
      <c r="A138" s="38"/>
      <c r="B138" s="39"/>
      <c r="C138" s="244" t="s">
        <v>8</v>
      </c>
      <c r="D138" s="244" t="s">
        <v>144</v>
      </c>
      <c r="E138" s="245" t="s">
        <v>355</v>
      </c>
      <c r="F138" s="246" t="s">
        <v>356</v>
      </c>
      <c r="G138" s="247" t="s">
        <v>224</v>
      </c>
      <c r="H138" s="263">
        <v>0.03</v>
      </c>
      <c r="I138" s="249"/>
      <c r="J138" s="250">
        <f>ROUND(I138*H138,2)</f>
        <v>0</v>
      </c>
      <c r="K138" s="251"/>
      <c r="L138" s="44"/>
      <c r="M138" s="252" t="s">
        <v>1</v>
      </c>
      <c r="N138" s="253" t="s">
        <v>43</v>
      </c>
      <c r="O138" s="91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6" t="s">
        <v>186</v>
      </c>
      <c r="AT138" s="256" t="s">
        <v>144</v>
      </c>
      <c r="AU138" s="256" t="s">
        <v>88</v>
      </c>
      <c r="AY138" s="17" t="s">
        <v>141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7" t="s">
        <v>86</v>
      </c>
      <c r="BK138" s="257">
        <f>ROUND(I138*H138,2)</f>
        <v>0</v>
      </c>
      <c r="BL138" s="17" t="s">
        <v>186</v>
      </c>
      <c r="BM138" s="256" t="s">
        <v>843</v>
      </c>
    </row>
    <row r="139" spans="1:63" s="12" customFormat="1" ht="22.8" customHeight="1">
      <c r="A139" s="12"/>
      <c r="B139" s="228"/>
      <c r="C139" s="229"/>
      <c r="D139" s="230" t="s">
        <v>77</v>
      </c>
      <c r="E139" s="242" t="s">
        <v>844</v>
      </c>
      <c r="F139" s="242" t="s">
        <v>359</v>
      </c>
      <c r="G139" s="229"/>
      <c r="H139" s="229"/>
      <c r="I139" s="232"/>
      <c r="J139" s="243">
        <f>BK139</f>
        <v>0</v>
      </c>
      <c r="K139" s="229"/>
      <c r="L139" s="234"/>
      <c r="M139" s="235"/>
      <c r="N139" s="236"/>
      <c r="O139" s="236"/>
      <c r="P139" s="237">
        <f>SUM(P140:P142)</f>
        <v>0</v>
      </c>
      <c r="Q139" s="236"/>
      <c r="R139" s="237">
        <f>SUM(R140:R142)</f>
        <v>0.0016</v>
      </c>
      <c r="S139" s="236"/>
      <c r="T139" s="238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86</v>
      </c>
      <c r="AT139" s="240" t="s">
        <v>77</v>
      </c>
      <c r="AU139" s="240" t="s">
        <v>86</v>
      </c>
      <c r="AY139" s="239" t="s">
        <v>141</v>
      </c>
      <c r="BK139" s="241">
        <f>SUM(BK140:BK142)</f>
        <v>0</v>
      </c>
    </row>
    <row r="140" spans="1:65" s="2" customFormat="1" ht="16.5" customHeight="1">
      <c r="A140" s="38"/>
      <c r="B140" s="39"/>
      <c r="C140" s="244" t="s">
        <v>140</v>
      </c>
      <c r="D140" s="244" t="s">
        <v>144</v>
      </c>
      <c r="E140" s="245" t="s">
        <v>845</v>
      </c>
      <c r="F140" s="246" t="s">
        <v>846</v>
      </c>
      <c r="G140" s="247" t="s">
        <v>191</v>
      </c>
      <c r="H140" s="263">
        <v>4</v>
      </c>
      <c r="I140" s="249"/>
      <c r="J140" s="250">
        <f>ROUND(I140*H140,2)</f>
        <v>0</v>
      </c>
      <c r="K140" s="251"/>
      <c r="L140" s="44"/>
      <c r="M140" s="252" t="s">
        <v>1</v>
      </c>
      <c r="N140" s="253" t="s">
        <v>43</v>
      </c>
      <c r="O140" s="91"/>
      <c r="P140" s="254">
        <f>O140*H140</f>
        <v>0</v>
      </c>
      <c r="Q140" s="254">
        <v>2E-05</v>
      </c>
      <c r="R140" s="254">
        <f>Q140*H140</f>
        <v>8E-05</v>
      </c>
      <c r="S140" s="254">
        <v>0</v>
      </c>
      <c r="T140" s="25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6" t="s">
        <v>160</v>
      </c>
      <c r="AT140" s="256" t="s">
        <v>144</v>
      </c>
      <c r="AU140" s="256" t="s">
        <v>88</v>
      </c>
      <c r="AY140" s="17" t="s">
        <v>141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7" t="s">
        <v>86</v>
      </c>
      <c r="BK140" s="257">
        <f>ROUND(I140*H140,2)</f>
        <v>0</v>
      </c>
      <c r="BL140" s="17" t="s">
        <v>160</v>
      </c>
      <c r="BM140" s="256" t="s">
        <v>847</v>
      </c>
    </row>
    <row r="141" spans="1:65" s="2" customFormat="1" ht="24" customHeight="1">
      <c r="A141" s="38"/>
      <c r="B141" s="39"/>
      <c r="C141" s="264" t="s">
        <v>217</v>
      </c>
      <c r="D141" s="264" t="s">
        <v>188</v>
      </c>
      <c r="E141" s="265" t="s">
        <v>702</v>
      </c>
      <c r="F141" s="266" t="s">
        <v>703</v>
      </c>
      <c r="G141" s="267" t="s">
        <v>191</v>
      </c>
      <c r="H141" s="268">
        <v>4</v>
      </c>
      <c r="I141" s="269"/>
      <c r="J141" s="270">
        <f>ROUND(I141*H141,2)</f>
        <v>0</v>
      </c>
      <c r="K141" s="271"/>
      <c r="L141" s="272"/>
      <c r="M141" s="273" t="s">
        <v>1</v>
      </c>
      <c r="N141" s="274" t="s">
        <v>43</v>
      </c>
      <c r="O141" s="91"/>
      <c r="P141" s="254">
        <f>O141*H141</f>
        <v>0</v>
      </c>
      <c r="Q141" s="254">
        <v>0.00038</v>
      </c>
      <c r="R141" s="254">
        <f>Q141*H141</f>
        <v>0.00152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302</v>
      </c>
      <c r="AT141" s="256" t="s">
        <v>188</v>
      </c>
      <c r="AU141" s="256" t="s">
        <v>88</v>
      </c>
      <c r="AY141" s="17" t="s">
        <v>141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86</v>
      </c>
      <c r="BK141" s="257">
        <f>ROUND(I141*H141,2)</f>
        <v>0</v>
      </c>
      <c r="BL141" s="17" t="s">
        <v>160</v>
      </c>
      <c r="BM141" s="256" t="s">
        <v>848</v>
      </c>
    </row>
    <row r="142" spans="1:65" s="2" customFormat="1" ht="16.5" customHeight="1">
      <c r="A142" s="38"/>
      <c r="B142" s="39"/>
      <c r="C142" s="244" t="s">
        <v>186</v>
      </c>
      <c r="D142" s="244" t="s">
        <v>144</v>
      </c>
      <c r="E142" s="245" t="s">
        <v>411</v>
      </c>
      <c r="F142" s="246" t="s">
        <v>412</v>
      </c>
      <c r="G142" s="247" t="s">
        <v>224</v>
      </c>
      <c r="H142" s="263">
        <v>0.002</v>
      </c>
      <c r="I142" s="249"/>
      <c r="J142" s="250">
        <f>ROUND(I142*H142,2)</f>
        <v>0</v>
      </c>
      <c r="K142" s="251"/>
      <c r="L142" s="44"/>
      <c r="M142" s="252" t="s">
        <v>1</v>
      </c>
      <c r="N142" s="253" t="s">
        <v>43</v>
      </c>
      <c r="O142" s="91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6" t="s">
        <v>186</v>
      </c>
      <c r="AT142" s="256" t="s">
        <v>144</v>
      </c>
      <c r="AU142" s="256" t="s">
        <v>88</v>
      </c>
      <c r="AY142" s="17" t="s">
        <v>141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7" t="s">
        <v>86</v>
      </c>
      <c r="BK142" s="257">
        <f>ROUND(I142*H142,2)</f>
        <v>0</v>
      </c>
      <c r="BL142" s="17" t="s">
        <v>186</v>
      </c>
      <c r="BM142" s="256" t="s">
        <v>849</v>
      </c>
    </row>
    <row r="143" spans="1:63" s="12" customFormat="1" ht="22.8" customHeight="1">
      <c r="A143" s="12"/>
      <c r="B143" s="228"/>
      <c r="C143" s="229"/>
      <c r="D143" s="230" t="s">
        <v>77</v>
      </c>
      <c r="E143" s="242" t="s">
        <v>850</v>
      </c>
      <c r="F143" s="242" t="s">
        <v>415</v>
      </c>
      <c r="G143" s="229"/>
      <c r="H143" s="229"/>
      <c r="I143" s="232"/>
      <c r="J143" s="243">
        <f>BK143</f>
        <v>0</v>
      </c>
      <c r="K143" s="229"/>
      <c r="L143" s="234"/>
      <c r="M143" s="235"/>
      <c r="N143" s="236"/>
      <c r="O143" s="236"/>
      <c r="P143" s="237">
        <f>P144</f>
        <v>0</v>
      </c>
      <c r="Q143" s="236"/>
      <c r="R143" s="237">
        <f>R144</f>
        <v>0.00024000000000000003</v>
      </c>
      <c r="S143" s="236"/>
      <c r="T143" s="238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9" t="s">
        <v>86</v>
      </c>
      <c r="AT143" s="240" t="s">
        <v>77</v>
      </c>
      <c r="AU143" s="240" t="s">
        <v>86</v>
      </c>
      <c r="AY143" s="239" t="s">
        <v>141</v>
      </c>
      <c r="BK143" s="241">
        <f>BK144</f>
        <v>0</v>
      </c>
    </row>
    <row r="144" spans="1:65" s="2" customFormat="1" ht="24" customHeight="1">
      <c r="A144" s="38"/>
      <c r="B144" s="39"/>
      <c r="C144" s="244" t="s">
        <v>232</v>
      </c>
      <c r="D144" s="244" t="s">
        <v>144</v>
      </c>
      <c r="E144" s="245" t="s">
        <v>417</v>
      </c>
      <c r="F144" s="246" t="s">
        <v>418</v>
      </c>
      <c r="G144" s="247" t="s">
        <v>239</v>
      </c>
      <c r="H144" s="263">
        <v>12</v>
      </c>
      <c r="I144" s="249"/>
      <c r="J144" s="250">
        <f>ROUND(I144*H144,2)</f>
        <v>0</v>
      </c>
      <c r="K144" s="251"/>
      <c r="L144" s="44"/>
      <c r="M144" s="252" t="s">
        <v>1</v>
      </c>
      <c r="N144" s="253" t="s">
        <v>43</v>
      </c>
      <c r="O144" s="91"/>
      <c r="P144" s="254">
        <f>O144*H144</f>
        <v>0</v>
      </c>
      <c r="Q144" s="254">
        <v>2E-05</v>
      </c>
      <c r="R144" s="254">
        <f>Q144*H144</f>
        <v>0.00024000000000000003</v>
      </c>
      <c r="S144" s="254">
        <v>0</v>
      </c>
      <c r="T144" s="25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6" t="s">
        <v>186</v>
      </c>
      <c r="AT144" s="256" t="s">
        <v>144</v>
      </c>
      <c r="AU144" s="256" t="s">
        <v>88</v>
      </c>
      <c r="AY144" s="17" t="s">
        <v>141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7" t="s">
        <v>86</v>
      </c>
      <c r="BK144" s="257">
        <f>ROUND(I144*H144,2)</f>
        <v>0</v>
      </c>
      <c r="BL144" s="17" t="s">
        <v>186</v>
      </c>
      <c r="BM144" s="256" t="s">
        <v>851</v>
      </c>
    </row>
    <row r="145" spans="1:63" s="12" customFormat="1" ht="22.8" customHeight="1">
      <c r="A145" s="12"/>
      <c r="B145" s="228"/>
      <c r="C145" s="229"/>
      <c r="D145" s="230" t="s">
        <v>77</v>
      </c>
      <c r="E145" s="242" t="s">
        <v>852</v>
      </c>
      <c r="F145" s="242" t="s">
        <v>425</v>
      </c>
      <c r="G145" s="229"/>
      <c r="H145" s="229"/>
      <c r="I145" s="232"/>
      <c r="J145" s="243">
        <f>BK145</f>
        <v>0</v>
      </c>
      <c r="K145" s="229"/>
      <c r="L145" s="234"/>
      <c r="M145" s="235"/>
      <c r="N145" s="236"/>
      <c r="O145" s="236"/>
      <c r="P145" s="237">
        <f>SUM(P146:P148)</f>
        <v>0</v>
      </c>
      <c r="Q145" s="236"/>
      <c r="R145" s="237">
        <f>SUM(R146:R148)</f>
        <v>0.009600000000000001</v>
      </c>
      <c r="S145" s="236"/>
      <c r="T145" s="238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9" t="s">
        <v>86</v>
      </c>
      <c r="AT145" s="240" t="s">
        <v>77</v>
      </c>
      <c r="AU145" s="240" t="s">
        <v>86</v>
      </c>
      <c r="AY145" s="239" t="s">
        <v>141</v>
      </c>
      <c r="BK145" s="241">
        <f>SUM(BK146:BK148)</f>
        <v>0</v>
      </c>
    </row>
    <row r="146" spans="1:65" s="2" customFormat="1" ht="24" customHeight="1">
      <c r="A146" s="38"/>
      <c r="B146" s="39"/>
      <c r="C146" s="244" t="s">
        <v>302</v>
      </c>
      <c r="D146" s="244" t="s">
        <v>144</v>
      </c>
      <c r="E146" s="245" t="s">
        <v>427</v>
      </c>
      <c r="F146" s="246" t="s">
        <v>428</v>
      </c>
      <c r="G146" s="247" t="s">
        <v>239</v>
      </c>
      <c r="H146" s="263">
        <v>20</v>
      </c>
      <c r="I146" s="249"/>
      <c r="J146" s="250">
        <f>ROUND(I146*H146,2)</f>
        <v>0</v>
      </c>
      <c r="K146" s="251"/>
      <c r="L146" s="44"/>
      <c r="M146" s="252" t="s">
        <v>1</v>
      </c>
      <c r="N146" s="253" t="s">
        <v>43</v>
      </c>
      <c r="O146" s="91"/>
      <c r="P146" s="254">
        <f>O146*H146</f>
        <v>0</v>
      </c>
      <c r="Q146" s="254">
        <v>0.00019</v>
      </c>
      <c r="R146" s="254">
        <f>Q146*H146</f>
        <v>0.0038000000000000004</v>
      </c>
      <c r="S146" s="254">
        <v>0</v>
      </c>
      <c r="T146" s="25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186</v>
      </c>
      <c r="AT146" s="256" t="s">
        <v>144</v>
      </c>
      <c r="AU146" s="256" t="s">
        <v>88</v>
      </c>
      <c r="AY146" s="17" t="s">
        <v>141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86</v>
      </c>
      <c r="BK146" s="257">
        <f>ROUND(I146*H146,2)</f>
        <v>0</v>
      </c>
      <c r="BL146" s="17" t="s">
        <v>186</v>
      </c>
      <c r="BM146" s="256" t="s">
        <v>853</v>
      </c>
    </row>
    <row r="147" spans="1:65" s="2" customFormat="1" ht="24" customHeight="1">
      <c r="A147" s="38"/>
      <c r="B147" s="39"/>
      <c r="C147" s="264" t="s">
        <v>306</v>
      </c>
      <c r="D147" s="264" t="s">
        <v>188</v>
      </c>
      <c r="E147" s="265" t="s">
        <v>431</v>
      </c>
      <c r="F147" s="266" t="s">
        <v>432</v>
      </c>
      <c r="G147" s="267" t="s">
        <v>239</v>
      </c>
      <c r="H147" s="268">
        <v>20</v>
      </c>
      <c r="I147" s="269"/>
      <c r="J147" s="270">
        <f>ROUND(I147*H147,2)</f>
        <v>0</v>
      </c>
      <c r="K147" s="271"/>
      <c r="L147" s="272"/>
      <c r="M147" s="273" t="s">
        <v>1</v>
      </c>
      <c r="N147" s="274" t="s">
        <v>43</v>
      </c>
      <c r="O147" s="91"/>
      <c r="P147" s="254">
        <f>O147*H147</f>
        <v>0</v>
      </c>
      <c r="Q147" s="254">
        <v>0.00029</v>
      </c>
      <c r="R147" s="254">
        <f>Q147*H147</f>
        <v>0.0058</v>
      </c>
      <c r="S147" s="254">
        <v>0</v>
      </c>
      <c r="T147" s="25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6" t="s">
        <v>192</v>
      </c>
      <c r="AT147" s="256" t="s">
        <v>188</v>
      </c>
      <c r="AU147" s="256" t="s">
        <v>88</v>
      </c>
      <c r="AY147" s="17" t="s">
        <v>141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7" t="s">
        <v>86</v>
      </c>
      <c r="BK147" s="257">
        <f>ROUND(I147*H147,2)</f>
        <v>0</v>
      </c>
      <c r="BL147" s="17" t="s">
        <v>186</v>
      </c>
      <c r="BM147" s="256" t="s">
        <v>854</v>
      </c>
    </row>
    <row r="148" spans="1:65" s="2" customFormat="1" ht="24" customHeight="1">
      <c r="A148" s="38"/>
      <c r="B148" s="39"/>
      <c r="C148" s="244" t="s">
        <v>342</v>
      </c>
      <c r="D148" s="244" t="s">
        <v>144</v>
      </c>
      <c r="E148" s="245" t="s">
        <v>467</v>
      </c>
      <c r="F148" s="246" t="s">
        <v>468</v>
      </c>
      <c r="G148" s="247" t="s">
        <v>224</v>
      </c>
      <c r="H148" s="263">
        <v>0.01</v>
      </c>
      <c r="I148" s="249"/>
      <c r="J148" s="250">
        <f>ROUND(I148*H148,2)</f>
        <v>0</v>
      </c>
      <c r="K148" s="251"/>
      <c r="L148" s="44"/>
      <c r="M148" s="252" t="s">
        <v>1</v>
      </c>
      <c r="N148" s="253" t="s">
        <v>43</v>
      </c>
      <c r="O148" s="91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6" t="s">
        <v>186</v>
      </c>
      <c r="AT148" s="256" t="s">
        <v>144</v>
      </c>
      <c r="AU148" s="256" t="s">
        <v>88</v>
      </c>
      <c r="AY148" s="17" t="s">
        <v>141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7" t="s">
        <v>86</v>
      </c>
      <c r="BK148" s="257">
        <f>ROUND(I148*H148,2)</f>
        <v>0</v>
      </c>
      <c r="BL148" s="17" t="s">
        <v>186</v>
      </c>
      <c r="BM148" s="256" t="s">
        <v>855</v>
      </c>
    </row>
    <row r="149" spans="1:63" s="12" customFormat="1" ht="22.8" customHeight="1">
      <c r="A149" s="12"/>
      <c r="B149" s="228"/>
      <c r="C149" s="229"/>
      <c r="D149" s="230" t="s">
        <v>77</v>
      </c>
      <c r="E149" s="242" t="s">
        <v>856</v>
      </c>
      <c r="F149" s="242" t="s">
        <v>742</v>
      </c>
      <c r="G149" s="229"/>
      <c r="H149" s="229"/>
      <c r="I149" s="232"/>
      <c r="J149" s="243">
        <f>BK149</f>
        <v>0</v>
      </c>
      <c r="K149" s="229"/>
      <c r="L149" s="234"/>
      <c r="M149" s="235"/>
      <c r="N149" s="236"/>
      <c r="O149" s="236"/>
      <c r="P149" s="237">
        <f>SUM(P150:P155)</f>
        <v>0</v>
      </c>
      <c r="Q149" s="236"/>
      <c r="R149" s="237">
        <f>SUM(R150:R155)</f>
        <v>0.00206</v>
      </c>
      <c r="S149" s="236"/>
      <c r="T149" s="238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9" t="s">
        <v>86</v>
      </c>
      <c r="AT149" s="240" t="s">
        <v>77</v>
      </c>
      <c r="AU149" s="240" t="s">
        <v>86</v>
      </c>
      <c r="AY149" s="239" t="s">
        <v>141</v>
      </c>
      <c r="BK149" s="241">
        <f>SUM(BK150:BK155)</f>
        <v>0</v>
      </c>
    </row>
    <row r="150" spans="1:65" s="2" customFormat="1" ht="16.5" customHeight="1">
      <c r="A150" s="38"/>
      <c r="B150" s="39"/>
      <c r="C150" s="264" t="s">
        <v>346</v>
      </c>
      <c r="D150" s="264" t="s">
        <v>188</v>
      </c>
      <c r="E150" s="265" t="s">
        <v>487</v>
      </c>
      <c r="F150" s="266" t="s">
        <v>488</v>
      </c>
      <c r="G150" s="267" t="s">
        <v>489</v>
      </c>
      <c r="H150" s="268">
        <v>10</v>
      </c>
      <c r="I150" s="269"/>
      <c r="J150" s="270">
        <f>ROUND(I150*H150,2)</f>
        <v>0</v>
      </c>
      <c r="K150" s="271"/>
      <c r="L150" s="272"/>
      <c r="M150" s="273" t="s">
        <v>1</v>
      </c>
      <c r="N150" s="274" t="s">
        <v>43</v>
      </c>
      <c r="O150" s="91"/>
      <c r="P150" s="254">
        <f>O150*H150</f>
        <v>0</v>
      </c>
      <c r="Q150" s="254">
        <v>0.0001</v>
      </c>
      <c r="R150" s="254">
        <f>Q150*H150</f>
        <v>0.001</v>
      </c>
      <c r="S150" s="254">
        <v>0</v>
      </c>
      <c r="T150" s="25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6" t="s">
        <v>192</v>
      </c>
      <c r="AT150" s="256" t="s">
        <v>188</v>
      </c>
      <c r="AU150" s="256" t="s">
        <v>88</v>
      </c>
      <c r="AY150" s="17" t="s">
        <v>141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7" t="s">
        <v>86</v>
      </c>
      <c r="BK150" s="257">
        <f>ROUND(I150*H150,2)</f>
        <v>0</v>
      </c>
      <c r="BL150" s="17" t="s">
        <v>186</v>
      </c>
      <c r="BM150" s="256" t="s">
        <v>857</v>
      </c>
    </row>
    <row r="151" spans="1:65" s="2" customFormat="1" ht="16.5" customHeight="1">
      <c r="A151" s="38"/>
      <c r="B151" s="39"/>
      <c r="C151" s="264" t="s">
        <v>371</v>
      </c>
      <c r="D151" s="264" t="s">
        <v>188</v>
      </c>
      <c r="E151" s="265" t="s">
        <v>492</v>
      </c>
      <c r="F151" s="266" t="s">
        <v>858</v>
      </c>
      <c r="G151" s="267" t="s">
        <v>586</v>
      </c>
      <c r="H151" s="268">
        <v>8</v>
      </c>
      <c r="I151" s="269"/>
      <c r="J151" s="270">
        <f>ROUND(I151*H151,2)</f>
        <v>0</v>
      </c>
      <c r="K151" s="271"/>
      <c r="L151" s="272"/>
      <c r="M151" s="273" t="s">
        <v>1</v>
      </c>
      <c r="N151" s="274" t="s">
        <v>43</v>
      </c>
      <c r="O151" s="91"/>
      <c r="P151" s="254">
        <f>O151*H151</f>
        <v>0</v>
      </c>
      <c r="Q151" s="254">
        <v>0.0001</v>
      </c>
      <c r="R151" s="254">
        <f>Q151*H151</f>
        <v>0.0008</v>
      </c>
      <c r="S151" s="254">
        <v>0</v>
      </c>
      <c r="T151" s="25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6" t="s">
        <v>192</v>
      </c>
      <c r="AT151" s="256" t="s">
        <v>188</v>
      </c>
      <c r="AU151" s="256" t="s">
        <v>88</v>
      </c>
      <c r="AY151" s="17" t="s">
        <v>141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7" t="s">
        <v>86</v>
      </c>
      <c r="BK151" s="257">
        <f>ROUND(I151*H151,2)</f>
        <v>0</v>
      </c>
      <c r="BL151" s="17" t="s">
        <v>186</v>
      </c>
      <c r="BM151" s="256" t="s">
        <v>859</v>
      </c>
    </row>
    <row r="152" spans="1:65" s="2" customFormat="1" ht="16.5" customHeight="1">
      <c r="A152" s="38"/>
      <c r="B152" s="39"/>
      <c r="C152" s="244" t="s">
        <v>360</v>
      </c>
      <c r="D152" s="244" t="s">
        <v>144</v>
      </c>
      <c r="E152" s="245" t="s">
        <v>639</v>
      </c>
      <c r="F152" s="246" t="s">
        <v>640</v>
      </c>
      <c r="G152" s="247" t="s">
        <v>300</v>
      </c>
      <c r="H152" s="263">
        <v>1</v>
      </c>
      <c r="I152" s="249"/>
      <c r="J152" s="250">
        <f>ROUND(I152*H152,2)</f>
        <v>0</v>
      </c>
      <c r="K152" s="251"/>
      <c r="L152" s="44"/>
      <c r="M152" s="252" t="s">
        <v>1</v>
      </c>
      <c r="N152" s="253" t="s">
        <v>43</v>
      </c>
      <c r="O152" s="91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6" t="s">
        <v>147</v>
      </c>
      <c r="AT152" s="256" t="s">
        <v>144</v>
      </c>
      <c r="AU152" s="256" t="s">
        <v>88</v>
      </c>
      <c r="AY152" s="17" t="s">
        <v>141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7" t="s">
        <v>86</v>
      </c>
      <c r="BK152" s="257">
        <f>ROUND(I152*H152,2)</f>
        <v>0</v>
      </c>
      <c r="BL152" s="17" t="s">
        <v>147</v>
      </c>
      <c r="BM152" s="256" t="s">
        <v>860</v>
      </c>
    </row>
    <row r="153" spans="1:65" s="2" customFormat="1" ht="16.5" customHeight="1">
      <c r="A153" s="38"/>
      <c r="B153" s="39"/>
      <c r="C153" s="244" t="s">
        <v>310</v>
      </c>
      <c r="D153" s="244" t="s">
        <v>144</v>
      </c>
      <c r="E153" s="245" t="s">
        <v>623</v>
      </c>
      <c r="F153" s="246" t="s">
        <v>624</v>
      </c>
      <c r="G153" s="247" t="s">
        <v>239</v>
      </c>
      <c r="H153" s="263">
        <v>26</v>
      </c>
      <c r="I153" s="249"/>
      <c r="J153" s="250">
        <f>ROUND(I153*H153,2)</f>
        <v>0</v>
      </c>
      <c r="K153" s="251"/>
      <c r="L153" s="44"/>
      <c r="M153" s="252" t="s">
        <v>1</v>
      </c>
      <c r="N153" s="253" t="s">
        <v>43</v>
      </c>
      <c r="O153" s="91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6" t="s">
        <v>186</v>
      </c>
      <c r="AT153" s="256" t="s">
        <v>144</v>
      </c>
      <c r="AU153" s="256" t="s">
        <v>88</v>
      </c>
      <c r="AY153" s="17" t="s">
        <v>141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7" t="s">
        <v>86</v>
      </c>
      <c r="BK153" s="257">
        <f>ROUND(I153*H153,2)</f>
        <v>0</v>
      </c>
      <c r="BL153" s="17" t="s">
        <v>186</v>
      </c>
      <c r="BM153" s="256" t="s">
        <v>861</v>
      </c>
    </row>
    <row r="154" spans="1:65" s="2" customFormat="1" ht="16.5" customHeight="1">
      <c r="A154" s="38"/>
      <c r="B154" s="39"/>
      <c r="C154" s="244" t="s">
        <v>350</v>
      </c>
      <c r="D154" s="244" t="s">
        <v>144</v>
      </c>
      <c r="E154" s="245" t="s">
        <v>631</v>
      </c>
      <c r="F154" s="246" t="s">
        <v>632</v>
      </c>
      <c r="G154" s="247" t="s">
        <v>239</v>
      </c>
      <c r="H154" s="263">
        <v>26</v>
      </c>
      <c r="I154" s="249"/>
      <c r="J154" s="250">
        <f>ROUND(I154*H154,2)</f>
        <v>0</v>
      </c>
      <c r="K154" s="251"/>
      <c r="L154" s="44"/>
      <c r="M154" s="252" t="s">
        <v>1</v>
      </c>
      <c r="N154" s="253" t="s">
        <v>43</v>
      </c>
      <c r="O154" s="91"/>
      <c r="P154" s="254">
        <f>O154*H154</f>
        <v>0</v>
      </c>
      <c r="Q154" s="254">
        <v>1E-05</v>
      </c>
      <c r="R154" s="254">
        <f>Q154*H154</f>
        <v>0.00026000000000000003</v>
      </c>
      <c r="S154" s="254">
        <v>0</v>
      </c>
      <c r="T154" s="25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6" t="s">
        <v>186</v>
      </c>
      <c r="AT154" s="256" t="s">
        <v>144</v>
      </c>
      <c r="AU154" s="256" t="s">
        <v>88</v>
      </c>
      <c r="AY154" s="17" t="s">
        <v>141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7" t="s">
        <v>86</v>
      </c>
      <c r="BK154" s="257">
        <f>ROUND(I154*H154,2)</f>
        <v>0</v>
      </c>
      <c r="BL154" s="17" t="s">
        <v>186</v>
      </c>
      <c r="BM154" s="256" t="s">
        <v>862</v>
      </c>
    </row>
    <row r="155" spans="1:65" s="2" customFormat="1" ht="16.5" customHeight="1">
      <c r="A155" s="38"/>
      <c r="B155" s="39"/>
      <c r="C155" s="244" t="s">
        <v>367</v>
      </c>
      <c r="D155" s="244" t="s">
        <v>144</v>
      </c>
      <c r="E155" s="245" t="s">
        <v>863</v>
      </c>
      <c r="F155" s="246" t="s">
        <v>616</v>
      </c>
      <c r="G155" s="247" t="s">
        <v>300</v>
      </c>
      <c r="H155" s="263">
        <v>1</v>
      </c>
      <c r="I155" s="249"/>
      <c r="J155" s="250">
        <f>ROUND(I155*H155,2)</f>
        <v>0</v>
      </c>
      <c r="K155" s="251"/>
      <c r="L155" s="44"/>
      <c r="M155" s="258" t="s">
        <v>1</v>
      </c>
      <c r="N155" s="259" t="s">
        <v>43</v>
      </c>
      <c r="O155" s="260"/>
      <c r="P155" s="261">
        <f>O155*H155</f>
        <v>0</v>
      </c>
      <c r="Q155" s="261">
        <v>0</v>
      </c>
      <c r="R155" s="261">
        <f>Q155*H155</f>
        <v>0</v>
      </c>
      <c r="S155" s="261">
        <v>0</v>
      </c>
      <c r="T155" s="26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6" t="s">
        <v>147</v>
      </c>
      <c r="AT155" s="256" t="s">
        <v>144</v>
      </c>
      <c r="AU155" s="256" t="s">
        <v>88</v>
      </c>
      <c r="AY155" s="17" t="s">
        <v>141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7" t="s">
        <v>86</v>
      </c>
      <c r="BK155" s="257">
        <f>ROUND(I155*H155,2)</f>
        <v>0</v>
      </c>
      <c r="BL155" s="17" t="s">
        <v>147</v>
      </c>
      <c r="BM155" s="256" t="s">
        <v>864</v>
      </c>
    </row>
    <row r="156" spans="1:31" s="2" customFormat="1" ht="6.95" customHeight="1">
      <c r="A156" s="38"/>
      <c r="B156" s="66"/>
      <c r="C156" s="67"/>
      <c r="D156" s="67"/>
      <c r="E156" s="67"/>
      <c r="F156" s="67"/>
      <c r="G156" s="67"/>
      <c r="H156" s="67"/>
      <c r="I156" s="192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126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115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865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9. 12. 2019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35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ROUND((SUM(BE117:BE171)),2)</f>
        <v>0</v>
      </c>
      <c r="G33" s="38"/>
      <c r="H33" s="38"/>
      <c r="I33" s="171">
        <v>0.21</v>
      </c>
      <c r="J33" s="170">
        <f>ROUND(((SUM(BE117:BE171))*I33),2)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ROUND((SUM(BF117:BF171)),2)</f>
        <v>0</v>
      </c>
      <c r="G34" s="38"/>
      <c r="H34" s="38"/>
      <c r="I34" s="171">
        <v>0.15</v>
      </c>
      <c r="J34" s="170">
        <f>ROUND(((SUM(BF117:BF171))*I34),2)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ROUND((SUM(BG117:BG171)),2)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ROUND((SUM(BH117:BH171)),2)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ROUND((SUM(BI117:BI171)),2)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D.2 - M+R, EL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Holečkova 668/38, Praha 5</v>
      </c>
      <c r="G89" s="40"/>
      <c r="H89" s="40"/>
      <c r="I89" s="156" t="s">
        <v>22</v>
      </c>
      <c r="J89" s="79" t="str">
        <f>IF(J12="","",J12)</f>
        <v>9. 12. 2019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7.9" customHeight="1">
      <c r="A91" s="38"/>
      <c r="B91" s="39"/>
      <c r="C91" s="32" t="s">
        <v>24</v>
      </c>
      <c r="D91" s="40"/>
      <c r="E91" s="40"/>
      <c r="F91" s="27" t="str">
        <f>E15</f>
        <v>Městská část Praha 5, nám. 14. října č. 4, Praha 5</v>
      </c>
      <c r="G91" s="40"/>
      <c r="H91" s="40"/>
      <c r="I91" s="156" t="s">
        <v>31</v>
      </c>
      <c r="J91" s="36" t="str">
        <f>E21</f>
        <v>Ing. Jaroslav Šereda - Qteam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118</v>
      </c>
      <c r="D94" s="198"/>
      <c r="E94" s="198"/>
      <c r="F94" s="198"/>
      <c r="G94" s="198"/>
      <c r="H94" s="198"/>
      <c r="I94" s="199"/>
      <c r="J94" s="200" t="s">
        <v>119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120</v>
      </c>
      <c r="D96" s="40"/>
      <c r="E96" s="40"/>
      <c r="F96" s="40"/>
      <c r="G96" s="40"/>
      <c r="H96" s="40"/>
      <c r="I96" s="154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202"/>
      <c r="C97" s="203"/>
      <c r="D97" s="204" t="s">
        <v>866</v>
      </c>
      <c r="E97" s="205"/>
      <c r="F97" s="205"/>
      <c r="G97" s="205"/>
      <c r="H97" s="205"/>
      <c r="I97" s="206"/>
      <c r="J97" s="207">
        <f>J118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154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192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195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126</v>
      </c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96" t="str">
        <f>E7</f>
        <v>Kotelna Holečkova</v>
      </c>
      <c r="F107" s="32"/>
      <c r="G107" s="32"/>
      <c r="H107" s="32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115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D.2 - M+R, EL</v>
      </c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Holečkova 668/38, Praha 5</v>
      </c>
      <c r="G111" s="40"/>
      <c r="H111" s="40"/>
      <c r="I111" s="156" t="s">
        <v>22</v>
      </c>
      <c r="J111" s="79" t="str">
        <f>IF(J12="","",J12)</f>
        <v>9. 12. 2019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7.9" customHeight="1">
      <c r="A113" s="38"/>
      <c r="B113" s="39"/>
      <c r="C113" s="32" t="s">
        <v>24</v>
      </c>
      <c r="D113" s="40"/>
      <c r="E113" s="40"/>
      <c r="F113" s="27" t="str">
        <f>E15</f>
        <v>Městská část Praha 5, nám. 14. října č. 4, Praha 5</v>
      </c>
      <c r="G113" s="40"/>
      <c r="H113" s="40"/>
      <c r="I113" s="156" t="s">
        <v>31</v>
      </c>
      <c r="J113" s="36" t="str">
        <f>E21</f>
        <v>Ing. Jaroslav Šereda - Qteam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29</v>
      </c>
      <c r="D114" s="40"/>
      <c r="E114" s="40"/>
      <c r="F114" s="27" t="str">
        <f>IF(E18="","",E18)</f>
        <v>Vyplň údaj</v>
      </c>
      <c r="G114" s="40"/>
      <c r="H114" s="40"/>
      <c r="I114" s="156" t="s">
        <v>35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15"/>
      <c r="B116" s="216"/>
      <c r="C116" s="217" t="s">
        <v>127</v>
      </c>
      <c r="D116" s="218" t="s">
        <v>63</v>
      </c>
      <c r="E116" s="218" t="s">
        <v>59</v>
      </c>
      <c r="F116" s="218" t="s">
        <v>60</v>
      </c>
      <c r="G116" s="218" t="s">
        <v>128</v>
      </c>
      <c r="H116" s="218" t="s">
        <v>129</v>
      </c>
      <c r="I116" s="219" t="s">
        <v>130</v>
      </c>
      <c r="J116" s="220" t="s">
        <v>119</v>
      </c>
      <c r="K116" s="221" t="s">
        <v>131</v>
      </c>
      <c r="L116" s="222"/>
      <c r="M116" s="100" t="s">
        <v>1</v>
      </c>
      <c r="N116" s="101" t="s">
        <v>42</v>
      </c>
      <c r="O116" s="101" t="s">
        <v>132</v>
      </c>
      <c r="P116" s="101" t="s">
        <v>133</v>
      </c>
      <c r="Q116" s="101" t="s">
        <v>134</v>
      </c>
      <c r="R116" s="101" t="s">
        <v>135</v>
      </c>
      <c r="S116" s="101" t="s">
        <v>136</v>
      </c>
      <c r="T116" s="102" t="s">
        <v>137</v>
      </c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</row>
    <row r="117" spans="1:63" s="2" customFormat="1" ht="22.8" customHeight="1">
      <c r="A117" s="38"/>
      <c r="B117" s="39"/>
      <c r="C117" s="107" t="s">
        <v>138</v>
      </c>
      <c r="D117" s="40"/>
      <c r="E117" s="40"/>
      <c r="F117" s="40"/>
      <c r="G117" s="40"/>
      <c r="H117" s="40"/>
      <c r="I117" s="154"/>
      <c r="J117" s="223">
        <f>BK117</f>
        <v>0</v>
      </c>
      <c r="K117" s="40"/>
      <c r="L117" s="44"/>
      <c r="M117" s="103"/>
      <c r="N117" s="224"/>
      <c r="O117" s="104"/>
      <c r="P117" s="225">
        <f>P118</f>
        <v>0</v>
      </c>
      <c r="Q117" s="104"/>
      <c r="R117" s="225">
        <f>R118</f>
        <v>0</v>
      </c>
      <c r="S117" s="104"/>
      <c r="T117" s="226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77</v>
      </c>
      <c r="AU117" s="17" t="s">
        <v>121</v>
      </c>
      <c r="BK117" s="227">
        <f>BK118</f>
        <v>0</v>
      </c>
    </row>
    <row r="118" spans="1:63" s="12" customFormat="1" ht="25.9" customHeight="1">
      <c r="A118" s="12"/>
      <c r="B118" s="228"/>
      <c r="C118" s="229"/>
      <c r="D118" s="230" t="s">
        <v>77</v>
      </c>
      <c r="E118" s="231" t="s">
        <v>867</v>
      </c>
      <c r="F118" s="231" t="s">
        <v>868</v>
      </c>
      <c r="G118" s="229"/>
      <c r="H118" s="229"/>
      <c r="I118" s="232"/>
      <c r="J118" s="233">
        <f>BK118</f>
        <v>0</v>
      </c>
      <c r="K118" s="229"/>
      <c r="L118" s="234"/>
      <c r="M118" s="235"/>
      <c r="N118" s="236"/>
      <c r="O118" s="236"/>
      <c r="P118" s="237">
        <f>SUM(P119:P171)</f>
        <v>0</v>
      </c>
      <c r="Q118" s="236"/>
      <c r="R118" s="237">
        <f>SUM(R119:R171)</f>
        <v>0</v>
      </c>
      <c r="S118" s="236"/>
      <c r="T118" s="238">
        <f>SUM(T119:T171)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9" t="s">
        <v>86</v>
      </c>
      <c r="AT118" s="240" t="s">
        <v>77</v>
      </c>
      <c r="AU118" s="240" t="s">
        <v>78</v>
      </c>
      <c r="AY118" s="239" t="s">
        <v>141</v>
      </c>
      <c r="BK118" s="241">
        <f>SUM(BK119:BK171)</f>
        <v>0</v>
      </c>
    </row>
    <row r="119" spans="1:65" s="2" customFormat="1" ht="16.5" customHeight="1">
      <c r="A119" s="38"/>
      <c r="B119" s="39"/>
      <c r="C119" s="264" t="s">
        <v>86</v>
      </c>
      <c r="D119" s="264" t="s">
        <v>188</v>
      </c>
      <c r="E119" s="265" t="s">
        <v>869</v>
      </c>
      <c r="F119" s="266" t="s">
        <v>870</v>
      </c>
      <c r="G119" s="267" t="s">
        <v>586</v>
      </c>
      <c r="H119" s="268">
        <v>0</v>
      </c>
      <c r="I119" s="269"/>
      <c r="J119" s="270">
        <f>ROUND(I119*H119,2)</f>
        <v>0</v>
      </c>
      <c r="K119" s="271"/>
      <c r="L119" s="272"/>
      <c r="M119" s="273" t="s">
        <v>1</v>
      </c>
      <c r="N119" s="274" t="s">
        <v>43</v>
      </c>
      <c r="O119" s="91"/>
      <c r="P119" s="254">
        <f>O119*H119</f>
        <v>0</v>
      </c>
      <c r="Q119" s="254">
        <v>0</v>
      </c>
      <c r="R119" s="254">
        <f>Q119*H119</f>
        <v>0</v>
      </c>
      <c r="S119" s="254">
        <v>0</v>
      </c>
      <c r="T119" s="25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56" t="s">
        <v>302</v>
      </c>
      <c r="AT119" s="256" t="s">
        <v>188</v>
      </c>
      <c r="AU119" s="256" t="s">
        <v>86</v>
      </c>
      <c r="AY119" s="17" t="s">
        <v>141</v>
      </c>
      <c r="BE119" s="257">
        <f>IF(N119="základní",J119,0)</f>
        <v>0</v>
      </c>
      <c r="BF119" s="257">
        <f>IF(N119="snížená",J119,0)</f>
        <v>0</v>
      </c>
      <c r="BG119" s="257">
        <f>IF(N119="zákl. přenesená",J119,0)</f>
        <v>0</v>
      </c>
      <c r="BH119" s="257">
        <f>IF(N119="sníž. přenesená",J119,0)</f>
        <v>0</v>
      </c>
      <c r="BI119" s="257">
        <f>IF(N119="nulová",J119,0)</f>
        <v>0</v>
      </c>
      <c r="BJ119" s="17" t="s">
        <v>86</v>
      </c>
      <c r="BK119" s="257">
        <f>ROUND(I119*H119,2)</f>
        <v>0</v>
      </c>
      <c r="BL119" s="17" t="s">
        <v>160</v>
      </c>
      <c r="BM119" s="256" t="s">
        <v>88</v>
      </c>
    </row>
    <row r="120" spans="1:65" s="2" customFormat="1" ht="16.5" customHeight="1">
      <c r="A120" s="38"/>
      <c r="B120" s="39"/>
      <c r="C120" s="264" t="s">
        <v>88</v>
      </c>
      <c r="D120" s="264" t="s">
        <v>188</v>
      </c>
      <c r="E120" s="265" t="s">
        <v>871</v>
      </c>
      <c r="F120" s="266" t="s">
        <v>872</v>
      </c>
      <c r="G120" s="267" t="s">
        <v>586</v>
      </c>
      <c r="H120" s="268">
        <v>0</v>
      </c>
      <c r="I120" s="269"/>
      <c r="J120" s="270">
        <f>ROUND(I120*H120,2)</f>
        <v>0</v>
      </c>
      <c r="K120" s="271"/>
      <c r="L120" s="272"/>
      <c r="M120" s="273" t="s">
        <v>1</v>
      </c>
      <c r="N120" s="274" t="s">
        <v>43</v>
      </c>
      <c r="O120" s="91"/>
      <c r="P120" s="254">
        <f>O120*H120</f>
        <v>0</v>
      </c>
      <c r="Q120" s="254">
        <v>0</v>
      </c>
      <c r="R120" s="254">
        <f>Q120*H120</f>
        <v>0</v>
      </c>
      <c r="S120" s="254">
        <v>0</v>
      </c>
      <c r="T120" s="25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56" t="s">
        <v>302</v>
      </c>
      <c r="AT120" s="256" t="s">
        <v>188</v>
      </c>
      <c r="AU120" s="256" t="s">
        <v>86</v>
      </c>
      <c r="AY120" s="17" t="s">
        <v>141</v>
      </c>
      <c r="BE120" s="257">
        <f>IF(N120="základní",J120,0)</f>
        <v>0</v>
      </c>
      <c r="BF120" s="257">
        <f>IF(N120="snížená",J120,0)</f>
        <v>0</v>
      </c>
      <c r="BG120" s="257">
        <f>IF(N120="zákl. přenesená",J120,0)</f>
        <v>0</v>
      </c>
      <c r="BH120" s="257">
        <f>IF(N120="sníž. přenesená",J120,0)</f>
        <v>0</v>
      </c>
      <c r="BI120" s="257">
        <f>IF(N120="nulová",J120,0)</f>
        <v>0</v>
      </c>
      <c r="BJ120" s="17" t="s">
        <v>86</v>
      </c>
      <c r="BK120" s="257">
        <f>ROUND(I120*H120,2)</f>
        <v>0</v>
      </c>
      <c r="BL120" s="17" t="s">
        <v>160</v>
      </c>
      <c r="BM120" s="256" t="s">
        <v>160</v>
      </c>
    </row>
    <row r="121" spans="1:65" s="2" customFormat="1" ht="16.5" customHeight="1">
      <c r="A121" s="38"/>
      <c r="B121" s="39"/>
      <c r="C121" s="264" t="s">
        <v>154</v>
      </c>
      <c r="D121" s="264" t="s">
        <v>188</v>
      </c>
      <c r="E121" s="265" t="s">
        <v>873</v>
      </c>
      <c r="F121" s="266" t="s">
        <v>874</v>
      </c>
      <c r="G121" s="267" t="s">
        <v>586</v>
      </c>
      <c r="H121" s="268">
        <v>1</v>
      </c>
      <c r="I121" s="269"/>
      <c r="J121" s="270">
        <f>ROUND(I121*H121,2)</f>
        <v>0</v>
      </c>
      <c r="K121" s="271"/>
      <c r="L121" s="272"/>
      <c r="M121" s="273" t="s">
        <v>1</v>
      </c>
      <c r="N121" s="274" t="s">
        <v>43</v>
      </c>
      <c r="O121" s="91"/>
      <c r="P121" s="254">
        <f>O121*H121</f>
        <v>0</v>
      </c>
      <c r="Q121" s="254">
        <v>0</v>
      </c>
      <c r="R121" s="254">
        <f>Q121*H121</f>
        <v>0</v>
      </c>
      <c r="S121" s="254">
        <v>0</v>
      </c>
      <c r="T121" s="25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6" t="s">
        <v>302</v>
      </c>
      <c r="AT121" s="256" t="s">
        <v>188</v>
      </c>
      <c r="AU121" s="256" t="s">
        <v>86</v>
      </c>
      <c r="AY121" s="17" t="s">
        <v>141</v>
      </c>
      <c r="BE121" s="257">
        <f>IF(N121="základní",J121,0)</f>
        <v>0</v>
      </c>
      <c r="BF121" s="257">
        <f>IF(N121="snížená",J121,0)</f>
        <v>0</v>
      </c>
      <c r="BG121" s="257">
        <f>IF(N121="zákl. přenesená",J121,0)</f>
        <v>0</v>
      </c>
      <c r="BH121" s="257">
        <f>IF(N121="sníž. přenesená",J121,0)</f>
        <v>0</v>
      </c>
      <c r="BI121" s="257">
        <f>IF(N121="nulová",J121,0)</f>
        <v>0</v>
      </c>
      <c r="BJ121" s="17" t="s">
        <v>86</v>
      </c>
      <c r="BK121" s="257">
        <f>ROUND(I121*H121,2)</f>
        <v>0</v>
      </c>
      <c r="BL121" s="17" t="s">
        <v>160</v>
      </c>
      <c r="BM121" s="256" t="s">
        <v>217</v>
      </c>
    </row>
    <row r="122" spans="1:65" s="2" customFormat="1" ht="16.5" customHeight="1">
      <c r="A122" s="38"/>
      <c r="B122" s="39"/>
      <c r="C122" s="264" t="s">
        <v>160</v>
      </c>
      <c r="D122" s="264" t="s">
        <v>188</v>
      </c>
      <c r="E122" s="265" t="s">
        <v>875</v>
      </c>
      <c r="F122" s="266" t="s">
        <v>876</v>
      </c>
      <c r="G122" s="267" t="s">
        <v>586</v>
      </c>
      <c r="H122" s="268">
        <v>1</v>
      </c>
      <c r="I122" s="269"/>
      <c r="J122" s="270">
        <f>ROUND(I122*H122,2)</f>
        <v>0</v>
      </c>
      <c r="K122" s="271"/>
      <c r="L122" s="272"/>
      <c r="M122" s="273" t="s">
        <v>1</v>
      </c>
      <c r="N122" s="274" t="s">
        <v>43</v>
      </c>
      <c r="O122" s="91"/>
      <c r="P122" s="254">
        <f>O122*H122</f>
        <v>0</v>
      </c>
      <c r="Q122" s="254">
        <v>0</v>
      </c>
      <c r="R122" s="254">
        <f>Q122*H122</f>
        <v>0</v>
      </c>
      <c r="S122" s="254">
        <v>0</v>
      </c>
      <c r="T122" s="25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6" t="s">
        <v>302</v>
      </c>
      <c r="AT122" s="256" t="s">
        <v>188</v>
      </c>
      <c r="AU122" s="256" t="s">
        <v>86</v>
      </c>
      <c r="AY122" s="17" t="s">
        <v>141</v>
      </c>
      <c r="BE122" s="257">
        <f>IF(N122="základní",J122,0)</f>
        <v>0</v>
      </c>
      <c r="BF122" s="257">
        <f>IF(N122="snížená",J122,0)</f>
        <v>0</v>
      </c>
      <c r="BG122" s="257">
        <f>IF(N122="zákl. přenesená",J122,0)</f>
        <v>0</v>
      </c>
      <c r="BH122" s="257">
        <f>IF(N122="sníž. přenesená",J122,0)</f>
        <v>0</v>
      </c>
      <c r="BI122" s="257">
        <f>IF(N122="nulová",J122,0)</f>
        <v>0</v>
      </c>
      <c r="BJ122" s="17" t="s">
        <v>86</v>
      </c>
      <c r="BK122" s="257">
        <f>ROUND(I122*H122,2)</f>
        <v>0</v>
      </c>
      <c r="BL122" s="17" t="s">
        <v>160</v>
      </c>
      <c r="BM122" s="256" t="s">
        <v>302</v>
      </c>
    </row>
    <row r="123" spans="1:65" s="2" customFormat="1" ht="16.5" customHeight="1">
      <c r="A123" s="38"/>
      <c r="B123" s="39"/>
      <c r="C123" s="264" t="s">
        <v>140</v>
      </c>
      <c r="D123" s="264" t="s">
        <v>188</v>
      </c>
      <c r="E123" s="265" t="s">
        <v>877</v>
      </c>
      <c r="F123" s="266" t="s">
        <v>878</v>
      </c>
      <c r="G123" s="267" t="s">
        <v>586</v>
      </c>
      <c r="H123" s="268">
        <v>1</v>
      </c>
      <c r="I123" s="269"/>
      <c r="J123" s="270">
        <f>ROUND(I123*H123,2)</f>
        <v>0</v>
      </c>
      <c r="K123" s="271"/>
      <c r="L123" s="272"/>
      <c r="M123" s="273" t="s">
        <v>1</v>
      </c>
      <c r="N123" s="274" t="s">
        <v>43</v>
      </c>
      <c r="O123" s="91"/>
      <c r="P123" s="254">
        <f>O123*H123</f>
        <v>0</v>
      </c>
      <c r="Q123" s="254">
        <v>0</v>
      </c>
      <c r="R123" s="254">
        <f>Q123*H123</f>
        <v>0</v>
      </c>
      <c r="S123" s="254">
        <v>0</v>
      </c>
      <c r="T123" s="25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6" t="s">
        <v>302</v>
      </c>
      <c r="AT123" s="256" t="s">
        <v>188</v>
      </c>
      <c r="AU123" s="256" t="s">
        <v>86</v>
      </c>
      <c r="AY123" s="17" t="s">
        <v>141</v>
      </c>
      <c r="BE123" s="257">
        <f>IF(N123="základní",J123,0)</f>
        <v>0</v>
      </c>
      <c r="BF123" s="257">
        <f>IF(N123="snížená",J123,0)</f>
        <v>0</v>
      </c>
      <c r="BG123" s="257">
        <f>IF(N123="zákl. přenesená",J123,0)</f>
        <v>0</v>
      </c>
      <c r="BH123" s="257">
        <f>IF(N123="sníž. přenesená",J123,0)</f>
        <v>0</v>
      </c>
      <c r="BI123" s="257">
        <f>IF(N123="nulová",J123,0)</f>
        <v>0</v>
      </c>
      <c r="BJ123" s="17" t="s">
        <v>86</v>
      </c>
      <c r="BK123" s="257">
        <f>ROUND(I123*H123,2)</f>
        <v>0</v>
      </c>
      <c r="BL123" s="17" t="s">
        <v>160</v>
      </c>
      <c r="BM123" s="256" t="s">
        <v>310</v>
      </c>
    </row>
    <row r="124" spans="1:65" s="2" customFormat="1" ht="16.5" customHeight="1">
      <c r="A124" s="38"/>
      <c r="B124" s="39"/>
      <c r="C124" s="264" t="s">
        <v>217</v>
      </c>
      <c r="D124" s="264" t="s">
        <v>188</v>
      </c>
      <c r="E124" s="265" t="s">
        <v>879</v>
      </c>
      <c r="F124" s="266" t="s">
        <v>880</v>
      </c>
      <c r="G124" s="267" t="s">
        <v>586</v>
      </c>
      <c r="H124" s="268">
        <v>1</v>
      </c>
      <c r="I124" s="269"/>
      <c r="J124" s="270">
        <f>ROUND(I124*H124,2)</f>
        <v>0</v>
      </c>
      <c r="K124" s="271"/>
      <c r="L124" s="272"/>
      <c r="M124" s="273" t="s">
        <v>1</v>
      </c>
      <c r="N124" s="274" t="s">
        <v>43</v>
      </c>
      <c r="O124" s="91"/>
      <c r="P124" s="254">
        <f>O124*H124</f>
        <v>0</v>
      </c>
      <c r="Q124" s="254">
        <v>0</v>
      </c>
      <c r="R124" s="254">
        <f>Q124*H124</f>
        <v>0</v>
      </c>
      <c r="S124" s="254">
        <v>0</v>
      </c>
      <c r="T124" s="25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6" t="s">
        <v>302</v>
      </c>
      <c r="AT124" s="256" t="s">
        <v>188</v>
      </c>
      <c r="AU124" s="256" t="s">
        <v>86</v>
      </c>
      <c r="AY124" s="17" t="s">
        <v>141</v>
      </c>
      <c r="BE124" s="257">
        <f>IF(N124="základní",J124,0)</f>
        <v>0</v>
      </c>
      <c r="BF124" s="257">
        <f>IF(N124="snížená",J124,0)</f>
        <v>0</v>
      </c>
      <c r="BG124" s="257">
        <f>IF(N124="zákl. přenesená",J124,0)</f>
        <v>0</v>
      </c>
      <c r="BH124" s="257">
        <f>IF(N124="sníž. přenesená",J124,0)</f>
        <v>0</v>
      </c>
      <c r="BI124" s="257">
        <f>IF(N124="nulová",J124,0)</f>
        <v>0</v>
      </c>
      <c r="BJ124" s="17" t="s">
        <v>86</v>
      </c>
      <c r="BK124" s="257">
        <f>ROUND(I124*H124,2)</f>
        <v>0</v>
      </c>
      <c r="BL124" s="17" t="s">
        <v>160</v>
      </c>
      <c r="BM124" s="256" t="s">
        <v>318</v>
      </c>
    </row>
    <row r="125" spans="1:65" s="2" customFormat="1" ht="16.5" customHeight="1">
      <c r="A125" s="38"/>
      <c r="B125" s="39"/>
      <c r="C125" s="264" t="s">
        <v>232</v>
      </c>
      <c r="D125" s="264" t="s">
        <v>188</v>
      </c>
      <c r="E125" s="265" t="s">
        <v>881</v>
      </c>
      <c r="F125" s="266" t="s">
        <v>882</v>
      </c>
      <c r="G125" s="267" t="s">
        <v>586</v>
      </c>
      <c r="H125" s="268">
        <v>1</v>
      </c>
      <c r="I125" s="269"/>
      <c r="J125" s="270">
        <f>ROUND(I125*H125,2)</f>
        <v>0</v>
      </c>
      <c r="K125" s="271"/>
      <c r="L125" s="272"/>
      <c r="M125" s="273" t="s">
        <v>1</v>
      </c>
      <c r="N125" s="274" t="s">
        <v>43</v>
      </c>
      <c r="O125" s="91"/>
      <c r="P125" s="254">
        <f>O125*H125</f>
        <v>0</v>
      </c>
      <c r="Q125" s="254">
        <v>0</v>
      </c>
      <c r="R125" s="254">
        <f>Q125*H125</f>
        <v>0</v>
      </c>
      <c r="S125" s="254">
        <v>0</v>
      </c>
      <c r="T125" s="25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6" t="s">
        <v>302</v>
      </c>
      <c r="AT125" s="256" t="s">
        <v>188</v>
      </c>
      <c r="AU125" s="256" t="s">
        <v>86</v>
      </c>
      <c r="AY125" s="17" t="s">
        <v>141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7" t="s">
        <v>86</v>
      </c>
      <c r="BK125" s="257">
        <f>ROUND(I125*H125,2)</f>
        <v>0</v>
      </c>
      <c r="BL125" s="17" t="s">
        <v>160</v>
      </c>
      <c r="BM125" s="256" t="s">
        <v>332</v>
      </c>
    </row>
    <row r="126" spans="1:47" s="2" customFormat="1" ht="12">
      <c r="A126" s="38"/>
      <c r="B126" s="39"/>
      <c r="C126" s="40"/>
      <c r="D126" s="275" t="s">
        <v>194</v>
      </c>
      <c r="E126" s="40"/>
      <c r="F126" s="276" t="s">
        <v>883</v>
      </c>
      <c r="G126" s="40"/>
      <c r="H126" s="40"/>
      <c r="I126" s="154"/>
      <c r="J126" s="40"/>
      <c r="K126" s="40"/>
      <c r="L126" s="44"/>
      <c r="M126" s="277"/>
      <c r="N126" s="278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194</v>
      </c>
      <c r="AU126" s="17" t="s">
        <v>86</v>
      </c>
    </row>
    <row r="127" spans="1:65" s="2" customFormat="1" ht="16.5" customHeight="1">
      <c r="A127" s="38"/>
      <c r="B127" s="39"/>
      <c r="C127" s="264" t="s">
        <v>302</v>
      </c>
      <c r="D127" s="264" t="s">
        <v>188</v>
      </c>
      <c r="E127" s="265" t="s">
        <v>884</v>
      </c>
      <c r="F127" s="266" t="s">
        <v>885</v>
      </c>
      <c r="G127" s="267" t="s">
        <v>586</v>
      </c>
      <c r="H127" s="268">
        <v>1</v>
      </c>
      <c r="I127" s="269"/>
      <c r="J127" s="270">
        <f>ROUND(I127*H127,2)</f>
        <v>0</v>
      </c>
      <c r="K127" s="271"/>
      <c r="L127" s="272"/>
      <c r="M127" s="273" t="s">
        <v>1</v>
      </c>
      <c r="N127" s="274" t="s">
        <v>43</v>
      </c>
      <c r="O127" s="91"/>
      <c r="P127" s="254">
        <f>O127*H127</f>
        <v>0</v>
      </c>
      <c r="Q127" s="254">
        <v>0</v>
      </c>
      <c r="R127" s="254">
        <f>Q127*H127</f>
        <v>0</v>
      </c>
      <c r="S127" s="254">
        <v>0</v>
      </c>
      <c r="T127" s="25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6" t="s">
        <v>302</v>
      </c>
      <c r="AT127" s="256" t="s">
        <v>188</v>
      </c>
      <c r="AU127" s="256" t="s">
        <v>86</v>
      </c>
      <c r="AY127" s="17" t="s">
        <v>141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7" t="s">
        <v>86</v>
      </c>
      <c r="BK127" s="257">
        <f>ROUND(I127*H127,2)</f>
        <v>0</v>
      </c>
      <c r="BL127" s="17" t="s">
        <v>160</v>
      </c>
      <c r="BM127" s="256" t="s">
        <v>186</v>
      </c>
    </row>
    <row r="128" spans="1:65" s="2" customFormat="1" ht="16.5" customHeight="1">
      <c r="A128" s="38"/>
      <c r="B128" s="39"/>
      <c r="C128" s="264" t="s">
        <v>306</v>
      </c>
      <c r="D128" s="264" t="s">
        <v>188</v>
      </c>
      <c r="E128" s="265" t="s">
        <v>886</v>
      </c>
      <c r="F128" s="266" t="s">
        <v>887</v>
      </c>
      <c r="G128" s="267" t="s">
        <v>586</v>
      </c>
      <c r="H128" s="268">
        <v>1</v>
      </c>
      <c r="I128" s="269"/>
      <c r="J128" s="270">
        <f>ROUND(I128*H128,2)</f>
        <v>0</v>
      </c>
      <c r="K128" s="271"/>
      <c r="L128" s="272"/>
      <c r="M128" s="273" t="s">
        <v>1</v>
      </c>
      <c r="N128" s="274" t="s">
        <v>43</v>
      </c>
      <c r="O128" s="91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6" t="s">
        <v>302</v>
      </c>
      <c r="AT128" s="256" t="s">
        <v>188</v>
      </c>
      <c r="AU128" s="256" t="s">
        <v>86</v>
      </c>
      <c r="AY128" s="17" t="s">
        <v>141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7" t="s">
        <v>86</v>
      </c>
      <c r="BK128" s="257">
        <f>ROUND(I128*H128,2)</f>
        <v>0</v>
      </c>
      <c r="BL128" s="17" t="s">
        <v>160</v>
      </c>
      <c r="BM128" s="256" t="s">
        <v>346</v>
      </c>
    </row>
    <row r="129" spans="1:65" s="2" customFormat="1" ht="16.5" customHeight="1">
      <c r="A129" s="38"/>
      <c r="B129" s="39"/>
      <c r="C129" s="264" t="s">
        <v>310</v>
      </c>
      <c r="D129" s="264" t="s">
        <v>188</v>
      </c>
      <c r="E129" s="265" t="s">
        <v>888</v>
      </c>
      <c r="F129" s="266" t="s">
        <v>889</v>
      </c>
      <c r="G129" s="267" t="s">
        <v>586</v>
      </c>
      <c r="H129" s="268">
        <v>1</v>
      </c>
      <c r="I129" s="269"/>
      <c r="J129" s="270">
        <f>ROUND(I129*H129,2)</f>
        <v>0</v>
      </c>
      <c r="K129" s="271"/>
      <c r="L129" s="272"/>
      <c r="M129" s="273" t="s">
        <v>1</v>
      </c>
      <c r="N129" s="274" t="s">
        <v>43</v>
      </c>
      <c r="O129" s="91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6" t="s">
        <v>302</v>
      </c>
      <c r="AT129" s="256" t="s">
        <v>188</v>
      </c>
      <c r="AU129" s="256" t="s">
        <v>86</v>
      </c>
      <c r="AY129" s="17" t="s">
        <v>141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7" t="s">
        <v>86</v>
      </c>
      <c r="BK129" s="257">
        <f>ROUND(I129*H129,2)</f>
        <v>0</v>
      </c>
      <c r="BL129" s="17" t="s">
        <v>160</v>
      </c>
      <c r="BM129" s="256" t="s">
        <v>360</v>
      </c>
    </row>
    <row r="130" spans="1:65" s="2" customFormat="1" ht="16.5" customHeight="1">
      <c r="A130" s="38"/>
      <c r="B130" s="39"/>
      <c r="C130" s="264" t="s">
        <v>314</v>
      </c>
      <c r="D130" s="264" t="s">
        <v>188</v>
      </c>
      <c r="E130" s="265" t="s">
        <v>890</v>
      </c>
      <c r="F130" s="266" t="s">
        <v>891</v>
      </c>
      <c r="G130" s="267" t="s">
        <v>586</v>
      </c>
      <c r="H130" s="268">
        <v>1</v>
      </c>
      <c r="I130" s="269"/>
      <c r="J130" s="270">
        <f>ROUND(I130*H130,2)</f>
        <v>0</v>
      </c>
      <c r="K130" s="271"/>
      <c r="L130" s="272"/>
      <c r="M130" s="273" t="s">
        <v>1</v>
      </c>
      <c r="N130" s="274" t="s">
        <v>43</v>
      </c>
      <c r="O130" s="91"/>
      <c r="P130" s="254">
        <f>O130*H130</f>
        <v>0</v>
      </c>
      <c r="Q130" s="254">
        <v>0</v>
      </c>
      <c r="R130" s="254">
        <f>Q130*H130</f>
        <v>0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302</v>
      </c>
      <c r="AT130" s="256" t="s">
        <v>188</v>
      </c>
      <c r="AU130" s="256" t="s">
        <v>86</v>
      </c>
      <c r="AY130" s="17" t="s">
        <v>141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86</v>
      </c>
      <c r="BK130" s="257">
        <f>ROUND(I130*H130,2)</f>
        <v>0</v>
      </c>
      <c r="BL130" s="17" t="s">
        <v>160</v>
      </c>
      <c r="BM130" s="256" t="s">
        <v>367</v>
      </c>
    </row>
    <row r="131" spans="1:65" s="2" customFormat="1" ht="16.5" customHeight="1">
      <c r="A131" s="38"/>
      <c r="B131" s="39"/>
      <c r="C131" s="264" t="s">
        <v>318</v>
      </c>
      <c r="D131" s="264" t="s">
        <v>188</v>
      </c>
      <c r="E131" s="265" t="s">
        <v>892</v>
      </c>
      <c r="F131" s="266" t="s">
        <v>893</v>
      </c>
      <c r="G131" s="267" t="s">
        <v>586</v>
      </c>
      <c r="H131" s="268">
        <v>1</v>
      </c>
      <c r="I131" s="269"/>
      <c r="J131" s="270">
        <f>ROUND(I131*H131,2)</f>
        <v>0</v>
      </c>
      <c r="K131" s="271"/>
      <c r="L131" s="272"/>
      <c r="M131" s="273" t="s">
        <v>1</v>
      </c>
      <c r="N131" s="274" t="s">
        <v>43</v>
      </c>
      <c r="O131" s="91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6" t="s">
        <v>302</v>
      </c>
      <c r="AT131" s="256" t="s">
        <v>188</v>
      </c>
      <c r="AU131" s="256" t="s">
        <v>86</v>
      </c>
      <c r="AY131" s="17" t="s">
        <v>141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7" t="s">
        <v>86</v>
      </c>
      <c r="BK131" s="257">
        <f>ROUND(I131*H131,2)</f>
        <v>0</v>
      </c>
      <c r="BL131" s="17" t="s">
        <v>160</v>
      </c>
      <c r="BM131" s="256" t="s">
        <v>375</v>
      </c>
    </row>
    <row r="132" spans="1:65" s="2" customFormat="1" ht="16.5" customHeight="1">
      <c r="A132" s="38"/>
      <c r="B132" s="39"/>
      <c r="C132" s="264" t="s">
        <v>322</v>
      </c>
      <c r="D132" s="264" t="s">
        <v>188</v>
      </c>
      <c r="E132" s="265" t="s">
        <v>894</v>
      </c>
      <c r="F132" s="266" t="s">
        <v>895</v>
      </c>
      <c r="G132" s="267" t="s">
        <v>586</v>
      </c>
      <c r="H132" s="268">
        <v>1</v>
      </c>
      <c r="I132" s="269"/>
      <c r="J132" s="270">
        <f>ROUND(I132*H132,2)</f>
        <v>0</v>
      </c>
      <c r="K132" s="271"/>
      <c r="L132" s="272"/>
      <c r="M132" s="273" t="s">
        <v>1</v>
      </c>
      <c r="N132" s="274" t="s">
        <v>43</v>
      </c>
      <c r="O132" s="91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6" t="s">
        <v>302</v>
      </c>
      <c r="AT132" s="256" t="s">
        <v>188</v>
      </c>
      <c r="AU132" s="256" t="s">
        <v>86</v>
      </c>
      <c r="AY132" s="17" t="s">
        <v>141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7" t="s">
        <v>86</v>
      </c>
      <c r="BK132" s="257">
        <f>ROUND(I132*H132,2)</f>
        <v>0</v>
      </c>
      <c r="BL132" s="17" t="s">
        <v>160</v>
      </c>
      <c r="BM132" s="256" t="s">
        <v>383</v>
      </c>
    </row>
    <row r="133" spans="1:65" s="2" customFormat="1" ht="16.5" customHeight="1">
      <c r="A133" s="38"/>
      <c r="B133" s="39"/>
      <c r="C133" s="264" t="s">
        <v>332</v>
      </c>
      <c r="D133" s="264" t="s">
        <v>188</v>
      </c>
      <c r="E133" s="265" t="s">
        <v>896</v>
      </c>
      <c r="F133" s="266" t="s">
        <v>897</v>
      </c>
      <c r="G133" s="267" t="s">
        <v>586</v>
      </c>
      <c r="H133" s="268">
        <v>1</v>
      </c>
      <c r="I133" s="269"/>
      <c r="J133" s="270">
        <f>ROUND(I133*H133,2)</f>
        <v>0</v>
      </c>
      <c r="K133" s="271"/>
      <c r="L133" s="272"/>
      <c r="M133" s="273" t="s">
        <v>1</v>
      </c>
      <c r="N133" s="274" t="s">
        <v>43</v>
      </c>
      <c r="O133" s="91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6" t="s">
        <v>302</v>
      </c>
      <c r="AT133" s="256" t="s">
        <v>188</v>
      </c>
      <c r="AU133" s="256" t="s">
        <v>86</v>
      </c>
      <c r="AY133" s="17" t="s">
        <v>141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7" t="s">
        <v>86</v>
      </c>
      <c r="BK133" s="257">
        <f>ROUND(I133*H133,2)</f>
        <v>0</v>
      </c>
      <c r="BL133" s="17" t="s">
        <v>160</v>
      </c>
      <c r="BM133" s="256" t="s">
        <v>389</v>
      </c>
    </row>
    <row r="134" spans="1:65" s="2" customFormat="1" ht="16.5" customHeight="1">
      <c r="A134" s="38"/>
      <c r="B134" s="39"/>
      <c r="C134" s="264" t="s">
        <v>8</v>
      </c>
      <c r="D134" s="264" t="s">
        <v>188</v>
      </c>
      <c r="E134" s="265" t="s">
        <v>898</v>
      </c>
      <c r="F134" s="266" t="s">
        <v>899</v>
      </c>
      <c r="G134" s="267" t="s">
        <v>586</v>
      </c>
      <c r="H134" s="268">
        <v>3</v>
      </c>
      <c r="I134" s="269"/>
      <c r="J134" s="270">
        <f>ROUND(I134*H134,2)</f>
        <v>0</v>
      </c>
      <c r="K134" s="271"/>
      <c r="L134" s="272"/>
      <c r="M134" s="273" t="s">
        <v>1</v>
      </c>
      <c r="N134" s="274" t="s">
        <v>43</v>
      </c>
      <c r="O134" s="91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302</v>
      </c>
      <c r="AT134" s="256" t="s">
        <v>188</v>
      </c>
      <c r="AU134" s="256" t="s">
        <v>86</v>
      </c>
      <c r="AY134" s="17" t="s">
        <v>141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86</v>
      </c>
      <c r="BK134" s="257">
        <f>ROUND(I134*H134,2)</f>
        <v>0</v>
      </c>
      <c r="BL134" s="17" t="s">
        <v>160</v>
      </c>
      <c r="BM134" s="256" t="s">
        <v>397</v>
      </c>
    </row>
    <row r="135" spans="1:65" s="2" customFormat="1" ht="16.5" customHeight="1">
      <c r="A135" s="38"/>
      <c r="B135" s="39"/>
      <c r="C135" s="264" t="s">
        <v>186</v>
      </c>
      <c r="D135" s="264" t="s">
        <v>188</v>
      </c>
      <c r="E135" s="265" t="s">
        <v>900</v>
      </c>
      <c r="F135" s="266" t="s">
        <v>901</v>
      </c>
      <c r="G135" s="267" t="s">
        <v>586</v>
      </c>
      <c r="H135" s="268">
        <v>2</v>
      </c>
      <c r="I135" s="269"/>
      <c r="J135" s="270">
        <f>ROUND(I135*H135,2)</f>
        <v>0</v>
      </c>
      <c r="K135" s="271"/>
      <c r="L135" s="272"/>
      <c r="M135" s="273" t="s">
        <v>1</v>
      </c>
      <c r="N135" s="274" t="s">
        <v>43</v>
      </c>
      <c r="O135" s="91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6" t="s">
        <v>302</v>
      </c>
      <c r="AT135" s="256" t="s">
        <v>188</v>
      </c>
      <c r="AU135" s="256" t="s">
        <v>86</v>
      </c>
      <c r="AY135" s="17" t="s">
        <v>141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7" t="s">
        <v>86</v>
      </c>
      <c r="BK135" s="257">
        <f>ROUND(I135*H135,2)</f>
        <v>0</v>
      </c>
      <c r="BL135" s="17" t="s">
        <v>160</v>
      </c>
      <c r="BM135" s="256" t="s">
        <v>192</v>
      </c>
    </row>
    <row r="136" spans="1:65" s="2" customFormat="1" ht="16.5" customHeight="1">
      <c r="A136" s="38"/>
      <c r="B136" s="39"/>
      <c r="C136" s="264" t="s">
        <v>342</v>
      </c>
      <c r="D136" s="264" t="s">
        <v>188</v>
      </c>
      <c r="E136" s="265" t="s">
        <v>902</v>
      </c>
      <c r="F136" s="266" t="s">
        <v>903</v>
      </c>
      <c r="G136" s="267" t="s">
        <v>586</v>
      </c>
      <c r="H136" s="268">
        <v>1</v>
      </c>
      <c r="I136" s="269"/>
      <c r="J136" s="270">
        <f>ROUND(I136*H136,2)</f>
        <v>0</v>
      </c>
      <c r="K136" s="271"/>
      <c r="L136" s="272"/>
      <c r="M136" s="273" t="s">
        <v>1</v>
      </c>
      <c r="N136" s="274" t="s">
        <v>43</v>
      </c>
      <c r="O136" s="91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6" t="s">
        <v>302</v>
      </c>
      <c r="AT136" s="256" t="s">
        <v>188</v>
      </c>
      <c r="AU136" s="256" t="s">
        <v>86</v>
      </c>
      <c r="AY136" s="17" t="s">
        <v>141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7" t="s">
        <v>86</v>
      </c>
      <c r="BK136" s="257">
        <f>ROUND(I136*H136,2)</f>
        <v>0</v>
      </c>
      <c r="BL136" s="17" t="s">
        <v>160</v>
      </c>
      <c r="BM136" s="256" t="s">
        <v>416</v>
      </c>
    </row>
    <row r="137" spans="1:47" s="2" customFormat="1" ht="12">
      <c r="A137" s="38"/>
      <c r="B137" s="39"/>
      <c r="C137" s="40"/>
      <c r="D137" s="275" t="s">
        <v>194</v>
      </c>
      <c r="E137" s="40"/>
      <c r="F137" s="276" t="s">
        <v>904</v>
      </c>
      <c r="G137" s="40"/>
      <c r="H137" s="40"/>
      <c r="I137" s="154"/>
      <c r="J137" s="40"/>
      <c r="K137" s="40"/>
      <c r="L137" s="44"/>
      <c r="M137" s="277"/>
      <c r="N137" s="27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194</v>
      </c>
      <c r="AU137" s="17" t="s">
        <v>86</v>
      </c>
    </row>
    <row r="138" spans="1:51" s="13" customFormat="1" ht="12">
      <c r="A138" s="13"/>
      <c r="B138" s="279"/>
      <c r="C138" s="280"/>
      <c r="D138" s="275" t="s">
        <v>905</v>
      </c>
      <c r="E138" s="281" t="s">
        <v>1</v>
      </c>
      <c r="F138" s="282" t="s">
        <v>906</v>
      </c>
      <c r="G138" s="280"/>
      <c r="H138" s="281" t="s">
        <v>1</v>
      </c>
      <c r="I138" s="283"/>
      <c r="J138" s="280"/>
      <c r="K138" s="280"/>
      <c r="L138" s="284"/>
      <c r="M138" s="285"/>
      <c r="N138" s="286"/>
      <c r="O138" s="286"/>
      <c r="P138" s="286"/>
      <c r="Q138" s="286"/>
      <c r="R138" s="286"/>
      <c r="S138" s="286"/>
      <c r="T138" s="28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88" t="s">
        <v>905</v>
      </c>
      <c r="AU138" s="288" t="s">
        <v>86</v>
      </c>
      <c r="AV138" s="13" t="s">
        <v>86</v>
      </c>
      <c r="AW138" s="13" t="s">
        <v>34</v>
      </c>
      <c r="AX138" s="13" t="s">
        <v>78</v>
      </c>
      <c r="AY138" s="288" t="s">
        <v>141</v>
      </c>
    </row>
    <row r="139" spans="1:51" s="14" customFormat="1" ht="12">
      <c r="A139" s="14"/>
      <c r="B139" s="289"/>
      <c r="C139" s="290"/>
      <c r="D139" s="275" t="s">
        <v>905</v>
      </c>
      <c r="E139" s="291" t="s">
        <v>1</v>
      </c>
      <c r="F139" s="292" t="s">
        <v>907</v>
      </c>
      <c r="G139" s="290"/>
      <c r="H139" s="293">
        <v>10</v>
      </c>
      <c r="I139" s="294"/>
      <c r="J139" s="290"/>
      <c r="K139" s="290"/>
      <c r="L139" s="295"/>
      <c r="M139" s="296"/>
      <c r="N139" s="297"/>
      <c r="O139" s="297"/>
      <c r="P139" s="297"/>
      <c r="Q139" s="297"/>
      <c r="R139" s="297"/>
      <c r="S139" s="297"/>
      <c r="T139" s="29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99" t="s">
        <v>905</v>
      </c>
      <c r="AU139" s="299" t="s">
        <v>86</v>
      </c>
      <c r="AV139" s="14" t="s">
        <v>88</v>
      </c>
      <c r="AW139" s="14" t="s">
        <v>34</v>
      </c>
      <c r="AX139" s="14" t="s">
        <v>78</v>
      </c>
      <c r="AY139" s="299" t="s">
        <v>141</v>
      </c>
    </row>
    <row r="140" spans="1:51" s="14" customFormat="1" ht="12">
      <c r="A140" s="14"/>
      <c r="B140" s="289"/>
      <c r="C140" s="290"/>
      <c r="D140" s="275" t="s">
        <v>905</v>
      </c>
      <c r="E140" s="291" t="s">
        <v>1</v>
      </c>
      <c r="F140" s="292" t="s">
        <v>908</v>
      </c>
      <c r="G140" s="290"/>
      <c r="H140" s="293">
        <v>5</v>
      </c>
      <c r="I140" s="294"/>
      <c r="J140" s="290"/>
      <c r="K140" s="290"/>
      <c r="L140" s="295"/>
      <c r="M140" s="296"/>
      <c r="N140" s="297"/>
      <c r="O140" s="297"/>
      <c r="P140" s="297"/>
      <c r="Q140" s="297"/>
      <c r="R140" s="297"/>
      <c r="S140" s="297"/>
      <c r="T140" s="29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9" t="s">
        <v>905</v>
      </c>
      <c r="AU140" s="299" t="s">
        <v>86</v>
      </c>
      <c r="AV140" s="14" t="s">
        <v>88</v>
      </c>
      <c r="AW140" s="14" t="s">
        <v>34</v>
      </c>
      <c r="AX140" s="14" t="s">
        <v>78</v>
      </c>
      <c r="AY140" s="299" t="s">
        <v>141</v>
      </c>
    </row>
    <row r="141" spans="1:51" s="14" customFormat="1" ht="12">
      <c r="A141" s="14"/>
      <c r="B141" s="289"/>
      <c r="C141" s="290"/>
      <c r="D141" s="275" t="s">
        <v>905</v>
      </c>
      <c r="E141" s="291" t="s">
        <v>1</v>
      </c>
      <c r="F141" s="292" t="s">
        <v>909</v>
      </c>
      <c r="G141" s="290"/>
      <c r="H141" s="293">
        <v>1</v>
      </c>
      <c r="I141" s="294"/>
      <c r="J141" s="290"/>
      <c r="K141" s="290"/>
      <c r="L141" s="295"/>
      <c r="M141" s="296"/>
      <c r="N141" s="297"/>
      <c r="O141" s="297"/>
      <c r="P141" s="297"/>
      <c r="Q141" s="297"/>
      <c r="R141" s="297"/>
      <c r="S141" s="297"/>
      <c r="T141" s="29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9" t="s">
        <v>905</v>
      </c>
      <c r="AU141" s="299" t="s">
        <v>86</v>
      </c>
      <c r="AV141" s="14" t="s">
        <v>88</v>
      </c>
      <c r="AW141" s="14" t="s">
        <v>34</v>
      </c>
      <c r="AX141" s="14" t="s">
        <v>78</v>
      </c>
      <c r="AY141" s="299" t="s">
        <v>141</v>
      </c>
    </row>
    <row r="142" spans="1:51" s="14" customFormat="1" ht="12">
      <c r="A142" s="14"/>
      <c r="B142" s="289"/>
      <c r="C142" s="290"/>
      <c r="D142" s="275" t="s">
        <v>905</v>
      </c>
      <c r="E142" s="291" t="s">
        <v>1</v>
      </c>
      <c r="F142" s="292" t="s">
        <v>910</v>
      </c>
      <c r="G142" s="290"/>
      <c r="H142" s="293">
        <v>6</v>
      </c>
      <c r="I142" s="294"/>
      <c r="J142" s="290"/>
      <c r="K142" s="290"/>
      <c r="L142" s="295"/>
      <c r="M142" s="296"/>
      <c r="N142" s="297"/>
      <c r="O142" s="297"/>
      <c r="P142" s="297"/>
      <c r="Q142" s="297"/>
      <c r="R142" s="297"/>
      <c r="S142" s="297"/>
      <c r="T142" s="29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9" t="s">
        <v>905</v>
      </c>
      <c r="AU142" s="299" t="s">
        <v>86</v>
      </c>
      <c r="AV142" s="14" t="s">
        <v>88</v>
      </c>
      <c r="AW142" s="14" t="s">
        <v>34</v>
      </c>
      <c r="AX142" s="14" t="s">
        <v>78</v>
      </c>
      <c r="AY142" s="299" t="s">
        <v>141</v>
      </c>
    </row>
    <row r="143" spans="1:51" s="14" customFormat="1" ht="12">
      <c r="A143" s="14"/>
      <c r="B143" s="289"/>
      <c r="C143" s="290"/>
      <c r="D143" s="275" t="s">
        <v>905</v>
      </c>
      <c r="E143" s="291" t="s">
        <v>1</v>
      </c>
      <c r="F143" s="292" t="s">
        <v>911</v>
      </c>
      <c r="G143" s="290"/>
      <c r="H143" s="293">
        <v>1</v>
      </c>
      <c r="I143" s="294"/>
      <c r="J143" s="290"/>
      <c r="K143" s="290"/>
      <c r="L143" s="295"/>
      <c r="M143" s="296"/>
      <c r="N143" s="297"/>
      <c r="O143" s="297"/>
      <c r="P143" s="297"/>
      <c r="Q143" s="297"/>
      <c r="R143" s="297"/>
      <c r="S143" s="297"/>
      <c r="T143" s="29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99" t="s">
        <v>905</v>
      </c>
      <c r="AU143" s="299" t="s">
        <v>86</v>
      </c>
      <c r="AV143" s="14" t="s">
        <v>88</v>
      </c>
      <c r="AW143" s="14" t="s">
        <v>34</v>
      </c>
      <c r="AX143" s="14" t="s">
        <v>78</v>
      </c>
      <c r="AY143" s="299" t="s">
        <v>141</v>
      </c>
    </row>
    <row r="144" spans="1:51" s="14" customFormat="1" ht="12">
      <c r="A144" s="14"/>
      <c r="B144" s="289"/>
      <c r="C144" s="290"/>
      <c r="D144" s="275" t="s">
        <v>905</v>
      </c>
      <c r="E144" s="291" t="s">
        <v>1</v>
      </c>
      <c r="F144" s="292" t="s">
        <v>912</v>
      </c>
      <c r="G144" s="290"/>
      <c r="H144" s="293">
        <v>1</v>
      </c>
      <c r="I144" s="294"/>
      <c r="J144" s="290"/>
      <c r="K144" s="290"/>
      <c r="L144" s="295"/>
      <c r="M144" s="296"/>
      <c r="N144" s="297"/>
      <c r="O144" s="297"/>
      <c r="P144" s="297"/>
      <c r="Q144" s="297"/>
      <c r="R144" s="297"/>
      <c r="S144" s="297"/>
      <c r="T144" s="29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9" t="s">
        <v>905</v>
      </c>
      <c r="AU144" s="299" t="s">
        <v>86</v>
      </c>
      <c r="AV144" s="14" t="s">
        <v>88</v>
      </c>
      <c r="AW144" s="14" t="s">
        <v>34</v>
      </c>
      <c r="AX144" s="14" t="s">
        <v>78</v>
      </c>
      <c r="AY144" s="299" t="s">
        <v>141</v>
      </c>
    </row>
    <row r="145" spans="1:51" s="14" customFormat="1" ht="12">
      <c r="A145" s="14"/>
      <c r="B145" s="289"/>
      <c r="C145" s="290"/>
      <c r="D145" s="275" t="s">
        <v>905</v>
      </c>
      <c r="E145" s="291" t="s">
        <v>1</v>
      </c>
      <c r="F145" s="292" t="s">
        <v>913</v>
      </c>
      <c r="G145" s="290"/>
      <c r="H145" s="293">
        <v>2</v>
      </c>
      <c r="I145" s="294"/>
      <c r="J145" s="290"/>
      <c r="K145" s="290"/>
      <c r="L145" s="295"/>
      <c r="M145" s="296"/>
      <c r="N145" s="297"/>
      <c r="O145" s="297"/>
      <c r="P145" s="297"/>
      <c r="Q145" s="297"/>
      <c r="R145" s="297"/>
      <c r="S145" s="297"/>
      <c r="T145" s="29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99" t="s">
        <v>905</v>
      </c>
      <c r="AU145" s="299" t="s">
        <v>86</v>
      </c>
      <c r="AV145" s="14" t="s">
        <v>88</v>
      </c>
      <c r="AW145" s="14" t="s">
        <v>34</v>
      </c>
      <c r="AX145" s="14" t="s">
        <v>78</v>
      </c>
      <c r="AY145" s="299" t="s">
        <v>141</v>
      </c>
    </row>
    <row r="146" spans="1:51" s="14" customFormat="1" ht="12">
      <c r="A146" s="14"/>
      <c r="B146" s="289"/>
      <c r="C146" s="290"/>
      <c r="D146" s="275" t="s">
        <v>905</v>
      </c>
      <c r="E146" s="291" t="s">
        <v>1</v>
      </c>
      <c r="F146" s="292" t="s">
        <v>914</v>
      </c>
      <c r="G146" s="290"/>
      <c r="H146" s="293">
        <v>1</v>
      </c>
      <c r="I146" s="294"/>
      <c r="J146" s="290"/>
      <c r="K146" s="290"/>
      <c r="L146" s="295"/>
      <c r="M146" s="296"/>
      <c r="N146" s="297"/>
      <c r="O146" s="297"/>
      <c r="P146" s="297"/>
      <c r="Q146" s="297"/>
      <c r="R146" s="297"/>
      <c r="S146" s="297"/>
      <c r="T146" s="29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9" t="s">
        <v>905</v>
      </c>
      <c r="AU146" s="299" t="s">
        <v>86</v>
      </c>
      <c r="AV146" s="14" t="s">
        <v>88</v>
      </c>
      <c r="AW146" s="14" t="s">
        <v>34</v>
      </c>
      <c r="AX146" s="14" t="s">
        <v>78</v>
      </c>
      <c r="AY146" s="299" t="s">
        <v>141</v>
      </c>
    </row>
    <row r="147" spans="1:51" s="14" customFormat="1" ht="12">
      <c r="A147" s="14"/>
      <c r="B147" s="289"/>
      <c r="C147" s="290"/>
      <c r="D147" s="275" t="s">
        <v>905</v>
      </c>
      <c r="E147" s="291" t="s">
        <v>1</v>
      </c>
      <c r="F147" s="292" t="s">
        <v>915</v>
      </c>
      <c r="G147" s="290"/>
      <c r="H147" s="293">
        <v>1</v>
      </c>
      <c r="I147" s="294"/>
      <c r="J147" s="290"/>
      <c r="K147" s="290"/>
      <c r="L147" s="295"/>
      <c r="M147" s="296"/>
      <c r="N147" s="297"/>
      <c r="O147" s="297"/>
      <c r="P147" s="297"/>
      <c r="Q147" s="297"/>
      <c r="R147" s="297"/>
      <c r="S147" s="297"/>
      <c r="T147" s="29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99" t="s">
        <v>905</v>
      </c>
      <c r="AU147" s="299" t="s">
        <v>86</v>
      </c>
      <c r="AV147" s="14" t="s">
        <v>88</v>
      </c>
      <c r="AW147" s="14" t="s">
        <v>34</v>
      </c>
      <c r="AX147" s="14" t="s">
        <v>78</v>
      </c>
      <c r="AY147" s="299" t="s">
        <v>141</v>
      </c>
    </row>
    <row r="148" spans="1:51" s="14" customFormat="1" ht="12">
      <c r="A148" s="14"/>
      <c r="B148" s="289"/>
      <c r="C148" s="290"/>
      <c r="D148" s="275" t="s">
        <v>905</v>
      </c>
      <c r="E148" s="291" t="s">
        <v>1</v>
      </c>
      <c r="F148" s="292" t="s">
        <v>916</v>
      </c>
      <c r="G148" s="290"/>
      <c r="H148" s="293">
        <v>2</v>
      </c>
      <c r="I148" s="294"/>
      <c r="J148" s="290"/>
      <c r="K148" s="290"/>
      <c r="L148" s="295"/>
      <c r="M148" s="296"/>
      <c r="N148" s="297"/>
      <c r="O148" s="297"/>
      <c r="P148" s="297"/>
      <c r="Q148" s="297"/>
      <c r="R148" s="297"/>
      <c r="S148" s="297"/>
      <c r="T148" s="29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9" t="s">
        <v>905</v>
      </c>
      <c r="AU148" s="299" t="s">
        <v>86</v>
      </c>
      <c r="AV148" s="14" t="s">
        <v>88</v>
      </c>
      <c r="AW148" s="14" t="s">
        <v>34</v>
      </c>
      <c r="AX148" s="14" t="s">
        <v>78</v>
      </c>
      <c r="AY148" s="299" t="s">
        <v>141</v>
      </c>
    </row>
    <row r="149" spans="1:51" s="14" customFormat="1" ht="12">
      <c r="A149" s="14"/>
      <c r="B149" s="289"/>
      <c r="C149" s="290"/>
      <c r="D149" s="275" t="s">
        <v>905</v>
      </c>
      <c r="E149" s="291" t="s">
        <v>1</v>
      </c>
      <c r="F149" s="292" t="s">
        <v>917</v>
      </c>
      <c r="G149" s="290"/>
      <c r="H149" s="293">
        <v>1</v>
      </c>
      <c r="I149" s="294"/>
      <c r="J149" s="290"/>
      <c r="K149" s="290"/>
      <c r="L149" s="295"/>
      <c r="M149" s="296"/>
      <c r="N149" s="297"/>
      <c r="O149" s="297"/>
      <c r="P149" s="297"/>
      <c r="Q149" s="297"/>
      <c r="R149" s="297"/>
      <c r="S149" s="297"/>
      <c r="T149" s="29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99" t="s">
        <v>905</v>
      </c>
      <c r="AU149" s="299" t="s">
        <v>86</v>
      </c>
      <c r="AV149" s="14" t="s">
        <v>88</v>
      </c>
      <c r="AW149" s="14" t="s">
        <v>34</v>
      </c>
      <c r="AX149" s="14" t="s">
        <v>78</v>
      </c>
      <c r="AY149" s="299" t="s">
        <v>141</v>
      </c>
    </row>
    <row r="150" spans="1:51" s="14" customFormat="1" ht="12">
      <c r="A150" s="14"/>
      <c r="B150" s="289"/>
      <c r="C150" s="290"/>
      <c r="D150" s="275" t="s">
        <v>905</v>
      </c>
      <c r="E150" s="291" t="s">
        <v>1</v>
      </c>
      <c r="F150" s="292" t="s">
        <v>918</v>
      </c>
      <c r="G150" s="290"/>
      <c r="H150" s="293">
        <v>1</v>
      </c>
      <c r="I150" s="294"/>
      <c r="J150" s="290"/>
      <c r="K150" s="290"/>
      <c r="L150" s="295"/>
      <c r="M150" s="296"/>
      <c r="N150" s="297"/>
      <c r="O150" s="297"/>
      <c r="P150" s="297"/>
      <c r="Q150" s="297"/>
      <c r="R150" s="297"/>
      <c r="S150" s="297"/>
      <c r="T150" s="29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9" t="s">
        <v>905</v>
      </c>
      <c r="AU150" s="299" t="s">
        <v>86</v>
      </c>
      <c r="AV150" s="14" t="s">
        <v>88</v>
      </c>
      <c r="AW150" s="14" t="s">
        <v>34</v>
      </c>
      <c r="AX150" s="14" t="s">
        <v>78</v>
      </c>
      <c r="AY150" s="299" t="s">
        <v>141</v>
      </c>
    </row>
    <row r="151" spans="1:51" s="14" customFormat="1" ht="12">
      <c r="A151" s="14"/>
      <c r="B151" s="289"/>
      <c r="C151" s="290"/>
      <c r="D151" s="275" t="s">
        <v>905</v>
      </c>
      <c r="E151" s="291" t="s">
        <v>1</v>
      </c>
      <c r="F151" s="292" t="s">
        <v>919</v>
      </c>
      <c r="G151" s="290"/>
      <c r="H151" s="293">
        <v>1</v>
      </c>
      <c r="I151" s="294"/>
      <c r="J151" s="290"/>
      <c r="K151" s="290"/>
      <c r="L151" s="295"/>
      <c r="M151" s="296"/>
      <c r="N151" s="297"/>
      <c r="O151" s="297"/>
      <c r="P151" s="297"/>
      <c r="Q151" s="297"/>
      <c r="R151" s="297"/>
      <c r="S151" s="297"/>
      <c r="T151" s="29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9" t="s">
        <v>905</v>
      </c>
      <c r="AU151" s="299" t="s">
        <v>86</v>
      </c>
      <c r="AV151" s="14" t="s">
        <v>88</v>
      </c>
      <c r="AW151" s="14" t="s">
        <v>34</v>
      </c>
      <c r="AX151" s="14" t="s">
        <v>78</v>
      </c>
      <c r="AY151" s="299" t="s">
        <v>141</v>
      </c>
    </row>
    <row r="152" spans="1:51" s="14" customFormat="1" ht="12">
      <c r="A152" s="14"/>
      <c r="B152" s="289"/>
      <c r="C152" s="290"/>
      <c r="D152" s="275" t="s">
        <v>905</v>
      </c>
      <c r="E152" s="291" t="s">
        <v>1</v>
      </c>
      <c r="F152" s="292" t="s">
        <v>920</v>
      </c>
      <c r="G152" s="290"/>
      <c r="H152" s="293">
        <v>1</v>
      </c>
      <c r="I152" s="294"/>
      <c r="J152" s="290"/>
      <c r="K152" s="290"/>
      <c r="L152" s="295"/>
      <c r="M152" s="296"/>
      <c r="N152" s="297"/>
      <c r="O152" s="297"/>
      <c r="P152" s="297"/>
      <c r="Q152" s="297"/>
      <c r="R152" s="297"/>
      <c r="S152" s="297"/>
      <c r="T152" s="29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9" t="s">
        <v>905</v>
      </c>
      <c r="AU152" s="299" t="s">
        <v>86</v>
      </c>
      <c r="AV152" s="14" t="s">
        <v>88</v>
      </c>
      <c r="AW152" s="14" t="s">
        <v>34</v>
      </c>
      <c r="AX152" s="14" t="s">
        <v>78</v>
      </c>
      <c r="AY152" s="299" t="s">
        <v>141</v>
      </c>
    </row>
    <row r="153" spans="1:51" s="14" customFormat="1" ht="12">
      <c r="A153" s="14"/>
      <c r="B153" s="289"/>
      <c r="C153" s="290"/>
      <c r="D153" s="275" t="s">
        <v>905</v>
      </c>
      <c r="E153" s="291" t="s">
        <v>1</v>
      </c>
      <c r="F153" s="292" t="s">
        <v>921</v>
      </c>
      <c r="G153" s="290"/>
      <c r="H153" s="293">
        <v>1</v>
      </c>
      <c r="I153" s="294"/>
      <c r="J153" s="290"/>
      <c r="K153" s="290"/>
      <c r="L153" s="295"/>
      <c r="M153" s="296"/>
      <c r="N153" s="297"/>
      <c r="O153" s="297"/>
      <c r="P153" s="297"/>
      <c r="Q153" s="297"/>
      <c r="R153" s="297"/>
      <c r="S153" s="297"/>
      <c r="T153" s="29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99" t="s">
        <v>905</v>
      </c>
      <c r="AU153" s="299" t="s">
        <v>86</v>
      </c>
      <c r="AV153" s="14" t="s">
        <v>88</v>
      </c>
      <c r="AW153" s="14" t="s">
        <v>34</v>
      </c>
      <c r="AX153" s="14" t="s">
        <v>78</v>
      </c>
      <c r="AY153" s="299" t="s">
        <v>141</v>
      </c>
    </row>
    <row r="154" spans="1:51" s="14" customFormat="1" ht="12">
      <c r="A154" s="14"/>
      <c r="B154" s="289"/>
      <c r="C154" s="290"/>
      <c r="D154" s="275" t="s">
        <v>905</v>
      </c>
      <c r="E154" s="291" t="s">
        <v>1</v>
      </c>
      <c r="F154" s="292" t="s">
        <v>922</v>
      </c>
      <c r="G154" s="290"/>
      <c r="H154" s="293">
        <v>1</v>
      </c>
      <c r="I154" s="294"/>
      <c r="J154" s="290"/>
      <c r="K154" s="290"/>
      <c r="L154" s="295"/>
      <c r="M154" s="296"/>
      <c r="N154" s="297"/>
      <c r="O154" s="297"/>
      <c r="P154" s="297"/>
      <c r="Q154" s="297"/>
      <c r="R154" s="297"/>
      <c r="S154" s="297"/>
      <c r="T154" s="29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9" t="s">
        <v>905</v>
      </c>
      <c r="AU154" s="299" t="s">
        <v>86</v>
      </c>
      <c r="AV154" s="14" t="s">
        <v>88</v>
      </c>
      <c r="AW154" s="14" t="s">
        <v>34</v>
      </c>
      <c r="AX154" s="14" t="s">
        <v>78</v>
      </c>
      <c r="AY154" s="299" t="s">
        <v>141</v>
      </c>
    </row>
    <row r="155" spans="1:51" s="14" customFormat="1" ht="12">
      <c r="A155" s="14"/>
      <c r="B155" s="289"/>
      <c r="C155" s="290"/>
      <c r="D155" s="275" t="s">
        <v>905</v>
      </c>
      <c r="E155" s="291" t="s">
        <v>1</v>
      </c>
      <c r="F155" s="292" t="s">
        <v>923</v>
      </c>
      <c r="G155" s="290"/>
      <c r="H155" s="293">
        <v>1</v>
      </c>
      <c r="I155" s="294"/>
      <c r="J155" s="290"/>
      <c r="K155" s="290"/>
      <c r="L155" s="295"/>
      <c r="M155" s="296"/>
      <c r="N155" s="297"/>
      <c r="O155" s="297"/>
      <c r="P155" s="297"/>
      <c r="Q155" s="297"/>
      <c r="R155" s="297"/>
      <c r="S155" s="297"/>
      <c r="T155" s="29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9" t="s">
        <v>905</v>
      </c>
      <c r="AU155" s="299" t="s">
        <v>86</v>
      </c>
      <c r="AV155" s="14" t="s">
        <v>88</v>
      </c>
      <c r="AW155" s="14" t="s">
        <v>34</v>
      </c>
      <c r="AX155" s="14" t="s">
        <v>78</v>
      </c>
      <c r="AY155" s="299" t="s">
        <v>141</v>
      </c>
    </row>
    <row r="156" spans="1:51" s="14" customFormat="1" ht="12">
      <c r="A156" s="14"/>
      <c r="B156" s="289"/>
      <c r="C156" s="290"/>
      <c r="D156" s="275" t="s">
        <v>905</v>
      </c>
      <c r="E156" s="291" t="s">
        <v>1</v>
      </c>
      <c r="F156" s="292" t="s">
        <v>924</v>
      </c>
      <c r="G156" s="290"/>
      <c r="H156" s="293">
        <v>1</v>
      </c>
      <c r="I156" s="294"/>
      <c r="J156" s="290"/>
      <c r="K156" s="290"/>
      <c r="L156" s="295"/>
      <c r="M156" s="296"/>
      <c r="N156" s="297"/>
      <c r="O156" s="297"/>
      <c r="P156" s="297"/>
      <c r="Q156" s="297"/>
      <c r="R156" s="297"/>
      <c r="S156" s="297"/>
      <c r="T156" s="29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9" t="s">
        <v>905</v>
      </c>
      <c r="AU156" s="299" t="s">
        <v>86</v>
      </c>
      <c r="AV156" s="14" t="s">
        <v>88</v>
      </c>
      <c r="AW156" s="14" t="s">
        <v>34</v>
      </c>
      <c r="AX156" s="14" t="s">
        <v>78</v>
      </c>
      <c r="AY156" s="299" t="s">
        <v>141</v>
      </c>
    </row>
    <row r="157" spans="1:51" s="14" customFormat="1" ht="12">
      <c r="A157" s="14"/>
      <c r="B157" s="289"/>
      <c r="C157" s="290"/>
      <c r="D157" s="275" t="s">
        <v>905</v>
      </c>
      <c r="E157" s="291" t="s">
        <v>1</v>
      </c>
      <c r="F157" s="292" t="s">
        <v>925</v>
      </c>
      <c r="G157" s="290"/>
      <c r="H157" s="293">
        <v>1</v>
      </c>
      <c r="I157" s="294"/>
      <c r="J157" s="290"/>
      <c r="K157" s="290"/>
      <c r="L157" s="295"/>
      <c r="M157" s="296"/>
      <c r="N157" s="297"/>
      <c r="O157" s="297"/>
      <c r="P157" s="297"/>
      <c r="Q157" s="297"/>
      <c r="R157" s="297"/>
      <c r="S157" s="297"/>
      <c r="T157" s="29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9" t="s">
        <v>905</v>
      </c>
      <c r="AU157" s="299" t="s">
        <v>86</v>
      </c>
      <c r="AV157" s="14" t="s">
        <v>88</v>
      </c>
      <c r="AW157" s="14" t="s">
        <v>34</v>
      </c>
      <c r="AX157" s="14" t="s">
        <v>78</v>
      </c>
      <c r="AY157" s="299" t="s">
        <v>141</v>
      </c>
    </row>
    <row r="158" spans="1:51" s="15" customFormat="1" ht="12">
      <c r="A158" s="15"/>
      <c r="B158" s="300"/>
      <c r="C158" s="301"/>
      <c r="D158" s="275" t="s">
        <v>905</v>
      </c>
      <c r="E158" s="302" t="s">
        <v>1</v>
      </c>
      <c r="F158" s="303" t="s">
        <v>926</v>
      </c>
      <c r="G158" s="301"/>
      <c r="H158" s="304">
        <v>39</v>
      </c>
      <c r="I158" s="305"/>
      <c r="J158" s="301"/>
      <c r="K158" s="301"/>
      <c r="L158" s="306"/>
      <c r="M158" s="307"/>
      <c r="N158" s="308"/>
      <c r="O158" s="308"/>
      <c r="P158" s="308"/>
      <c r="Q158" s="308"/>
      <c r="R158" s="308"/>
      <c r="S158" s="308"/>
      <c r="T158" s="30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10" t="s">
        <v>905</v>
      </c>
      <c r="AU158" s="310" t="s">
        <v>86</v>
      </c>
      <c r="AV158" s="15" t="s">
        <v>160</v>
      </c>
      <c r="AW158" s="15" t="s">
        <v>34</v>
      </c>
      <c r="AX158" s="15" t="s">
        <v>78</v>
      </c>
      <c r="AY158" s="310" t="s">
        <v>141</v>
      </c>
    </row>
    <row r="159" spans="1:51" s="14" customFormat="1" ht="12">
      <c r="A159" s="14"/>
      <c r="B159" s="289"/>
      <c r="C159" s="290"/>
      <c r="D159" s="275" t="s">
        <v>905</v>
      </c>
      <c r="E159" s="291" t="s">
        <v>1</v>
      </c>
      <c r="F159" s="292" t="s">
        <v>927</v>
      </c>
      <c r="G159" s="290"/>
      <c r="H159" s="293">
        <v>1</v>
      </c>
      <c r="I159" s="294"/>
      <c r="J159" s="290"/>
      <c r="K159" s="290"/>
      <c r="L159" s="295"/>
      <c r="M159" s="296"/>
      <c r="N159" s="297"/>
      <c r="O159" s="297"/>
      <c r="P159" s="297"/>
      <c r="Q159" s="297"/>
      <c r="R159" s="297"/>
      <c r="S159" s="297"/>
      <c r="T159" s="29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9" t="s">
        <v>905</v>
      </c>
      <c r="AU159" s="299" t="s">
        <v>86</v>
      </c>
      <c r="AV159" s="14" t="s">
        <v>88</v>
      </c>
      <c r="AW159" s="14" t="s">
        <v>34</v>
      </c>
      <c r="AX159" s="14" t="s">
        <v>86</v>
      </c>
      <c r="AY159" s="299" t="s">
        <v>141</v>
      </c>
    </row>
    <row r="160" spans="1:65" s="2" customFormat="1" ht="16.5" customHeight="1">
      <c r="A160" s="38"/>
      <c r="B160" s="39"/>
      <c r="C160" s="264" t="s">
        <v>350</v>
      </c>
      <c r="D160" s="264" t="s">
        <v>188</v>
      </c>
      <c r="E160" s="265" t="s">
        <v>928</v>
      </c>
      <c r="F160" s="266" t="s">
        <v>929</v>
      </c>
      <c r="G160" s="267" t="s">
        <v>239</v>
      </c>
      <c r="H160" s="268">
        <v>80</v>
      </c>
      <c r="I160" s="269"/>
      <c r="J160" s="270">
        <f>ROUND(I160*H160,2)</f>
        <v>0</v>
      </c>
      <c r="K160" s="271"/>
      <c r="L160" s="272"/>
      <c r="M160" s="273" t="s">
        <v>1</v>
      </c>
      <c r="N160" s="274" t="s">
        <v>43</v>
      </c>
      <c r="O160" s="91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6" t="s">
        <v>302</v>
      </c>
      <c r="AT160" s="256" t="s">
        <v>188</v>
      </c>
      <c r="AU160" s="256" t="s">
        <v>86</v>
      </c>
      <c r="AY160" s="17" t="s">
        <v>141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7" t="s">
        <v>86</v>
      </c>
      <c r="BK160" s="257">
        <f>ROUND(I160*H160,2)</f>
        <v>0</v>
      </c>
      <c r="BL160" s="17" t="s">
        <v>160</v>
      </c>
      <c r="BM160" s="256" t="s">
        <v>203</v>
      </c>
    </row>
    <row r="161" spans="1:65" s="2" customFormat="1" ht="16.5" customHeight="1">
      <c r="A161" s="38"/>
      <c r="B161" s="39"/>
      <c r="C161" s="264" t="s">
        <v>360</v>
      </c>
      <c r="D161" s="264" t="s">
        <v>188</v>
      </c>
      <c r="E161" s="265" t="s">
        <v>930</v>
      </c>
      <c r="F161" s="266" t="s">
        <v>931</v>
      </c>
      <c r="G161" s="267" t="s">
        <v>239</v>
      </c>
      <c r="H161" s="268">
        <v>50</v>
      </c>
      <c r="I161" s="269"/>
      <c r="J161" s="270">
        <f>ROUND(I161*H161,2)</f>
        <v>0</v>
      </c>
      <c r="K161" s="271"/>
      <c r="L161" s="272"/>
      <c r="M161" s="273" t="s">
        <v>1</v>
      </c>
      <c r="N161" s="274" t="s">
        <v>43</v>
      </c>
      <c r="O161" s="91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6" t="s">
        <v>302</v>
      </c>
      <c r="AT161" s="256" t="s">
        <v>188</v>
      </c>
      <c r="AU161" s="256" t="s">
        <v>86</v>
      </c>
      <c r="AY161" s="17" t="s">
        <v>141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7" t="s">
        <v>86</v>
      </c>
      <c r="BK161" s="257">
        <f>ROUND(I161*H161,2)</f>
        <v>0</v>
      </c>
      <c r="BL161" s="17" t="s">
        <v>160</v>
      </c>
      <c r="BM161" s="256" t="s">
        <v>210</v>
      </c>
    </row>
    <row r="162" spans="1:65" s="2" customFormat="1" ht="16.5" customHeight="1">
      <c r="A162" s="38"/>
      <c r="B162" s="39"/>
      <c r="C162" s="264" t="s">
        <v>7</v>
      </c>
      <c r="D162" s="264" t="s">
        <v>188</v>
      </c>
      <c r="E162" s="265" t="s">
        <v>932</v>
      </c>
      <c r="F162" s="266" t="s">
        <v>933</v>
      </c>
      <c r="G162" s="267" t="s">
        <v>239</v>
      </c>
      <c r="H162" s="268">
        <v>15</v>
      </c>
      <c r="I162" s="269"/>
      <c r="J162" s="270">
        <f>ROUND(I162*H162,2)</f>
        <v>0</v>
      </c>
      <c r="K162" s="271"/>
      <c r="L162" s="272"/>
      <c r="M162" s="273" t="s">
        <v>1</v>
      </c>
      <c r="N162" s="274" t="s">
        <v>43</v>
      </c>
      <c r="O162" s="91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6" t="s">
        <v>302</v>
      </c>
      <c r="AT162" s="256" t="s">
        <v>188</v>
      </c>
      <c r="AU162" s="256" t="s">
        <v>86</v>
      </c>
      <c r="AY162" s="17" t="s">
        <v>141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7" t="s">
        <v>86</v>
      </c>
      <c r="BK162" s="257">
        <f>ROUND(I162*H162,2)</f>
        <v>0</v>
      </c>
      <c r="BL162" s="17" t="s">
        <v>160</v>
      </c>
      <c r="BM162" s="256" t="s">
        <v>265</v>
      </c>
    </row>
    <row r="163" spans="1:65" s="2" customFormat="1" ht="16.5" customHeight="1">
      <c r="A163" s="38"/>
      <c r="B163" s="39"/>
      <c r="C163" s="264" t="s">
        <v>367</v>
      </c>
      <c r="D163" s="264" t="s">
        <v>188</v>
      </c>
      <c r="E163" s="265" t="s">
        <v>934</v>
      </c>
      <c r="F163" s="266" t="s">
        <v>935</v>
      </c>
      <c r="G163" s="267" t="s">
        <v>239</v>
      </c>
      <c r="H163" s="268">
        <v>160</v>
      </c>
      <c r="I163" s="269"/>
      <c r="J163" s="270">
        <f>ROUND(I163*H163,2)</f>
        <v>0</v>
      </c>
      <c r="K163" s="271"/>
      <c r="L163" s="272"/>
      <c r="M163" s="273" t="s">
        <v>1</v>
      </c>
      <c r="N163" s="274" t="s">
        <v>43</v>
      </c>
      <c r="O163" s="91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6" t="s">
        <v>302</v>
      </c>
      <c r="AT163" s="256" t="s">
        <v>188</v>
      </c>
      <c r="AU163" s="256" t="s">
        <v>86</v>
      </c>
      <c r="AY163" s="17" t="s">
        <v>141</v>
      </c>
      <c r="BE163" s="257">
        <f>IF(N163="základní",J163,0)</f>
        <v>0</v>
      </c>
      <c r="BF163" s="257">
        <f>IF(N163="snížená",J163,0)</f>
        <v>0</v>
      </c>
      <c r="BG163" s="257">
        <f>IF(N163="zákl. přenesená",J163,0)</f>
        <v>0</v>
      </c>
      <c r="BH163" s="257">
        <f>IF(N163="sníž. přenesená",J163,0)</f>
        <v>0</v>
      </c>
      <c r="BI163" s="257">
        <f>IF(N163="nulová",J163,0)</f>
        <v>0</v>
      </c>
      <c r="BJ163" s="17" t="s">
        <v>86</v>
      </c>
      <c r="BK163" s="257">
        <f>ROUND(I163*H163,2)</f>
        <v>0</v>
      </c>
      <c r="BL163" s="17" t="s">
        <v>160</v>
      </c>
      <c r="BM163" s="256" t="s">
        <v>273</v>
      </c>
    </row>
    <row r="164" spans="1:65" s="2" customFormat="1" ht="16.5" customHeight="1">
      <c r="A164" s="38"/>
      <c r="B164" s="39"/>
      <c r="C164" s="264" t="s">
        <v>371</v>
      </c>
      <c r="D164" s="264" t="s">
        <v>188</v>
      </c>
      <c r="E164" s="265" t="s">
        <v>936</v>
      </c>
      <c r="F164" s="266" t="s">
        <v>937</v>
      </c>
      <c r="G164" s="267" t="s">
        <v>239</v>
      </c>
      <c r="H164" s="268">
        <v>15</v>
      </c>
      <c r="I164" s="269"/>
      <c r="J164" s="270">
        <f>ROUND(I164*H164,2)</f>
        <v>0</v>
      </c>
      <c r="K164" s="271"/>
      <c r="L164" s="272"/>
      <c r="M164" s="273" t="s">
        <v>1</v>
      </c>
      <c r="N164" s="274" t="s">
        <v>43</v>
      </c>
      <c r="O164" s="91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6" t="s">
        <v>302</v>
      </c>
      <c r="AT164" s="256" t="s">
        <v>188</v>
      </c>
      <c r="AU164" s="256" t="s">
        <v>86</v>
      </c>
      <c r="AY164" s="17" t="s">
        <v>141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7" t="s">
        <v>86</v>
      </c>
      <c r="BK164" s="257">
        <f>ROUND(I164*H164,2)</f>
        <v>0</v>
      </c>
      <c r="BL164" s="17" t="s">
        <v>160</v>
      </c>
      <c r="BM164" s="256" t="s">
        <v>281</v>
      </c>
    </row>
    <row r="165" spans="1:65" s="2" customFormat="1" ht="16.5" customHeight="1">
      <c r="A165" s="38"/>
      <c r="B165" s="39"/>
      <c r="C165" s="264" t="s">
        <v>375</v>
      </c>
      <c r="D165" s="264" t="s">
        <v>188</v>
      </c>
      <c r="E165" s="265" t="s">
        <v>938</v>
      </c>
      <c r="F165" s="266" t="s">
        <v>939</v>
      </c>
      <c r="G165" s="267" t="s">
        <v>239</v>
      </c>
      <c r="H165" s="268">
        <v>15</v>
      </c>
      <c r="I165" s="269"/>
      <c r="J165" s="270">
        <f>ROUND(I165*H165,2)</f>
        <v>0</v>
      </c>
      <c r="K165" s="271"/>
      <c r="L165" s="272"/>
      <c r="M165" s="273" t="s">
        <v>1</v>
      </c>
      <c r="N165" s="274" t="s">
        <v>43</v>
      </c>
      <c r="O165" s="91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6" t="s">
        <v>302</v>
      </c>
      <c r="AT165" s="256" t="s">
        <v>188</v>
      </c>
      <c r="AU165" s="256" t="s">
        <v>86</v>
      </c>
      <c r="AY165" s="17" t="s">
        <v>141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7" t="s">
        <v>86</v>
      </c>
      <c r="BK165" s="257">
        <f>ROUND(I165*H165,2)</f>
        <v>0</v>
      </c>
      <c r="BL165" s="17" t="s">
        <v>160</v>
      </c>
      <c r="BM165" s="256" t="s">
        <v>289</v>
      </c>
    </row>
    <row r="166" spans="1:65" s="2" customFormat="1" ht="16.5" customHeight="1">
      <c r="A166" s="38"/>
      <c r="B166" s="39"/>
      <c r="C166" s="264" t="s">
        <v>379</v>
      </c>
      <c r="D166" s="264" t="s">
        <v>188</v>
      </c>
      <c r="E166" s="265" t="s">
        <v>940</v>
      </c>
      <c r="F166" s="266" t="s">
        <v>941</v>
      </c>
      <c r="G166" s="267" t="s">
        <v>239</v>
      </c>
      <c r="H166" s="268">
        <v>40</v>
      </c>
      <c r="I166" s="269"/>
      <c r="J166" s="270">
        <f>ROUND(I166*H166,2)</f>
        <v>0</v>
      </c>
      <c r="K166" s="271"/>
      <c r="L166" s="272"/>
      <c r="M166" s="273" t="s">
        <v>1</v>
      </c>
      <c r="N166" s="274" t="s">
        <v>43</v>
      </c>
      <c r="O166" s="91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6" t="s">
        <v>302</v>
      </c>
      <c r="AT166" s="256" t="s">
        <v>188</v>
      </c>
      <c r="AU166" s="256" t="s">
        <v>86</v>
      </c>
      <c r="AY166" s="17" t="s">
        <v>141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7" t="s">
        <v>86</v>
      </c>
      <c r="BK166" s="257">
        <f>ROUND(I166*H166,2)</f>
        <v>0</v>
      </c>
      <c r="BL166" s="17" t="s">
        <v>160</v>
      </c>
      <c r="BM166" s="256" t="s">
        <v>297</v>
      </c>
    </row>
    <row r="167" spans="1:65" s="2" customFormat="1" ht="16.5" customHeight="1">
      <c r="A167" s="38"/>
      <c r="B167" s="39"/>
      <c r="C167" s="264" t="s">
        <v>383</v>
      </c>
      <c r="D167" s="264" t="s">
        <v>188</v>
      </c>
      <c r="E167" s="265" t="s">
        <v>942</v>
      </c>
      <c r="F167" s="266" t="s">
        <v>943</v>
      </c>
      <c r="G167" s="267" t="s">
        <v>239</v>
      </c>
      <c r="H167" s="268">
        <v>20</v>
      </c>
      <c r="I167" s="269"/>
      <c r="J167" s="270">
        <f>ROUND(I167*H167,2)</f>
        <v>0</v>
      </c>
      <c r="K167" s="271"/>
      <c r="L167" s="272"/>
      <c r="M167" s="273" t="s">
        <v>1</v>
      </c>
      <c r="N167" s="274" t="s">
        <v>43</v>
      </c>
      <c r="O167" s="91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6" t="s">
        <v>302</v>
      </c>
      <c r="AT167" s="256" t="s">
        <v>188</v>
      </c>
      <c r="AU167" s="256" t="s">
        <v>86</v>
      </c>
      <c r="AY167" s="17" t="s">
        <v>141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7" t="s">
        <v>86</v>
      </c>
      <c r="BK167" s="257">
        <f>ROUND(I167*H167,2)</f>
        <v>0</v>
      </c>
      <c r="BL167" s="17" t="s">
        <v>160</v>
      </c>
      <c r="BM167" s="256" t="s">
        <v>221</v>
      </c>
    </row>
    <row r="168" spans="1:65" s="2" customFormat="1" ht="16.5" customHeight="1">
      <c r="A168" s="38"/>
      <c r="B168" s="39"/>
      <c r="C168" s="264" t="s">
        <v>385</v>
      </c>
      <c r="D168" s="264" t="s">
        <v>188</v>
      </c>
      <c r="E168" s="265" t="s">
        <v>944</v>
      </c>
      <c r="F168" s="266" t="s">
        <v>945</v>
      </c>
      <c r="G168" s="267" t="s">
        <v>239</v>
      </c>
      <c r="H168" s="268">
        <v>15</v>
      </c>
      <c r="I168" s="269"/>
      <c r="J168" s="270">
        <f>ROUND(I168*H168,2)</f>
        <v>0</v>
      </c>
      <c r="K168" s="271"/>
      <c r="L168" s="272"/>
      <c r="M168" s="273" t="s">
        <v>1</v>
      </c>
      <c r="N168" s="274" t="s">
        <v>43</v>
      </c>
      <c r="O168" s="91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6" t="s">
        <v>302</v>
      </c>
      <c r="AT168" s="256" t="s">
        <v>188</v>
      </c>
      <c r="AU168" s="256" t="s">
        <v>86</v>
      </c>
      <c r="AY168" s="17" t="s">
        <v>141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7" t="s">
        <v>86</v>
      </c>
      <c r="BK168" s="257">
        <f>ROUND(I168*H168,2)</f>
        <v>0</v>
      </c>
      <c r="BL168" s="17" t="s">
        <v>160</v>
      </c>
      <c r="BM168" s="256" t="s">
        <v>410</v>
      </c>
    </row>
    <row r="169" spans="1:65" s="2" customFormat="1" ht="16.5" customHeight="1">
      <c r="A169" s="38"/>
      <c r="B169" s="39"/>
      <c r="C169" s="264" t="s">
        <v>389</v>
      </c>
      <c r="D169" s="264" t="s">
        <v>188</v>
      </c>
      <c r="E169" s="265" t="s">
        <v>946</v>
      </c>
      <c r="F169" s="266" t="s">
        <v>947</v>
      </c>
      <c r="G169" s="267" t="s">
        <v>239</v>
      </c>
      <c r="H169" s="268">
        <v>15</v>
      </c>
      <c r="I169" s="269"/>
      <c r="J169" s="270">
        <f>ROUND(I169*H169,2)</f>
        <v>0</v>
      </c>
      <c r="K169" s="271"/>
      <c r="L169" s="272"/>
      <c r="M169" s="273" t="s">
        <v>1</v>
      </c>
      <c r="N169" s="274" t="s">
        <v>43</v>
      </c>
      <c r="O169" s="91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6" t="s">
        <v>302</v>
      </c>
      <c r="AT169" s="256" t="s">
        <v>188</v>
      </c>
      <c r="AU169" s="256" t="s">
        <v>86</v>
      </c>
      <c r="AY169" s="17" t="s">
        <v>141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7" t="s">
        <v>86</v>
      </c>
      <c r="BK169" s="257">
        <f>ROUND(I169*H169,2)</f>
        <v>0</v>
      </c>
      <c r="BL169" s="17" t="s">
        <v>160</v>
      </c>
      <c r="BM169" s="256" t="s">
        <v>948</v>
      </c>
    </row>
    <row r="170" spans="1:65" s="2" customFormat="1" ht="16.5" customHeight="1">
      <c r="A170" s="38"/>
      <c r="B170" s="39"/>
      <c r="C170" s="244" t="s">
        <v>393</v>
      </c>
      <c r="D170" s="244" t="s">
        <v>144</v>
      </c>
      <c r="E170" s="245" t="s">
        <v>949</v>
      </c>
      <c r="F170" s="246" t="s">
        <v>950</v>
      </c>
      <c r="G170" s="247" t="s">
        <v>951</v>
      </c>
      <c r="H170" s="263">
        <v>1</v>
      </c>
      <c r="I170" s="249"/>
      <c r="J170" s="250">
        <f>ROUND(I170*H170,2)</f>
        <v>0</v>
      </c>
      <c r="K170" s="251"/>
      <c r="L170" s="44"/>
      <c r="M170" s="252" t="s">
        <v>1</v>
      </c>
      <c r="N170" s="253" t="s">
        <v>43</v>
      </c>
      <c r="O170" s="91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6" t="s">
        <v>160</v>
      </c>
      <c r="AT170" s="256" t="s">
        <v>144</v>
      </c>
      <c r="AU170" s="256" t="s">
        <v>86</v>
      </c>
      <c r="AY170" s="17" t="s">
        <v>141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7" t="s">
        <v>86</v>
      </c>
      <c r="BK170" s="257">
        <f>ROUND(I170*H170,2)</f>
        <v>0</v>
      </c>
      <c r="BL170" s="17" t="s">
        <v>160</v>
      </c>
      <c r="BM170" s="256" t="s">
        <v>486</v>
      </c>
    </row>
    <row r="171" spans="1:65" s="2" customFormat="1" ht="16.5" customHeight="1">
      <c r="A171" s="38"/>
      <c r="B171" s="39"/>
      <c r="C171" s="244" t="s">
        <v>397</v>
      </c>
      <c r="D171" s="244" t="s">
        <v>144</v>
      </c>
      <c r="E171" s="245" t="s">
        <v>952</v>
      </c>
      <c r="F171" s="246" t="s">
        <v>953</v>
      </c>
      <c r="G171" s="247" t="s">
        <v>951</v>
      </c>
      <c r="H171" s="263">
        <v>1</v>
      </c>
      <c r="I171" s="249"/>
      <c r="J171" s="250">
        <f>ROUND(I171*H171,2)</f>
        <v>0</v>
      </c>
      <c r="K171" s="251"/>
      <c r="L171" s="44"/>
      <c r="M171" s="258" t="s">
        <v>1</v>
      </c>
      <c r="N171" s="259" t="s">
        <v>43</v>
      </c>
      <c r="O171" s="260"/>
      <c r="P171" s="261">
        <f>O171*H171</f>
        <v>0</v>
      </c>
      <c r="Q171" s="261">
        <v>0</v>
      </c>
      <c r="R171" s="261">
        <f>Q171*H171</f>
        <v>0</v>
      </c>
      <c r="S171" s="261">
        <v>0</v>
      </c>
      <c r="T171" s="26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6" t="s">
        <v>160</v>
      </c>
      <c r="AT171" s="256" t="s">
        <v>144</v>
      </c>
      <c r="AU171" s="256" t="s">
        <v>86</v>
      </c>
      <c r="AY171" s="17" t="s">
        <v>141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7" t="s">
        <v>86</v>
      </c>
      <c r="BK171" s="257">
        <f>ROUND(I171*H171,2)</f>
        <v>0</v>
      </c>
      <c r="BL171" s="17" t="s">
        <v>160</v>
      </c>
      <c r="BM171" s="256" t="s">
        <v>583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192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16:K17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115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954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9. 12. 2019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35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ROUND((SUM(BE122:BE193)),2)</f>
        <v>0</v>
      </c>
      <c r="G33" s="38"/>
      <c r="H33" s="38"/>
      <c r="I33" s="171">
        <v>0.21</v>
      </c>
      <c r="J33" s="170">
        <f>ROUND(((SUM(BE122:BE193))*I33),2)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ROUND((SUM(BF122:BF193)),2)</f>
        <v>0</v>
      </c>
      <c r="G34" s="38"/>
      <c r="H34" s="38"/>
      <c r="I34" s="171">
        <v>0.15</v>
      </c>
      <c r="J34" s="170">
        <f>ROUND(((SUM(BF122:BF193))*I34),2)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ROUND((SUM(BG122:BG193)),2)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ROUND((SUM(BH122:BH193)),2)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ROUND((SUM(BI122:BI193)),2)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D.3 - ZTI,Plyn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Holečkova 668/38, Praha 5</v>
      </c>
      <c r="G89" s="40"/>
      <c r="H89" s="40"/>
      <c r="I89" s="156" t="s">
        <v>22</v>
      </c>
      <c r="J89" s="79" t="str">
        <f>IF(J12="","",J12)</f>
        <v>9. 12. 2019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7.9" customHeight="1">
      <c r="A91" s="38"/>
      <c r="B91" s="39"/>
      <c r="C91" s="32" t="s">
        <v>24</v>
      </c>
      <c r="D91" s="40"/>
      <c r="E91" s="40"/>
      <c r="F91" s="27" t="str">
        <f>E15</f>
        <v>Městská část Praha 5, nám. 14. října č. 4, Praha 5</v>
      </c>
      <c r="G91" s="40"/>
      <c r="H91" s="40"/>
      <c r="I91" s="156" t="s">
        <v>31</v>
      </c>
      <c r="J91" s="36" t="str">
        <f>E21</f>
        <v>Ing. Jaroslav Šereda - Qteam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118</v>
      </c>
      <c r="D94" s="198"/>
      <c r="E94" s="198"/>
      <c r="F94" s="198"/>
      <c r="G94" s="198"/>
      <c r="H94" s="198"/>
      <c r="I94" s="199"/>
      <c r="J94" s="200" t="s">
        <v>119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120</v>
      </c>
      <c r="D96" s="40"/>
      <c r="E96" s="40"/>
      <c r="F96" s="40"/>
      <c r="G96" s="40"/>
      <c r="H96" s="40"/>
      <c r="I96" s="15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202"/>
      <c r="C97" s="203"/>
      <c r="D97" s="204" t="s">
        <v>955</v>
      </c>
      <c r="E97" s="205"/>
      <c r="F97" s="205"/>
      <c r="G97" s="205"/>
      <c r="H97" s="205"/>
      <c r="I97" s="206"/>
      <c r="J97" s="207">
        <f>J123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956</v>
      </c>
      <c r="E98" s="211"/>
      <c r="F98" s="211"/>
      <c r="G98" s="211"/>
      <c r="H98" s="211"/>
      <c r="I98" s="212"/>
      <c r="J98" s="213">
        <f>J124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957</v>
      </c>
      <c r="E99" s="211"/>
      <c r="F99" s="211"/>
      <c r="G99" s="211"/>
      <c r="H99" s="211"/>
      <c r="I99" s="212"/>
      <c r="J99" s="213">
        <f>J149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958</v>
      </c>
      <c r="E100" s="211"/>
      <c r="F100" s="211"/>
      <c r="G100" s="211"/>
      <c r="H100" s="211"/>
      <c r="I100" s="212"/>
      <c r="J100" s="213">
        <f>J163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959</v>
      </c>
      <c r="E101" s="211"/>
      <c r="F101" s="211"/>
      <c r="G101" s="211"/>
      <c r="H101" s="211"/>
      <c r="I101" s="212"/>
      <c r="J101" s="213">
        <f>J169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960</v>
      </c>
      <c r="E102" s="211"/>
      <c r="F102" s="211"/>
      <c r="G102" s="211"/>
      <c r="H102" s="211"/>
      <c r="I102" s="212"/>
      <c r="J102" s="213">
        <f>J172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Kotelna Holečkova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115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D.3 - ZTI,Plyn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Holečkova 668/38, Praha 5</v>
      </c>
      <c r="G116" s="40"/>
      <c r="H116" s="40"/>
      <c r="I116" s="156" t="s">
        <v>22</v>
      </c>
      <c r="J116" s="79" t="str">
        <f>IF(J12="","",J12)</f>
        <v>9. 12. 2019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7.9" customHeight="1">
      <c r="A118" s="38"/>
      <c r="B118" s="39"/>
      <c r="C118" s="32" t="s">
        <v>24</v>
      </c>
      <c r="D118" s="40"/>
      <c r="E118" s="40"/>
      <c r="F118" s="27" t="str">
        <f>E15</f>
        <v>Městská část Praha 5, nám. 14. října č. 4, Praha 5</v>
      </c>
      <c r="G118" s="40"/>
      <c r="H118" s="40"/>
      <c r="I118" s="156" t="s">
        <v>31</v>
      </c>
      <c r="J118" s="36" t="str">
        <f>E21</f>
        <v>Ing. Jaroslav Šereda - Qteam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156" t="s">
        <v>35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127</v>
      </c>
      <c r="D121" s="218" t="s">
        <v>63</v>
      </c>
      <c r="E121" s="218" t="s">
        <v>59</v>
      </c>
      <c r="F121" s="218" t="s">
        <v>60</v>
      </c>
      <c r="G121" s="218" t="s">
        <v>128</v>
      </c>
      <c r="H121" s="218" t="s">
        <v>129</v>
      </c>
      <c r="I121" s="219" t="s">
        <v>130</v>
      </c>
      <c r="J121" s="220" t="s">
        <v>119</v>
      </c>
      <c r="K121" s="221" t="s">
        <v>131</v>
      </c>
      <c r="L121" s="222"/>
      <c r="M121" s="100" t="s">
        <v>1</v>
      </c>
      <c r="N121" s="101" t="s">
        <v>42</v>
      </c>
      <c r="O121" s="101" t="s">
        <v>132</v>
      </c>
      <c r="P121" s="101" t="s">
        <v>133</v>
      </c>
      <c r="Q121" s="101" t="s">
        <v>134</v>
      </c>
      <c r="R121" s="101" t="s">
        <v>135</v>
      </c>
      <c r="S121" s="101" t="s">
        <v>136</v>
      </c>
      <c r="T121" s="102" t="s">
        <v>137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138</v>
      </c>
      <c r="D122" s="40"/>
      <c r="E122" s="40"/>
      <c r="F122" s="40"/>
      <c r="G122" s="40"/>
      <c r="H122" s="40"/>
      <c r="I122" s="154"/>
      <c r="J122" s="223">
        <f>BK122</f>
        <v>0</v>
      </c>
      <c r="K122" s="40"/>
      <c r="L122" s="44"/>
      <c r="M122" s="103"/>
      <c r="N122" s="224"/>
      <c r="O122" s="104"/>
      <c r="P122" s="225">
        <f>P123</f>
        <v>0</v>
      </c>
      <c r="Q122" s="104"/>
      <c r="R122" s="225">
        <f>R123</f>
        <v>0.253623</v>
      </c>
      <c r="S122" s="104"/>
      <c r="T122" s="226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121</v>
      </c>
      <c r="BK122" s="227">
        <f>BK123</f>
        <v>0</v>
      </c>
    </row>
    <row r="123" spans="1:63" s="12" customFormat="1" ht="25.9" customHeight="1">
      <c r="A123" s="12"/>
      <c r="B123" s="228"/>
      <c r="C123" s="229"/>
      <c r="D123" s="230" t="s">
        <v>77</v>
      </c>
      <c r="E123" s="231" t="s">
        <v>961</v>
      </c>
      <c r="F123" s="231" t="s">
        <v>962</v>
      </c>
      <c r="G123" s="229"/>
      <c r="H123" s="229"/>
      <c r="I123" s="232"/>
      <c r="J123" s="233">
        <f>BK123</f>
        <v>0</v>
      </c>
      <c r="K123" s="229"/>
      <c r="L123" s="234"/>
      <c r="M123" s="235"/>
      <c r="N123" s="236"/>
      <c r="O123" s="236"/>
      <c r="P123" s="237">
        <f>P124+P149+P163+P169+P172</f>
        <v>0</v>
      </c>
      <c r="Q123" s="236"/>
      <c r="R123" s="237">
        <f>R124+R149+R163+R169+R172</f>
        <v>0.253623</v>
      </c>
      <c r="S123" s="236"/>
      <c r="T123" s="238">
        <f>T124+T149+T163+T169+T172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9" t="s">
        <v>88</v>
      </c>
      <c r="AT123" s="240" t="s">
        <v>77</v>
      </c>
      <c r="AU123" s="240" t="s">
        <v>78</v>
      </c>
      <c r="AY123" s="239" t="s">
        <v>141</v>
      </c>
      <c r="BK123" s="241">
        <f>BK124+BK149+BK163+BK169+BK172</f>
        <v>0</v>
      </c>
    </row>
    <row r="124" spans="1:63" s="12" customFormat="1" ht="22.8" customHeight="1">
      <c r="A124" s="12"/>
      <c r="B124" s="228"/>
      <c r="C124" s="229"/>
      <c r="D124" s="230" t="s">
        <v>77</v>
      </c>
      <c r="E124" s="242" t="s">
        <v>963</v>
      </c>
      <c r="F124" s="242" t="s">
        <v>359</v>
      </c>
      <c r="G124" s="229"/>
      <c r="H124" s="229"/>
      <c r="I124" s="232"/>
      <c r="J124" s="243">
        <f>BK124</f>
        <v>0</v>
      </c>
      <c r="K124" s="229"/>
      <c r="L124" s="234"/>
      <c r="M124" s="235"/>
      <c r="N124" s="236"/>
      <c r="O124" s="236"/>
      <c r="P124" s="237">
        <f>SUM(P125:P148)</f>
        <v>0</v>
      </c>
      <c r="Q124" s="236"/>
      <c r="R124" s="237">
        <f>SUM(R125:R148)</f>
        <v>0.036129999999999995</v>
      </c>
      <c r="S124" s="236"/>
      <c r="T124" s="238">
        <f>SUM(T125:T148)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86</v>
      </c>
      <c r="AT124" s="240" t="s">
        <v>77</v>
      </c>
      <c r="AU124" s="240" t="s">
        <v>86</v>
      </c>
      <c r="AY124" s="239" t="s">
        <v>141</v>
      </c>
      <c r="BK124" s="241">
        <f>SUM(BK125:BK148)</f>
        <v>0</v>
      </c>
    </row>
    <row r="125" spans="1:65" s="2" customFormat="1" ht="24" customHeight="1">
      <c r="A125" s="38"/>
      <c r="B125" s="39"/>
      <c r="C125" s="244" t="s">
        <v>86</v>
      </c>
      <c r="D125" s="244" t="s">
        <v>144</v>
      </c>
      <c r="E125" s="245" t="s">
        <v>964</v>
      </c>
      <c r="F125" s="246" t="s">
        <v>965</v>
      </c>
      <c r="G125" s="247" t="s">
        <v>191</v>
      </c>
      <c r="H125" s="263">
        <v>1</v>
      </c>
      <c r="I125" s="249"/>
      <c r="J125" s="250">
        <f>ROUND(I125*H125,2)</f>
        <v>0</v>
      </c>
      <c r="K125" s="251"/>
      <c r="L125" s="44"/>
      <c r="M125" s="252" t="s">
        <v>1</v>
      </c>
      <c r="N125" s="253" t="s">
        <v>43</v>
      </c>
      <c r="O125" s="91"/>
      <c r="P125" s="254">
        <f>O125*H125</f>
        <v>0</v>
      </c>
      <c r="Q125" s="254">
        <v>0.004</v>
      </c>
      <c r="R125" s="254">
        <f>Q125*H125</f>
        <v>0.004</v>
      </c>
      <c r="S125" s="254">
        <v>0</v>
      </c>
      <c r="T125" s="25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6" t="s">
        <v>160</v>
      </c>
      <c r="AT125" s="256" t="s">
        <v>144</v>
      </c>
      <c r="AU125" s="256" t="s">
        <v>88</v>
      </c>
      <c r="AY125" s="17" t="s">
        <v>141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7" t="s">
        <v>86</v>
      </c>
      <c r="BK125" s="257">
        <f>ROUND(I125*H125,2)</f>
        <v>0</v>
      </c>
      <c r="BL125" s="17" t="s">
        <v>160</v>
      </c>
      <c r="BM125" s="256" t="s">
        <v>966</v>
      </c>
    </row>
    <row r="126" spans="1:65" s="2" customFormat="1" ht="16.5" customHeight="1">
      <c r="A126" s="38"/>
      <c r="B126" s="39"/>
      <c r="C126" s="264" t="s">
        <v>88</v>
      </c>
      <c r="D126" s="264" t="s">
        <v>188</v>
      </c>
      <c r="E126" s="265" t="s">
        <v>967</v>
      </c>
      <c r="F126" s="266" t="s">
        <v>968</v>
      </c>
      <c r="G126" s="267" t="s">
        <v>191</v>
      </c>
      <c r="H126" s="268">
        <v>1</v>
      </c>
      <c r="I126" s="269"/>
      <c r="J126" s="270">
        <f>ROUND(I126*H126,2)</f>
        <v>0</v>
      </c>
      <c r="K126" s="271"/>
      <c r="L126" s="272"/>
      <c r="M126" s="273" t="s">
        <v>1</v>
      </c>
      <c r="N126" s="274" t="s">
        <v>43</v>
      </c>
      <c r="O126" s="91"/>
      <c r="P126" s="254">
        <f>O126*H126</f>
        <v>0</v>
      </c>
      <c r="Q126" s="254">
        <v>0.004</v>
      </c>
      <c r="R126" s="254">
        <f>Q126*H126</f>
        <v>0.004</v>
      </c>
      <c r="S126" s="254">
        <v>0</v>
      </c>
      <c r="T126" s="25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6" t="s">
        <v>302</v>
      </c>
      <c r="AT126" s="256" t="s">
        <v>188</v>
      </c>
      <c r="AU126" s="256" t="s">
        <v>88</v>
      </c>
      <c r="AY126" s="17" t="s">
        <v>141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7" t="s">
        <v>86</v>
      </c>
      <c r="BK126" s="257">
        <f>ROUND(I126*H126,2)</f>
        <v>0</v>
      </c>
      <c r="BL126" s="17" t="s">
        <v>160</v>
      </c>
      <c r="BM126" s="256" t="s">
        <v>969</v>
      </c>
    </row>
    <row r="127" spans="1:65" s="2" customFormat="1" ht="24" customHeight="1">
      <c r="A127" s="38"/>
      <c r="B127" s="39"/>
      <c r="C127" s="244" t="s">
        <v>140</v>
      </c>
      <c r="D127" s="244" t="s">
        <v>144</v>
      </c>
      <c r="E127" s="245" t="s">
        <v>970</v>
      </c>
      <c r="F127" s="246" t="s">
        <v>971</v>
      </c>
      <c r="G127" s="247" t="s">
        <v>191</v>
      </c>
      <c r="H127" s="263">
        <v>1</v>
      </c>
      <c r="I127" s="249"/>
      <c r="J127" s="250">
        <f>ROUND(I127*H127,2)</f>
        <v>0</v>
      </c>
      <c r="K127" s="251"/>
      <c r="L127" s="44"/>
      <c r="M127" s="252" t="s">
        <v>1</v>
      </c>
      <c r="N127" s="253" t="s">
        <v>43</v>
      </c>
      <c r="O127" s="91"/>
      <c r="P127" s="254">
        <f>O127*H127</f>
        <v>0</v>
      </c>
      <c r="Q127" s="254">
        <v>0.00144</v>
      </c>
      <c r="R127" s="254">
        <f>Q127*H127</f>
        <v>0.00144</v>
      </c>
      <c r="S127" s="254">
        <v>0</v>
      </c>
      <c r="T127" s="25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6" t="s">
        <v>160</v>
      </c>
      <c r="AT127" s="256" t="s">
        <v>144</v>
      </c>
      <c r="AU127" s="256" t="s">
        <v>88</v>
      </c>
      <c r="AY127" s="17" t="s">
        <v>141</v>
      </c>
      <c r="BE127" s="257">
        <f>IF(N127="základní",J127,0)</f>
        <v>0</v>
      </c>
      <c r="BF127" s="257">
        <f>IF(N127="snížená",J127,0)</f>
        <v>0</v>
      </c>
      <c r="BG127" s="257">
        <f>IF(N127="zákl. přenesená",J127,0)</f>
        <v>0</v>
      </c>
      <c r="BH127" s="257">
        <f>IF(N127="sníž. přenesená",J127,0)</f>
        <v>0</v>
      </c>
      <c r="BI127" s="257">
        <f>IF(N127="nulová",J127,0)</f>
        <v>0</v>
      </c>
      <c r="BJ127" s="17" t="s">
        <v>86</v>
      </c>
      <c r="BK127" s="257">
        <f>ROUND(I127*H127,2)</f>
        <v>0</v>
      </c>
      <c r="BL127" s="17" t="s">
        <v>160</v>
      </c>
      <c r="BM127" s="256" t="s">
        <v>972</v>
      </c>
    </row>
    <row r="128" spans="1:65" s="2" customFormat="1" ht="16.5" customHeight="1">
      <c r="A128" s="38"/>
      <c r="B128" s="39"/>
      <c r="C128" s="244" t="s">
        <v>217</v>
      </c>
      <c r="D128" s="244" t="s">
        <v>144</v>
      </c>
      <c r="E128" s="245" t="s">
        <v>973</v>
      </c>
      <c r="F128" s="246" t="s">
        <v>974</v>
      </c>
      <c r="G128" s="247" t="s">
        <v>191</v>
      </c>
      <c r="H128" s="263">
        <v>1</v>
      </c>
      <c r="I128" s="249"/>
      <c r="J128" s="250">
        <f>ROUND(I128*H128,2)</f>
        <v>0</v>
      </c>
      <c r="K128" s="251"/>
      <c r="L128" s="44"/>
      <c r="M128" s="252" t="s">
        <v>1</v>
      </c>
      <c r="N128" s="253" t="s">
        <v>43</v>
      </c>
      <c r="O128" s="91"/>
      <c r="P128" s="254">
        <f>O128*H128</f>
        <v>0</v>
      </c>
      <c r="Q128" s="254">
        <v>0.002</v>
      </c>
      <c r="R128" s="254">
        <f>Q128*H128</f>
        <v>0.002</v>
      </c>
      <c r="S128" s="254">
        <v>0</v>
      </c>
      <c r="T128" s="25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6" t="s">
        <v>160</v>
      </c>
      <c r="AT128" s="256" t="s">
        <v>144</v>
      </c>
      <c r="AU128" s="256" t="s">
        <v>88</v>
      </c>
      <c r="AY128" s="17" t="s">
        <v>141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7" t="s">
        <v>86</v>
      </c>
      <c r="BK128" s="257">
        <f>ROUND(I128*H128,2)</f>
        <v>0</v>
      </c>
      <c r="BL128" s="17" t="s">
        <v>160</v>
      </c>
      <c r="BM128" s="256" t="s">
        <v>975</v>
      </c>
    </row>
    <row r="129" spans="1:65" s="2" customFormat="1" ht="16.5" customHeight="1">
      <c r="A129" s="38"/>
      <c r="B129" s="39"/>
      <c r="C129" s="244" t="s">
        <v>232</v>
      </c>
      <c r="D129" s="244" t="s">
        <v>144</v>
      </c>
      <c r="E129" s="245" t="s">
        <v>976</v>
      </c>
      <c r="F129" s="246" t="s">
        <v>977</v>
      </c>
      <c r="G129" s="247" t="s">
        <v>191</v>
      </c>
      <c r="H129" s="263">
        <v>1</v>
      </c>
      <c r="I129" s="249"/>
      <c r="J129" s="250">
        <f>ROUND(I129*H129,2)</f>
        <v>0</v>
      </c>
      <c r="K129" s="251"/>
      <c r="L129" s="44"/>
      <c r="M129" s="252" t="s">
        <v>1</v>
      </c>
      <c r="N129" s="253" t="s">
        <v>43</v>
      </c>
      <c r="O129" s="91"/>
      <c r="P129" s="254">
        <f>O129*H129</f>
        <v>0</v>
      </c>
      <c r="Q129" s="254">
        <v>2E-05</v>
      </c>
      <c r="R129" s="254">
        <f>Q129*H129</f>
        <v>2E-05</v>
      </c>
      <c r="S129" s="254">
        <v>0</v>
      </c>
      <c r="T129" s="25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6" t="s">
        <v>160</v>
      </c>
      <c r="AT129" s="256" t="s">
        <v>144</v>
      </c>
      <c r="AU129" s="256" t="s">
        <v>88</v>
      </c>
      <c r="AY129" s="17" t="s">
        <v>141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7" t="s">
        <v>86</v>
      </c>
      <c r="BK129" s="257">
        <f>ROUND(I129*H129,2)</f>
        <v>0</v>
      </c>
      <c r="BL129" s="17" t="s">
        <v>160</v>
      </c>
      <c r="BM129" s="256" t="s">
        <v>978</v>
      </c>
    </row>
    <row r="130" spans="1:65" s="2" customFormat="1" ht="16.5" customHeight="1">
      <c r="A130" s="38"/>
      <c r="B130" s="39"/>
      <c r="C130" s="264" t="s">
        <v>302</v>
      </c>
      <c r="D130" s="264" t="s">
        <v>188</v>
      </c>
      <c r="E130" s="265" t="s">
        <v>979</v>
      </c>
      <c r="F130" s="266" t="s">
        <v>980</v>
      </c>
      <c r="G130" s="267" t="s">
        <v>191</v>
      </c>
      <c r="H130" s="268">
        <v>1</v>
      </c>
      <c r="I130" s="269"/>
      <c r="J130" s="270">
        <f>ROUND(I130*H130,2)</f>
        <v>0</v>
      </c>
      <c r="K130" s="271"/>
      <c r="L130" s="272"/>
      <c r="M130" s="273" t="s">
        <v>1</v>
      </c>
      <c r="N130" s="274" t="s">
        <v>43</v>
      </c>
      <c r="O130" s="91"/>
      <c r="P130" s="254">
        <f>O130*H130</f>
        <v>0</v>
      </c>
      <c r="Q130" s="254">
        <v>0.00022</v>
      </c>
      <c r="R130" s="254">
        <f>Q130*H130</f>
        <v>0.00022</v>
      </c>
      <c r="S130" s="254">
        <v>0</v>
      </c>
      <c r="T130" s="25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6" t="s">
        <v>302</v>
      </c>
      <c r="AT130" s="256" t="s">
        <v>188</v>
      </c>
      <c r="AU130" s="256" t="s">
        <v>88</v>
      </c>
      <c r="AY130" s="17" t="s">
        <v>141</v>
      </c>
      <c r="BE130" s="257">
        <f>IF(N130="základní",J130,0)</f>
        <v>0</v>
      </c>
      <c r="BF130" s="257">
        <f>IF(N130="snížená",J130,0)</f>
        <v>0</v>
      </c>
      <c r="BG130" s="257">
        <f>IF(N130="zákl. přenesená",J130,0)</f>
        <v>0</v>
      </c>
      <c r="BH130" s="257">
        <f>IF(N130="sníž. přenesená",J130,0)</f>
        <v>0</v>
      </c>
      <c r="BI130" s="257">
        <f>IF(N130="nulová",J130,0)</f>
        <v>0</v>
      </c>
      <c r="BJ130" s="17" t="s">
        <v>86</v>
      </c>
      <c r="BK130" s="257">
        <f>ROUND(I130*H130,2)</f>
        <v>0</v>
      </c>
      <c r="BL130" s="17" t="s">
        <v>160</v>
      </c>
      <c r="BM130" s="256" t="s">
        <v>981</v>
      </c>
    </row>
    <row r="131" spans="1:65" s="2" customFormat="1" ht="16.5" customHeight="1">
      <c r="A131" s="38"/>
      <c r="B131" s="39"/>
      <c r="C131" s="244" t="s">
        <v>306</v>
      </c>
      <c r="D131" s="244" t="s">
        <v>144</v>
      </c>
      <c r="E131" s="245" t="s">
        <v>982</v>
      </c>
      <c r="F131" s="246" t="s">
        <v>983</v>
      </c>
      <c r="G131" s="247" t="s">
        <v>185</v>
      </c>
      <c r="H131" s="263">
        <v>1</v>
      </c>
      <c r="I131" s="249"/>
      <c r="J131" s="250">
        <f>ROUND(I131*H131,2)</f>
        <v>0</v>
      </c>
      <c r="K131" s="251"/>
      <c r="L131" s="44"/>
      <c r="M131" s="252" t="s">
        <v>1</v>
      </c>
      <c r="N131" s="253" t="s">
        <v>43</v>
      </c>
      <c r="O131" s="91"/>
      <c r="P131" s="254">
        <f>O131*H131</f>
        <v>0</v>
      </c>
      <c r="Q131" s="254">
        <v>0.00522</v>
      </c>
      <c r="R131" s="254">
        <f>Q131*H131</f>
        <v>0.00522</v>
      </c>
      <c r="S131" s="254">
        <v>0</v>
      </c>
      <c r="T131" s="25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6" t="s">
        <v>160</v>
      </c>
      <c r="AT131" s="256" t="s">
        <v>144</v>
      </c>
      <c r="AU131" s="256" t="s">
        <v>88</v>
      </c>
      <c r="AY131" s="17" t="s">
        <v>141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7" t="s">
        <v>86</v>
      </c>
      <c r="BK131" s="257">
        <f>ROUND(I131*H131,2)</f>
        <v>0</v>
      </c>
      <c r="BL131" s="17" t="s">
        <v>160</v>
      </c>
      <c r="BM131" s="256" t="s">
        <v>984</v>
      </c>
    </row>
    <row r="132" spans="1:65" s="2" customFormat="1" ht="24" customHeight="1">
      <c r="A132" s="38"/>
      <c r="B132" s="39"/>
      <c r="C132" s="264" t="s">
        <v>310</v>
      </c>
      <c r="D132" s="264" t="s">
        <v>188</v>
      </c>
      <c r="E132" s="265" t="s">
        <v>985</v>
      </c>
      <c r="F132" s="266" t="s">
        <v>986</v>
      </c>
      <c r="G132" s="267" t="s">
        <v>191</v>
      </c>
      <c r="H132" s="268">
        <v>1</v>
      </c>
      <c r="I132" s="269"/>
      <c r="J132" s="270">
        <f>ROUND(I132*H132,2)</f>
        <v>0</v>
      </c>
      <c r="K132" s="271"/>
      <c r="L132" s="272"/>
      <c r="M132" s="273" t="s">
        <v>1</v>
      </c>
      <c r="N132" s="274" t="s">
        <v>43</v>
      </c>
      <c r="O132" s="91"/>
      <c r="P132" s="254">
        <f>O132*H132</f>
        <v>0</v>
      </c>
      <c r="Q132" s="254">
        <v>0.00077</v>
      </c>
      <c r="R132" s="254">
        <f>Q132*H132</f>
        <v>0.00077</v>
      </c>
      <c r="S132" s="254">
        <v>0</v>
      </c>
      <c r="T132" s="25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6" t="s">
        <v>302</v>
      </c>
      <c r="AT132" s="256" t="s">
        <v>188</v>
      </c>
      <c r="AU132" s="256" t="s">
        <v>88</v>
      </c>
      <c r="AY132" s="17" t="s">
        <v>141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7" t="s">
        <v>86</v>
      </c>
      <c r="BK132" s="257">
        <f>ROUND(I132*H132,2)</f>
        <v>0</v>
      </c>
      <c r="BL132" s="17" t="s">
        <v>160</v>
      </c>
      <c r="BM132" s="256" t="s">
        <v>987</v>
      </c>
    </row>
    <row r="133" spans="1:65" s="2" customFormat="1" ht="16.5" customHeight="1">
      <c r="A133" s="38"/>
      <c r="B133" s="39"/>
      <c r="C133" s="244" t="s">
        <v>314</v>
      </c>
      <c r="D133" s="244" t="s">
        <v>144</v>
      </c>
      <c r="E133" s="245" t="s">
        <v>988</v>
      </c>
      <c r="F133" s="246" t="s">
        <v>989</v>
      </c>
      <c r="G133" s="247" t="s">
        <v>191</v>
      </c>
      <c r="H133" s="263">
        <v>1</v>
      </c>
      <c r="I133" s="249"/>
      <c r="J133" s="250">
        <f>ROUND(I133*H133,2)</f>
        <v>0</v>
      </c>
      <c r="K133" s="251"/>
      <c r="L133" s="44"/>
      <c r="M133" s="252" t="s">
        <v>1</v>
      </c>
      <c r="N133" s="253" t="s">
        <v>43</v>
      </c>
      <c r="O133" s="91"/>
      <c r="P133" s="254">
        <f>O133*H133</f>
        <v>0</v>
      </c>
      <c r="Q133" s="254">
        <v>2E-05</v>
      </c>
      <c r="R133" s="254">
        <f>Q133*H133</f>
        <v>2E-05</v>
      </c>
      <c r="S133" s="254">
        <v>0</v>
      </c>
      <c r="T133" s="25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6" t="s">
        <v>160</v>
      </c>
      <c r="AT133" s="256" t="s">
        <v>144</v>
      </c>
      <c r="AU133" s="256" t="s">
        <v>88</v>
      </c>
      <c r="AY133" s="17" t="s">
        <v>141</v>
      </c>
      <c r="BE133" s="257">
        <f>IF(N133="základní",J133,0)</f>
        <v>0</v>
      </c>
      <c r="BF133" s="257">
        <f>IF(N133="snížená",J133,0)</f>
        <v>0</v>
      </c>
      <c r="BG133" s="257">
        <f>IF(N133="zákl. přenesená",J133,0)</f>
        <v>0</v>
      </c>
      <c r="BH133" s="257">
        <f>IF(N133="sníž. přenesená",J133,0)</f>
        <v>0</v>
      </c>
      <c r="BI133" s="257">
        <f>IF(N133="nulová",J133,0)</f>
        <v>0</v>
      </c>
      <c r="BJ133" s="17" t="s">
        <v>86</v>
      </c>
      <c r="BK133" s="257">
        <f>ROUND(I133*H133,2)</f>
        <v>0</v>
      </c>
      <c r="BL133" s="17" t="s">
        <v>160</v>
      </c>
      <c r="BM133" s="256" t="s">
        <v>990</v>
      </c>
    </row>
    <row r="134" spans="1:65" s="2" customFormat="1" ht="24" customHeight="1">
      <c r="A134" s="38"/>
      <c r="B134" s="39"/>
      <c r="C134" s="264" t="s">
        <v>318</v>
      </c>
      <c r="D134" s="264" t="s">
        <v>188</v>
      </c>
      <c r="E134" s="265" t="s">
        <v>991</v>
      </c>
      <c r="F134" s="266" t="s">
        <v>992</v>
      </c>
      <c r="G134" s="267" t="s">
        <v>191</v>
      </c>
      <c r="H134" s="268">
        <v>1</v>
      </c>
      <c r="I134" s="269"/>
      <c r="J134" s="270">
        <f>ROUND(I134*H134,2)</f>
        <v>0</v>
      </c>
      <c r="K134" s="271"/>
      <c r="L134" s="272"/>
      <c r="M134" s="273" t="s">
        <v>1</v>
      </c>
      <c r="N134" s="274" t="s">
        <v>43</v>
      </c>
      <c r="O134" s="91"/>
      <c r="P134" s="254">
        <f>O134*H134</f>
        <v>0</v>
      </c>
      <c r="Q134" s="254">
        <v>0.00024</v>
      </c>
      <c r="R134" s="254">
        <f>Q134*H134</f>
        <v>0.00024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302</v>
      </c>
      <c r="AT134" s="256" t="s">
        <v>188</v>
      </c>
      <c r="AU134" s="256" t="s">
        <v>88</v>
      </c>
      <c r="AY134" s="17" t="s">
        <v>141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86</v>
      </c>
      <c r="BK134" s="257">
        <f>ROUND(I134*H134,2)</f>
        <v>0</v>
      </c>
      <c r="BL134" s="17" t="s">
        <v>160</v>
      </c>
      <c r="BM134" s="256" t="s">
        <v>993</v>
      </c>
    </row>
    <row r="135" spans="1:65" s="2" customFormat="1" ht="16.5" customHeight="1">
      <c r="A135" s="38"/>
      <c r="B135" s="39"/>
      <c r="C135" s="244" t="s">
        <v>322</v>
      </c>
      <c r="D135" s="244" t="s">
        <v>144</v>
      </c>
      <c r="E135" s="245" t="s">
        <v>845</v>
      </c>
      <c r="F135" s="246" t="s">
        <v>846</v>
      </c>
      <c r="G135" s="247" t="s">
        <v>191</v>
      </c>
      <c r="H135" s="263">
        <v>1</v>
      </c>
      <c r="I135" s="249"/>
      <c r="J135" s="250">
        <f>ROUND(I135*H135,2)</f>
        <v>0</v>
      </c>
      <c r="K135" s="251"/>
      <c r="L135" s="44"/>
      <c r="M135" s="252" t="s">
        <v>1</v>
      </c>
      <c r="N135" s="253" t="s">
        <v>43</v>
      </c>
      <c r="O135" s="91"/>
      <c r="P135" s="254">
        <f>O135*H135</f>
        <v>0</v>
      </c>
      <c r="Q135" s="254">
        <v>2E-05</v>
      </c>
      <c r="R135" s="254">
        <f>Q135*H135</f>
        <v>2E-05</v>
      </c>
      <c r="S135" s="254">
        <v>0</v>
      </c>
      <c r="T135" s="25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6" t="s">
        <v>160</v>
      </c>
      <c r="AT135" s="256" t="s">
        <v>144</v>
      </c>
      <c r="AU135" s="256" t="s">
        <v>88</v>
      </c>
      <c r="AY135" s="17" t="s">
        <v>141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7" t="s">
        <v>86</v>
      </c>
      <c r="BK135" s="257">
        <f>ROUND(I135*H135,2)</f>
        <v>0</v>
      </c>
      <c r="BL135" s="17" t="s">
        <v>160</v>
      </c>
      <c r="BM135" s="256" t="s">
        <v>994</v>
      </c>
    </row>
    <row r="136" spans="1:65" s="2" customFormat="1" ht="24" customHeight="1">
      <c r="A136" s="38"/>
      <c r="B136" s="39"/>
      <c r="C136" s="264" t="s">
        <v>332</v>
      </c>
      <c r="D136" s="264" t="s">
        <v>188</v>
      </c>
      <c r="E136" s="265" t="s">
        <v>702</v>
      </c>
      <c r="F136" s="266" t="s">
        <v>703</v>
      </c>
      <c r="G136" s="267" t="s">
        <v>191</v>
      </c>
      <c r="H136" s="268">
        <v>1</v>
      </c>
      <c r="I136" s="269"/>
      <c r="J136" s="270">
        <f>ROUND(I136*H136,2)</f>
        <v>0</v>
      </c>
      <c r="K136" s="271"/>
      <c r="L136" s="272"/>
      <c r="M136" s="273" t="s">
        <v>1</v>
      </c>
      <c r="N136" s="274" t="s">
        <v>43</v>
      </c>
      <c r="O136" s="91"/>
      <c r="P136" s="254">
        <f>O136*H136</f>
        <v>0</v>
      </c>
      <c r="Q136" s="254">
        <v>0.00038</v>
      </c>
      <c r="R136" s="254">
        <f>Q136*H136</f>
        <v>0.00038</v>
      </c>
      <c r="S136" s="254">
        <v>0</v>
      </c>
      <c r="T136" s="25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6" t="s">
        <v>302</v>
      </c>
      <c r="AT136" s="256" t="s">
        <v>188</v>
      </c>
      <c r="AU136" s="256" t="s">
        <v>88</v>
      </c>
      <c r="AY136" s="17" t="s">
        <v>141</v>
      </c>
      <c r="BE136" s="257">
        <f>IF(N136="základní",J136,0)</f>
        <v>0</v>
      </c>
      <c r="BF136" s="257">
        <f>IF(N136="snížená",J136,0)</f>
        <v>0</v>
      </c>
      <c r="BG136" s="257">
        <f>IF(N136="zákl. přenesená",J136,0)</f>
        <v>0</v>
      </c>
      <c r="BH136" s="257">
        <f>IF(N136="sníž. přenesená",J136,0)</f>
        <v>0</v>
      </c>
      <c r="BI136" s="257">
        <f>IF(N136="nulová",J136,0)</f>
        <v>0</v>
      </c>
      <c r="BJ136" s="17" t="s">
        <v>86</v>
      </c>
      <c r="BK136" s="257">
        <f>ROUND(I136*H136,2)</f>
        <v>0</v>
      </c>
      <c r="BL136" s="17" t="s">
        <v>160</v>
      </c>
      <c r="BM136" s="256" t="s">
        <v>995</v>
      </c>
    </row>
    <row r="137" spans="1:65" s="2" customFormat="1" ht="24" customHeight="1">
      <c r="A137" s="38"/>
      <c r="B137" s="39"/>
      <c r="C137" s="244" t="s">
        <v>524</v>
      </c>
      <c r="D137" s="244" t="s">
        <v>144</v>
      </c>
      <c r="E137" s="245" t="s">
        <v>996</v>
      </c>
      <c r="F137" s="246" t="s">
        <v>997</v>
      </c>
      <c r="G137" s="247" t="s">
        <v>191</v>
      </c>
      <c r="H137" s="263">
        <v>4</v>
      </c>
      <c r="I137" s="249"/>
      <c r="J137" s="250">
        <f>ROUND(I137*H137,2)</f>
        <v>0</v>
      </c>
      <c r="K137" s="251"/>
      <c r="L137" s="44"/>
      <c r="M137" s="252" t="s">
        <v>1</v>
      </c>
      <c r="N137" s="253" t="s">
        <v>43</v>
      </c>
      <c r="O137" s="91"/>
      <c r="P137" s="254">
        <f>O137*H137</f>
        <v>0</v>
      </c>
      <c r="Q137" s="254">
        <v>0.00038</v>
      </c>
      <c r="R137" s="254">
        <f>Q137*H137</f>
        <v>0.00152</v>
      </c>
      <c r="S137" s="254">
        <v>0</v>
      </c>
      <c r="T137" s="25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160</v>
      </c>
      <c r="AT137" s="256" t="s">
        <v>144</v>
      </c>
      <c r="AU137" s="256" t="s">
        <v>88</v>
      </c>
      <c r="AY137" s="17" t="s">
        <v>141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86</v>
      </c>
      <c r="BK137" s="257">
        <f>ROUND(I137*H137,2)</f>
        <v>0</v>
      </c>
      <c r="BL137" s="17" t="s">
        <v>160</v>
      </c>
      <c r="BM137" s="256" t="s">
        <v>998</v>
      </c>
    </row>
    <row r="138" spans="1:65" s="2" customFormat="1" ht="16.5" customHeight="1">
      <c r="A138" s="38"/>
      <c r="B138" s="39"/>
      <c r="C138" s="244" t="s">
        <v>8</v>
      </c>
      <c r="D138" s="244" t="s">
        <v>144</v>
      </c>
      <c r="E138" s="245" t="s">
        <v>976</v>
      </c>
      <c r="F138" s="246" t="s">
        <v>977</v>
      </c>
      <c r="G138" s="247" t="s">
        <v>191</v>
      </c>
      <c r="H138" s="263">
        <v>1</v>
      </c>
      <c r="I138" s="249"/>
      <c r="J138" s="250">
        <f>ROUND(I138*H138,2)</f>
        <v>0</v>
      </c>
      <c r="K138" s="251"/>
      <c r="L138" s="44"/>
      <c r="M138" s="252" t="s">
        <v>1</v>
      </c>
      <c r="N138" s="253" t="s">
        <v>43</v>
      </c>
      <c r="O138" s="91"/>
      <c r="P138" s="254">
        <f>O138*H138</f>
        <v>0</v>
      </c>
      <c r="Q138" s="254">
        <v>2E-05</v>
      </c>
      <c r="R138" s="254">
        <f>Q138*H138</f>
        <v>2E-05</v>
      </c>
      <c r="S138" s="254">
        <v>0</v>
      </c>
      <c r="T138" s="25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6" t="s">
        <v>160</v>
      </c>
      <c r="AT138" s="256" t="s">
        <v>144</v>
      </c>
      <c r="AU138" s="256" t="s">
        <v>88</v>
      </c>
      <c r="AY138" s="17" t="s">
        <v>141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7" t="s">
        <v>86</v>
      </c>
      <c r="BK138" s="257">
        <f>ROUND(I138*H138,2)</f>
        <v>0</v>
      </c>
      <c r="BL138" s="17" t="s">
        <v>160</v>
      </c>
      <c r="BM138" s="256" t="s">
        <v>999</v>
      </c>
    </row>
    <row r="139" spans="1:65" s="2" customFormat="1" ht="24" customHeight="1">
      <c r="A139" s="38"/>
      <c r="B139" s="39"/>
      <c r="C139" s="264" t="s">
        <v>186</v>
      </c>
      <c r="D139" s="264" t="s">
        <v>188</v>
      </c>
      <c r="E139" s="265" t="s">
        <v>706</v>
      </c>
      <c r="F139" s="266" t="s">
        <v>707</v>
      </c>
      <c r="G139" s="267" t="s">
        <v>191</v>
      </c>
      <c r="H139" s="268">
        <v>1</v>
      </c>
      <c r="I139" s="269"/>
      <c r="J139" s="270">
        <f>ROUND(I139*H139,2)</f>
        <v>0</v>
      </c>
      <c r="K139" s="271"/>
      <c r="L139" s="272"/>
      <c r="M139" s="273" t="s">
        <v>1</v>
      </c>
      <c r="N139" s="274" t="s">
        <v>43</v>
      </c>
      <c r="O139" s="91"/>
      <c r="P139" s="254">
        <f>O139*H139</f>
        <v>0</v>
      </c>
      <c r="Q139" s="254">
        <v>0.00061</v>
      </c>
      <c r="R139" s="254">
        <f>Q139*H139</f>
        <v>0.00061</v>
      </c>
      <c r="S139" s="254">
        <v>0</v>
      </c>
      <c r="T139" s="25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6" t="s">
        <v>302</v>
      </c>
      <c r="AT139" s="256" t="s">
        <v>188</v>
      </c>
      <c r="AU139" s="256" t="s">
        <v>88</v>
      </c>
      <c r="AY139" s="17" t="s">
        <v>141</v>
      </c>
      <c r="BE139" s="257">
        <f>IF(N139="základní",J139,0)</f>
        <v>0</v>
      </c>
      <c r="BF139" s="257">
        <f>IF(N139="snížená",J139,0)</f>
        <v>0</v>
      </c>
      <c r="BG139" s="257">
        <f>IF(N139="zákl. přenesená",J139,0)</f>
        <v>0</v>
      </c>
      <c r="BH139" s="257">
        <f>IF(N139="sníž. přenesená",J139,0)</f>
        <v>0</v>
      </c>
      <c r="BI139" s="257">
        <f>IF(N139="nulová",J139,0)</f>
        <v>0</v>
      </c>
      <c r="BJ139" s="17" t="s">
        <v>86</v>
      </c>
      <c r="BK139" s="257">
        <f>ROUND(I139*H139,2)</f>
        <v>0</v>
      </c>
      <c r="BL139" s="17" t="s">
        <v>160</v>
      </c>
      <c r="BM139" s="256" t="s">
        <v>1000</v>
      </c>
    </row>
    <row r="140" spans="1:65" s="2" customFormat="1" ht="24" customHeight="1">
      <c r="A140" s="38"/>
      <c r="B140" s="39"/>
      <c r="C140" s="244" t="s">
        <v>342</v>
      </c>
      <c r="D140" s="244" t="s">
        <v>144</v>
      </c>
      <c r="E140" s="245" t="s">
        <v>1001</v>
      </c>
      <c r="F140" s="246" t="s">
        <v>1002</v>
      </c>
      <c r="G140" s="247" t="s">
        <v>191</v>
      </c>
      <c r="H140" s="263">
        <v>1</v>
      </c>
      <c r="I140" s="249"/>
      <c r="J140" s="250">
        <f>ROUND(I140*H140,2)</f>
        <v>0</v>
      </c>
      <c r="K140" s="251"/>
      <c r="L140" s="44"/>
      <c r="M140" s="252" t="s">
        <v>1</v>
      </c>
      <c r="N140" s="253" t="s">
        <v>43</v>
      </c>
      <c r="O140" s="91"/>
      <c r="P140" s="254">
        <f>O140*H140</f>
        <v>0</v>
      </c>
      <c r="Q140" s="254">
        <v>0.0072</v>
      </c>
      <c r="R140" s="254">
        <f>Q140*H140</f>
        <v>0.0072</v>
      </c>
      <c r="S140" s="254">
        <v>0</v>
      </c>
      <c r="T140" s="25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6" t="s">
        <v>160</v>
      </c>
      <c r="AT140" s="256" t="s">
        <v>144</v>
      </c>
      <c r="AU140" s="256" t="s">
        <v>88</v>
      </c>
      <c r="AY140" s="17" t="s">
        <v>141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7" t="s">
        <v>86</v>
      </c>
      <c r="BK140" s="257">
        <f>ROUND(I140*H140,2)</f>
        <v>0</v>
      </c>
      <c r="BL140" s="17" t="s">
        <v>160</v>
      </c>
      <c r="BM140" s="256" t="s">
        <v>1003</v>
      </c>
    </row>
    <row r="141" spans="1:65" s="2" customFormat="1" ht="24" customHeight="1">
      <c r="A141" s="38"/>
      <c r="B141" s="39"/>
      <c r="C141" s="264" t="s">
        <v>346</v>
      </c>
      <c r="D141" s="264" t="s">
        <v>188</v>
      </c>
      <c r="E141" s="265" t="s">
        <v>1004</v>
      </c>
      <c r="F141" s="266" t="s">
        <v>1005</v>
      </c>
      <c r="G141" s="267" t="s">
        <v>191</v>
      </c>
      <c r="H141" s="268">
        <v>1</v>
      </c>
      <c r="I141" s="269"/>
      <c r="J141" s="270">
        <f>ROUND(I141*H141,2)</f>
        <v>0</v>
      </c>
      <c r="K141" s="271"/>
      <c r="L141" s="272"/>
      <c r="M141" s="273" t="s">
        <v>1</v>
      </c>
      <c r="N141" s="274" t="s">
        <v>43</v>
      </c>
      <c r="O141" s="91"/>
      <c r="P141" s="254">
        <f>O141*H141</f>
        <v>0</v>
      </c>
      <c r="Q141" s="254">
        <v>0.0025</v>
      </c>
      <c r="R141" s="254">
        <f>Q141*H141</f>
        <v>0.0025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302</v>
      </c>
      <c r="AT141" s="256" t="s">
        <v>188</v>
      </c>
      <c r="AU141" s="256" t="s">
        <v>88</v>
      </c>
      <c r="AY141" s="17" t="s">
        <v>141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86</v>
      </c>
      <c r="BK141" s="257">
        <f>ROUND(I141*H141,2)</f>
        <v>0</v>
      </c>
      <c r="BL141" s="17" t="s">
        <v>160</v>
      </c>
      <c r="BM141" s="256" t="s">
        <v>1006</v>
      </c>
    </row>
    <row r="142" spans="1:65" s="2" customFormat="1" ht="16.5" customHeight="1">
      <c r="A142" s="38"/>
      <c r="B142" s="39"/>
      <c r="C142" s="244" t="s">
        <v>350</v>
      </c>
      <c r="D142" s="244" t="s">
        <v>144</v>
      </c>
      <c r="E142" s="245" t="s">
        <v>688</v>
      </c>
      <c r="F142" s="246" t="s">
        <v>689</v>
      </c>
      <c r="G142" s="247" t="s">
        <v>191</v>
      </c>
      <c r="H142" s="263">
        <v>3</v>
      </c>
      <c r="I142" s="249"/>
      <c r="J142" s="250">
        <f>ROUND(I142*H142,2)</f>
        <v>0</v>
      </c>
      <c r="K142" s="251"/>
      <c r="L142" s="44"/>
      <c r="M142" s="252" t="s">
        <v>1</v>
      </c>
      <c r="N142" s="253" t="s">
        <v>43</v>
      </c>
      <c r="O142" s="91"/>
      <c r="P142" s="254">
        <f>O142*H142</f>
        <v>0</v>
      </c>
      <c r="Q142" s="254">
        <v>0.00014</v>
      </c>
      <c r="R142" s="254">
        <f>Q142*H142</f>
        <v>0.00041999999999999996</v>
      </c>
      <c r="S142" s="254">
        <v>0</v>
      </c>
      <c r="T142" s="25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6" t="s">
        <v>160</v>
      </c>
      <c r="AT142" s="256" t="s">
        <v>144</v>
      </c>
      <c r="AU142" s="256" t="s">
        <v>88</v>
      </c>
      <c r="AY142" s="17" t="s">
        <v>141</v>
      </c>
      <c r="BE142" s="257">
        <f>IF(N142="základní",J142,0)</f>
        <v>0</v>
      </c>
      <c r="BF142" s="257">
        <f>IF(N142="snížená",J142,0)</f>
        <v>0</v>
      </c>
      <c r="BG142" s="257">
        <f>IF(N142="zákl. přenesená",J142,0)</f>
        <v>0</v>
      </c>
      <c r="BH142" s="257">
        <f>IF(N142="sníž. přenesená",J142,0)</f>
        <v>0</v>
      </c>
      <c r="BI142" s="257">
        <f>IF(N142="nulová",J142,0)</f>
        <v>0</v>
      </c>
      <c r="BJ142" s="17" t="s">
        <v>86</v>
      </c>
      <c r="BK142" s="257">
        <f>ROUND(I142*H142,2)</f>
        <v>0</v>
      </c>
      <c r="BL142" s="17" t="s">
        <v>160</v>
      </c>
      <c r="BM142" s="256" t="s">
        <v>1007</v>
      </c>
    </row>
    <row r="143" spans="1:65" s="2" customFormat="1" ht="24" customHeight="1">
      <c r="A143" s="38"/>
      <c r="B143" s="39"/>
      <c r="C143" s="264" t="s">
        <v>360</v>
      </c>
      <c r="D143" s="264" t="s">
        <v>188</v>
      </c>
      <c r="E143" s="265" t="s">
        <v>1008</v>
      </c>
      <c r="F143" s="266" t="s">
        <v>1009</v>
      </c>
      <c r="G143" s="267" t="s">
        <v>191</v>
      </c>
      <c r="H143" s="268">
        <v>3</v>
      </c>
      <c r="I143" s="269"/>
      <c r="J143" s="270">
        <f>ROUND(I143*H143,2)</f>
        <v>0</v>
      </c>
      <c r="K143" s="271"/>
      <c r="L143" s="272"/>
      <c r="M143" s="273" t="s">
        <v>1</v>
      </c>
      <c r="N143" s="274" t="s">
        <v>43</v>
      </c>
      <c r="O143" s="91"/>
      <c r="P143" s="254">
        <f>O143*H143</f>
        <v>0</v>
      </c>
      <c r="Q143" s="254">
        <v>0.0003</v>
      </c>
      <c r="R143" s="254">
        <f>Q143*H143</f>
        <v>0.0009</v>
      </c>
      <c r="S143" s="254">
        <v>0</v>
      </c>
      <c r="T143" s="25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6" t="s">
        <v>192</v>
      </c>
      <c r="AT143" s="256" t="s">
        <v>188</v>
      </c>
      <c r="AU143" s="256" t="s">
        <v>88</v>
      </c>
      <c r="AY143" s="17" t="s">
        <v>141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7" t="s">
        <v>86</v>
      </c>
      <c r="BK143" s="257">
        <f>ROUND(I143*H143,2)</f>
        <v>0</v>
      </c>
      <c r="BL143" s="17" t="s">
        <v>186</v>
      </c>
      <c r="BM143" s="256" t="s">
        <v>1010</v>
      </c>
    </row>
    <row r="144" spans="1:65" s="2" customFormat="1" ht="16.5" customHeight="1">
      <c r="A144" s="38"/>
      <c r="B144" s="39"/>
      <c r="C144" s="244" t="s">
        <v>7</v>
      </c>
      <c r="D144" s="244" t="s">
        <v>144</v>
      </c>
      <c r="E144" s="245" t="s">
        <v>403</v>
      </c>
      <c r="F144" s="246" t="s">
        <v>404</v>
      </c>
      <c r="G144" s="247" t="s">
        <v>191</v>
      </c>
      <c r="H144" s="263">
        <v>1</v>
      </c>
      <c r="I144" s="249"/>
      <c r="J144" s="250">
        <f>ROUND(I144*H144,2)</f>
        <v>0</v>
      </c>
      <c r="K144" s="251"/>
      <c r="L144" s="44"/>
      <c r="M144" s="252" t="s">
        <v>1</v>
      </c>
      <c r="N144" s="253" t="s">
        <v>43</v>
      </c>
      <c r="O144" s="91"/>
      <c r="P144" s="254">
        <f>O144*H144</f>
        <v>0</v>
      </c>
      <c r="Q144" s="254">
        <v>3E-05</v>
      </c>
      <c r="R144" s="254">
        <f>Q144*H144</f>
        <v>3E-05</v>
      </c>
      <c r="S144" s="254">
        <v>0</v>
      </c>
      <c r="T144" s="25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6" t="s">
        <v>186</v>
      </c>
      <c r="AT144" s="256" t="s">
        <v>144</v>
      </c>
      <c r="AU144" s="256" t="s">
        <v>88</v>
      </c>
      <c r="AY144" s="17" t="s">
        <v>141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7" t="s">
        <v>86</v>
      </c>
      <c r="BK144" s="257">
        <f>ROUND(I144*H144,2)</f>
        <v>0</v>
      </c>
      <c r="BL144" s="17" t="s">
        <v>186</v>
      </c>
      <c r="BM144" s="256" t="s">
        <v>1011</v>
      </c>
    </row>
    <row r="145" spans="1:65" s="2" customFormat="1" ht="24" customHeight="1">
      <c r="A145" s="38"/>
      <c r="B145" s="39"/>
      <c r="C145" s="264" t="s">
        <v>367</v>
      </c>
      <c r="D145" s="264" t="s">
        <v>188</v>
      </c>
      <c r="E145" s="265" t="s">
        <v>1012</v>
      </c>
      <c r="F145" s="266" t="s">
        <v>1013</v>
      </c>
      <c r="G145" s="267" t="s">
        <v>191</v>
      </c>
      <c r="H145" s="268">
        <v>1</v>
      </c>
      <c r="I145" s="269"/>
      <c r="J145" s="270">
        <f>ROUND(I145*H145,2)</f>
        <v>0</v>
      </c>
      <c r="K145" s="271"/>
      <c r="L145" s="272"/>
      <c r="M145" s="273" t="s">
        <v>1</v>
      </c>
      <c r="N145" s="274" t="s">
        <v>43</v>
      </c>
      <c r="O145" s="91"/>
      <c r="P145" s="254">
        <f>O145*H145</f>
        <v>0</v>
      </c>
      <c r="Q145" s="254">
        <v>0.00019</v>
      </c>
      <c r="R145" s="254">
        <f>Q145*H145</f>
        <v>0.00019</v>
      </c>
      <c r="S145" s="254">
        <v>0</v>
      </c>
      <c r="T145" s="25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6" t="s">
        <v>192</v>
      </c>
      <c r="AT145" s="256" t="s">
        <v>188</v>
      </c>
      <c r="AU145" s="256" t="s">
        <v>88</v>
      </c>
      <c r="AY145" s="17" t="s">
        <v>141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7" t="s">
        <v>86</v>
      </c>
      <c r="BK145" s="257">
        <f>ROUND(I145*H145,2)</f>
        <v>0</v>
      </c>
      <c r="BL145" s="17" t="s">
        <v>186</v>
      </c>
      <c r="BM145" s="256" t="s">
        <v>1014</v>
      </c>
    </row>
    <row r="146" spans="1:65" s="2" customFormat="1" ht="24" customHeight="1">
      <c r="A146" s="38"/>
      <c r="B146" s="39"/>
      <c r="C146" s="244" t="s">
        <v>375</v>
      </c>
      <c r="D146" s="244" t="s">
        <v>144</v>
      </c>
      <c r="E146" s="245" t="s">
        <v>1015</v>
      </c>
      <c r="F146" s="246" t="s">
        <v>1016</v>
      </c>
      <c r="G146" s="247" t="s">
        <v>191</v>
      </c>
      <c r="H146" s="263">
        <v>2</v>
      </c>
      <c r="I146" s="249"/>
      <c r="J146" s="250">
        <f>ROUND(I146*H146,2)</f>
        <v>0</v>
      </c>
      <c r="K146" s="251"/>
      <c r="L146" s="44"/>
      <c r="M146" s="252" t="s">
        <v>1</v>
      </c>
      <c r="N146" s="253" t="s">
        <v>43</v>
      </c>
      <c r="O146" s="91"/>
      <c r="P146" s="254">
        <f>O146*H146</f>
        <v>0</v>
      </c>
      <c r="Q146" s="254">
        <v>0.00147</v>
      </c>
      <c r="R146" s="254">
        <f>Q146*H146</f>
        <v>0.00294</v>
      </c>
      <c r="S146" s="254">
        <v>0</v>
      </c>
      <c r="T146" s="25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186</v>
      </c>
      <c r="AT146" s="256" t="s">
        <v>144</v>
      </c>
      <c r="AU146" s="256" t="s">
        <v>88</v>
      </c>
      <c r="AY146" s="17" t="s">
        <v>141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86</v>
      </c>
      <c r="BK146" s="257">
        <f>ROUND(I146*H146,2)</f>
        <v>0</v>
      </c>
      <c r="BL146" s="17" t="s">
        <v>186</v>
      </c>
      <c r="BM146" s="256" t="s">
        <v>1017</v>
      </c>
    </row>
    <row r="147" spans="1:65" s="2" customFormat="1" ht="24" customHeight="1">
      <c r="A147" s="38"/>
      <c r="B147" s="39"/>
      <c r="C147" s="244" t="s">
        <v>371</v>
      </c>
      <c r="D147" s="244" t="s">
        <v>144</v>
      </c>
      <c r="E147" s="245" t="s">
        <v>290</v>
      </c>
      <c r="F147" s="246" t="s">
        <v>291</v>
      </c>
      <c r="G147" s="247" t="s">
        <v>191</v>
      </c>
      <c r="H147" s="263">
        <v>1</v>
      </c>
      <c r="I147" s="249"/>
      <c r="J147" s="250">
        <f>ROUND(I147*H147,2)</f>
        <v>0</v>
      </c>
      <c r="K147" s="251"/>
      <c r="L147" s="44"/>
      <c r="M147" s="252" t="s">
        <v>1</v>
      </c>
      <c r="N147" s="253" t="s">
        <v>43</v>
      </c>
      <c r="O147" s="91"/>
      <c r="P147" s="254">
        <f>O147*H147</f>
        <v>0</v>
      </c>
      <c r="Q147" s="254">
        <v>0.00147</v>
      </c>
      <c r="R147" s="254">
        <f>Q147*H147</f>
        <v>0.00147</v>
      </c>
      <c r="S147" s="254">
        <v>0</v>
      </c>
      <c r="T147" s="25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6" t="s">
        <v>186</v>
      </c>
      <c r="AT147" s="256" t="s">
        <v>144</v>
      </c>
      <c r="AU147" s="256" t="s">
        <v>88</v>
      </c>
      <c r="AY147" s="17" t="s">
        <v>141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7" t="s">
        <v>86</v>
      </c>
      <c r="BK147" s="257">
        <f>ROUND(I147*H147,2)</f>
        <v>0</v>
      </c>
      <c r="BL147" s="17" t="s">
        <v>186</v>
      </c>
      <c r="BM147" s="256" t="s">
        <v>1018</v>
      </c>
    </row>
    <row r="148" spans="1:65" s="2" customFormat="1" ht="16.5" customHeight="1">
      <c r="A148" s="38"/>
      <c r="B148" s="39"/>
      <c r="C148" s="244" t="s">
        <v>536</v>
      </c>
      <c r="D148" s="244" t="s">
        <v>144</v>
      </c>
      <c r="E148" s="245" t="s">
        <v>411</v>
      </c>
      <c r="F148" s="246" t="s">
        <v>412</v>
      </c>
      <c r="G148" s="247" t="s">
        <v>224</v>
      </c>
      <c r="H148" s="263">
        <v>0.036</v>
      </c>
      <c r="I148" s="249"/>
      <c r="J148" s="250">
        <f>ROUND(I148*H148,2)</f>
        <v>0</v>
      </c>
      <c r="K148" s="251"/>
      <c r="L148" s="44"/>
      <c r="M148" s="252" t="s">
        <v>1</v>
      </c>
      <c r="N148" s="253" t="s">
        <v>43</v>
      </c>
      <c r="O148" s="91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6" t="s">
        <v>186</v>
      </c>
      <c r="AT148" s="256" t="s">
        <v>144</v>
      </c>
      <c r="AU148" s="256" t="s">
        <v>88</v>
      </c>
      <c r="AY148" s="17" t="s">
        <v>141</v>
      </c>
      <c r="BE148" s="257">
        <f>IF(N148="základní",J148,0)</f>
        <v>0</v>
      </c>
      <c r="BF148" s="257">
        <f>IF(N148="snížená",J148,0)</f>
        <v>0</v>
      </c>
      <c r="BG148" s="257">
        <f>IF(N148="zákl. přenesená",J148,0)</f>
        <v>0</v>
      </c>
      <c r="BH148" s="257">
        <f>IF(N148="sníž. přenesená",J148,0)</f>
        <v>0</v>
      </c>
      <c r="BI148" s="257">
        <f>IF(N148="nulová",J148,0)</f>
        <v>0</v>
      </c>
      <c r="BJ148" s="17" t="s">
        <v>86</v>
      </c>
      <c r="BK148" s="257">
        <f>ROUND(I148*H148,2)</f>
        <v>0</v>
      </c>
      <c r="BL148" s="17" t="s">
        <v>186</v>
      </c>
      <c r="BM148" s="256" t="s">
        <v>1019</v>
      </c>
    </row>
    <row r="149" spans="1:63" s="12" customFormat="1" ht="22.8" customHeight="1">
      <c r="A149" s="12"/>
      <c r="B149" s="228"/>
      <c r="C149" s="229"/>
      <c r="D149" s="230" t="s">
        <v>77</v>
      </c>
      <c r="E149" s="242" t="s">
        <v>1020</v>
      </c>
      <c r="F149" s="242" t="s">
        <v>331</v>
      </c>
      <c r="G149" s="229"/>
      <c r="H149" s="229"/>
      <c r="I149" s="232"/>
      <c r="J149" s="243">
        <f>BK149</f>
        <v>0</v>
      </c>
      <c r="K149" s="229"/>
      <c r="L149" s="234"/>
      <c r="M149" s="235"/>
      <c r="N149" s="236"/>
      <c r="O149" s="236"/>
      <c r="P149" s="237">
        <f>SUM(P150:P162)</f>
        <v>0</v>
      </c>
      <c r="Q149" s="236"/>
      <c r="R149" s="237">
        <f>SUM(R150:R162)</f>
        <v>0.179638</v>
      </c>
      <c r="S149" s="236"/>
      <c r="T149" s="238">
        <f>SUM(T150:T162)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9" t="s">
        <v>86</v>
      </c>
      <c r="AT149" s="240" t="s">
        <v>77</v>
      </c>
      <c r="AU149" s="240" t="s">
        <v>86</v>
      </c>
      <c r="AY149" s="239" t="s">
        <v>141</v>
      </c>
      <c r="BK149" s="241">
        <f>SUM(BK150:BK162)</f>
        <v>0</v>
      </c>
    </row>
    <row r="150" spans="1:65" s="2" customFormat="1" ht="24" customHeight="1">
      <c r="A150" s="38"/>
      <c r="B150" s="39"/>
      <c r="C150" s="244" t="s">
        <v>379</v>
      </c>
      <c r="D150" s="244" t="s">
        <v>144</v>
      </c>
      <c r="E150" s="245" t="s">
        <v>729</v>
      </c>
      <c r="F150" s="246" t="s">
        <v>730</v>
      </c>
      <c r="G150" s="247" t="s">
        <v>239</v>
      </c>
      <c r="H150" s="263">
        <v>13.3</v>
      </c>
      <c r="I150" s="249"/>
      <c r="J150" s="250">
        <f>ROUND(I150*H150,2)</f>
        <v>0</v>
      </c>
      <c r="K150" s="251"/>
      <c r="L150" s="44"/>
      <c r="M150" s="252" t="s">
        <v>1</v>
      </c>
      <c r="N150" s="253" t="s">
        <v>43</v>
      </c>
      <c r="O150" s="91"/>
      <c r="P150" s="254">
        <f>O150*H150</f>
        <v>0</v>
      </c>
      <c r="Q150" s="254">
        <v>0.00199</v>
      </c>
      <c r="R150" s="254">
        <f>Q150*H150</f>
        <v>0.026467</v>
      </c>
      <c r="S150" s="254">
        <v>0</v>
      </c>
      <c r="T150" s="25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6" t="s">
        <v>186</v>
      </c>
      <c r="AT150" s="256" t="s">
        <v>144</v>
      </c>
      <c r="AU150" s="256" t="s">
        <v>88</v>
      </c>
      <c r="AY150" s="17" t="s">
        <v>141</v>
      </c>
      <c r="BE150" s="257">
        <f>IF(N150="základní",J150,0)</f>
        <v>0</v>
      </c>
      <c r="BF150" s="257">
        <f>IF(N150="snížená",J150,0)</f>
        <v>0</v>
      </c>
      <c r="BG150" s="257">
        <f>IF(N150="zákl. přenesená",J150,0)</f>
        <v>0</v>
      </c>
      <c r="BH150" s="257">
        <f>IF(N150="sníž. přenesená",J150,0)</f>
        <v>0</v>
      </c>
      <c r="BI150" s="257">
        <f>IF(N150="nulová",J150,0)</f>
        <v>0</v>
      </c>
      <c r="BJ150" s="17" t="s">
        <v>86</v>
      </c>
      <c r="BK150" s="257">
        <f>ROUND(I150*H150,2)</f>
        <v>0</v>
      </c>
      <c r="BL150" s="17" t="s">
        <v>186</v>
      </c>
      <c r="BM150" s="256" t="s">
        <v>1021</v>
      </c>
    </row>
    <row r="151" spans="1:65" s="2" customFormat="1" ht="24" customHeight="1">
      <c r="A151" s="38"/>
      <c r="B151" s="39"/>
      <c r="C151" s="244" t="s">
        <v>383</v>
      </c>
      <c r="D151" s="244" t="s">
        <v>144</v>
      </c>
      <c r="E151" s="245" t="s">
        <v>1022</v>
      </c>
      <c r="F151" s="246" t="s">
        <v>1023</v>
      </c>
      <c r="G151" s="247" t="s">
        <v>239</v>
      </c>
      <c r="H151" s="263">
        <v>14.8</v>
      </c>
      <c r="I151" s="249"/>
      <c r="J151" s="250">
        <f>ROUND(I151*H151,2)</f>
        <v>0</v>
      </c>
      <c r="K151" s="251"/>
      <c r="L151" s="44"/>
      <c r="M151" s="252" t="s">
        <v>1</v>
      </c>
      <c r="N151" s="253" t="s">
        <v>43</v>
      </c>
      <c r="O151" s="91"/>
      <c r="P151" s="254">
        <f>O151*H151</f>
        <v>0</v>
      </c>
      <c r="Q151" s="254">
        <v>0.00629</v>
      </c>
      <c r="R151" s="254">
        <f>Q151*H151</f>
        <v>0.093092</v>
      </c>
      <c r="S151" s="254">
        <v>0</v>
      </c>
      <c r="T151" s="25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6" t="s">
        <v>186</v>
      </c>
      <c r="AT151" s="256" t="s">
        <v>144</v>
      </c>
      <c r="AU151" s="256" t="s">
        <v>88</v>
      </c>
      <c r="AY151" s="17" t="s">
        <v>141</v>
      </c>
      <c r="BE151" s="257">
        <f>IF(N151="základní",J151,0)</f>
        <v>0</v>
      </c>
      <c r="BF151" s="257">
        <f>IF(N151="snížená",J151,0)</f>
        <v>0</v>
      </c>
      <c r="BG151" s="257">
        <f>IF(N151="zákl. přenesená",J151,0)</f>
        <v>0</v>
      </c>
      <c r="BH151" s="257">
        <f>IF(N151="sníž. přenesená",J151,0)</f>
        <v>0</v>
      </c>
      <c r="BI151" s="257">
        <f>IF(N151="nulová",J151,0)</f>
        <v>0</v>
      </c>
      <c r="BJ151" s="17" t="s">
        <v>86</v>
      </c>
      <c r="BK151" s="257">
        <f>ROUND(I151*H151,2)</f>
        <v>0</v>
      </c>
      <c r="BL151" s="17" t="s">
        <v>186</v>
      </c>
      <c r="BM151" s="256" t="s">
        <v>1024</v>
      </c>
    </row>
    <row r="152" spans="1:65" s="2" customFormat="1" ht="16.5" customHeight="1">
      <c r="A152" s="38"/>
      <c r="B152" s="39"/>
      <c r="C152" s="244" t="s">
        <v>385</v>
      </c>
      <c r="D152" s="244" t="s">
        <v>144</v>
      </c>
      <c r="E152" s="245" t="s">
        <v>623</v>
      </c>
      <c r="F152" s="246" t="s">
        <v>624</v>
      </c>
      <c r="G152" s="247" t="s">
        <v>239</v>
      </c>
      <c r="H152" s="263">
        <v>28.1</v>
      </c>
      <c r="I152" s="249"/>
      <c r="J152" s="250">
        <f>ROUND(I152*H152,2)</f>
        <v>0</v>
      </c>
      <c r="K152" s="251"/>
      <c r="L152" s="44"/>
      <c r="M152" s="252" t="s">
        <v>1</v>
      </c>
      <c r="N152" s="253" t="s">
        <v>43</v>
      </c>
      <c r="O152" s="91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6" t="s">
        <v>186</v>
      </c>
      <c r="AT152" s="256" t="s">
        <v>144</v>
      </c>
      <c r="AU152" s="256" t="s">
        <v>88</v>
      </c>
      <c r="AY152" s="17" t="s">
        <v>141</v>
      </c>
      <c r="BE152" s="257">
        <f>IF(N152="základní",J152,0)</f>
        <v>0</v>
      </c>
      <c r="BF152" s="257">
        <f>IF(N152="snížená",J152,0)</f>
        <v>0</v>
      </c>
      <c r="BG152" s="257">
        <f>IF(N152="zákl. přenesená",J152,0)</f>
        <v>0</v>
      </c>
      <c r="BH152" s="257">
        <f>IF(N152="sníž. přenesená",J152,0)</f>
        <v>0</v>
      </c>
      <c r="BI152" s="257">
        <f>IF(N152="nulová",J152,0)</f>
        <v>0</v>
      </c>
      <c r="BJ152" s="17" t="s">
        <v>86</v>
      </c>
      <c r="BK152" s="257">
        <f>ROUND(I152*H152,2)</f>
        <v>0</v>
      </c>
      <c r="BL152" s="17" t="s">
        <v>186</v>
      </c>
      <c r="BM152" s="256" t="s">
        <v>1025</v>
      </c>
    </row>
    <row r="153" spans="1:65" s="2" customFormat="1" ht="24" customHeight="1">
      <c r="A153" s="38"/>
      <c r="B153" s="39"/>
      <c r="C153" s="244" t="s">
        <v>389</v>
      </c>
      <c r="D153" s="244" t="s">
        <v>144</v>
      </c>
      <c r="E153" s="245" t="s">
        <v>1026</v>
      </c>
      <c r="F153" s="246" t="s">
        <v>1027</v>
      </c>
      <c r="G153" s="247" t="s">
        <v>239</v>
      </c>
      <c r="H153" s="263">
        <v>2.5</v>
      </c>
      <c r="I153" s="249"/>
      <c r="J153" s="250">
        <f>ROUND(I153*H153,2)</f>
        <v>0</v>
      </c>
      <c r="K153" s="251"/>
      <c r="L153" s="44"/>
      <c r="M153" s="252" t="s">
        <v>1</v>
      </c>
      <c r="N153" s="253" t="s">
        <v>43</v>
      </c>
      <c r="O153" s="91"/>
      <c r="P153" s="254">
        <f>O153*H153</f>
        <v>0</v>
      </c>
      <c r="Q153" s="254">
        <v>0.00066</v>
      </c>
      <c r="R153" s="254">
        <f>Q153*H153</f>
        <v>0.00165</v>
      </c>
      <c r="S153" s="254">
        <v>0</v>
      </c>
      <c r="T153" s="25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6" t="s">
        <v>186</v>
      </c>
      <c r="AT153" s="256" t="s">
        <v>144</v>
      </c>
      <c r="AU153" s="256" t="s">
        <v>88</v>
      </c>
      <c r="AY153" s="17" t="s">
        <v>141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7" t="s">
        <v>86</v>
      </c>
      <c r="BK153" s="257">
        <f>ROUND(I153*H153,2)</f>
        <v>0</v>
      </c>
      <c r="BL153" s="17" t="s">
        <v>186</v>
      </c>
      <c r="BM153" s="256" t="s">
        <v>1028</v>
      </c>
    </row>
    <row r="154" spans="1:65" s="2" customFormat="1" ht="24" customHeight="1">
      <c r="A154" s="38"/>
      <c r="B154" s="39"/>
      <c r="C154" s="244" t="s">
        <v>393</v>
      </c>
      <c r="D154" s="244" t="s">
        <v>144</v>
      </c>
      <c r="E154" s="245" t="s">
        <v>723</v>
      </c>
      <c r="F154" s="246" t="s">
        <v>724</v>
      </c>
      <c r="G154" s="247" t="s">
        <v>239</v>
      </c>
      <c r="H154" s="263">
        <v>19.1</v>
      </c>
      <c r="I154" s="249"/>
      <c r="J154" s="250">
        <f>ROUND(I154*H154,2)</f>
        <v>0</v>
      </c>
      <c r="K154" s="251"/>
      <c r="L154" s="44"/>
      <c r="M154" s="252" t="s">
        <v>1</v>
      </c>
      <c r="N154" s="253" t="s">
        <v>43</v>
      </c>
      <c r="O154" s="91"/>
      <c r="P154" s="254">
        <f>O154*H154</f>
        <v>0</v>
      </c>
      <c r="Q154" s="254">
        <v>0.00091</v>
      </c>
      <c r="R154" s="254">
        <f>Q154*H154</f>
        <v>0.017381</v>
      </c>
      <c r="S154" s="254">
        <v>0</v>
      </c>
      <c r="T154" s="25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6" t="s">
        <v>186</v>
      </c>
      <c r="AT154" s="256" t="s">
        <v>144</v>
      </c>
      <c r="AU154" s="256" t="s">
        <v>88</v>
      </c>
      <c r="AY154" s="17" t="s">
        <v>141</v>
      </c>
      <c r="BE154" s="257">
        <f>IF(N154="základní",J154,0)</f>
        <v>0</v>
      </c>
      <c r="BF154" s="257">
        <f>IF(N154="snížená",J154,0)</f>
        <v>0</v>
      </c>
      <c r="BG154" s="257">
        <f>IF(N154="zákl. přenesená",J154,0)</f>
        <v>0</v>
      </c>
      <c r="BH154" s="257">
        <f>IF(N154="sníž. přenesená",J154,0)</f>
        <v>0</v>
      </c>
      <c r="BI154" s="257">
        <f>IF(N154="nulová",J154,0)</f>
        <v>0</v>
      </c>
      <c r="BJ154" s="17" t="s">
        <v>86</v>
      </c>
      <c r="BK154" s="257">
        <f>ROUND(I154*H154,2)</f>
        <v>0</v>
      </c>
      <c r="BL154" s="17" t="s">
        <v>186</v>
      </c>
      <c r="BM154" s="256" t="s">
        <v>1029</v>
      </c>
    </row>
    <row r="155" spans="1:65" s="2" customFormat="1" ht="24" customHeight="1">
      <c r="A155" s="38"/>
      <c r="B155" s="39"/>
      <c r="C155" s="244" t="s">
        <v>397</v>
      </c>
      <c r="D155" s="244" t="s">
        <v>144</v>
      </c>
      <c r="E155" s="245" t="s">
        <v>726</v>
      </c>
      <c r="F155" s="246" t="s">
        <v>727</v>
      </c>
      <c r="G155" s="247" t="s">
        <v>239</v>
      </c>
      <c r="H155" s="263">
        <v>13.9</v>
      </c>
      <c r="I155" s="249"/>
      <c r="J155" s="250">
        <f>ROUND(I155*H155,2)</f>
        <v>0</v>
      </c>
      <c r="K155" s="251"/>
      <c r="L155" s="44"/>
      <c r="M155" s="252" t="s">
        <v>1</v>
      </c>
      <c r="N155" s="253" t="s">
        <v>43</v>
      </c>
      <c r="O155" s="91"/>
      <c r="P155" s="254">
        <f>O155*H155</f>
        <v>0</v>
      </c>
      <c r="Q155" s="254">
        <v>0.00119</v>
      </c>
      <c r="R155" s="254">
        <f>Q155*H155</f>
        <v>0.016541</v>
      </c>
      <c r="S155" s="254">
        <v>0</v>
      </c>
      <c r="T155" s="25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6" t="s">
        <v>186</v>
      </c>
      <c r="AT155" s="256" t="s">
        <v>144</v>
      </c>
      <c r="AU155" s="256" t="s">
        <v>88</v>
      </c>
      <c r="AY155" s="17" t="s">
        <v>141</v>
      </c>
      <c r="BE155" s="257">
        <f>IF(N155="základní",J155,0)</f>
        <v>0</v>
      </c>
      <c r="BF155" s="257">
        <f>IF(N155="snížená",J155,0)</f>
        <v>0</v>
      </c>
      <c r="BG155" s="257">
        <f>IF(N155="zákl. přenesená",J155,0)</f>
        <v>0</v>
      </c>
      <c r="BH155" s="257">
        <f>IF(N155="sníž. přenesená",J155,0)</f>
        <v>0</v>
      </c>
      <c r="BI155" s="257">
        <f>IF(N155="nulová",J155,0)</f>
        <v>0</v>
      </c>
      <c r="BJ155" s="17" t="s">
        <v>86</v>
      </c>
      <c r="BK155" s="257">
        <f>ROUND(I155*H155,2)</f>
        <v>0</v>
      </c>
      <c r="BL155" s="17" t="s">
        <v>186</v>
      </c>
      <c r="BM155" s="256" t="s">
        <v>1030</v>
      </c>
    </row>
    <row r="156" spans="1:65" s="2" customFormat="1" ht="24" customHeight="1">
      <c r="A156" s="38"/>
      <c r="B156" s="39"/>
      <c r="C156" s="244" t="s">
        <v>560</v>
      </c>
      <c r="D156" s="244" t="s">
        <v>144</v>
      </c>
      <c r="E156" s="245" t="s">
        <v>427</v>
      </c>
      <c r="F156" s="246" t="s">
        <v>428</v>
      </c>
      <c r="G156" s="247" t="s">
        <v>239</v>
      </c>
      <c r="H156" s="263">
        <v>35.5</v>
      </c>
      <c r="I156" s="249"/>
      <c r="J156" s="250">
        <f>ROUND(I156*H156,2)</f>
        <v>0</v>
      </c>
      <c r="K156" s="251"/>
      <c r="L156" s="44"/>
      <c r="M156" s="252" t="s">
        <v>1</v>
      </c>
      <c r="N156" s="253" t="s">
        <v>43</v>
      </c>
      <c r="O156" s="91"/>
      <c r="P156" s="254">
        <f>O156*H156</f>
        <v>0</v>
      </c>
      <c r="Q156" s="254">
        <v>0.00019</v>
      </c>
      <c r="R156" s="254">
        <f>Q156*H156</f>
        <v>0.006745</v>
      </c>
      <c r="S156" s="254">
        <v>0</v>
      </c>
      <c r="T156" s="25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6" t="s">
        <v>186</v>
      </c>
      <c r="AT156" s="256" t="s">
        <v>144</v>
      </c>
      <c r="AU156" s="256" t="s">
        <v>88</v>
      </c>
      <c r="AY156" s="17" t="s">
        <v>141</v>
      </c>
      <c r="BE156" s="257">
        <f>IF(N156="základní",J156,0)</f>
        <v>0</v>
      </c>
      <c r="BF156" s="257">
        <f>IF(N156="snížená",J156,0)</f>
        <v>0</v>
      </c>
      <c r="BG156" s="257">
        <f>IF(N156="zákl. přenesená",J156,0)</f>
        <v>0</v>
      </c>
      <c r="BH156" s="257">
        <f>IF(N156="sníž. přenesená",J156,0)</f>
        <v>0</v>
      </c>
      <c r="BI156" s="257">
        <f>IF(N156="nulová",J156,0)</f>
        <v>0</v>
      </c>
      <c r="BJ156" s="17" t="s">
        <v>86</v>
      </c>
      <c r="BK156" s="257">
        <f>ROUND(I156*H156,2)</f>
        <v>0</v>
      </c>
      <c r="BL156" s="17" t="s">
        <v>186</v>
      </c>
      <c r="BM156" s="256" t="s">
        <v>1031</v>
      </c>
    </row>
    <row r="157" spans="1:65" s="2" customFormat="1" ht="24" customHeight="1">
      <c r="A157" s="38"/>
      <c r="B157" s="39"/>
      <c r="C157" s="264" t="s">
        <v>814</v>
      </c>
      <c r="D157" s="264" t="s">
        <v>188</v>
      </c>
      <c r="E157" s="265" t="s">
        <v>1032</v>
      </c>
      <c r="F157" s="266" t="s">
        <v>1033</v>
      </c>
      <c r="G157" s="267" t="s">
        <v>239</v>
      </c>
      <c r="H157" s="268">
        <v>2.5</v>
      </c>
      <c r="I157" s="269"/>
      <c r="J157" s="270">
        <f>ROUND(I157*H157,2)</f>
        <v>0</v>
      </c>
      <c r="K157" s="271"/>
      <c r="L157" s="272"/>
      <c r="M157" s="273" t="s">
        <v>1</v>
      </c>
      <c r="N157" s="274" t="s">
        <v>43</v>
      </c>
      <c r="O157" s="91"/>
      <c r="P157" s="254">
        <f>O157*H157</f>
        <v>0</v>
      </c>
      <c r="Q157" s="254">
        <v>0.00027</v>
      </c>
      <c r="R157" s="254">
        <f>Q157*H157</f>
        <v>0.000675</v>
      </c>
      <c r="S157" s="254">
        <v>0</v>
      </c>
      <c r="T157" s="25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6" t="s">
        <v>192</v>
      </c>
      <c r="AT157" s="256" t="s">
        <v>188</v>
      </c>
      <c r="AU157" s="256" t="s">
        <v>88</v>
      </c>
      <c r="AY157" s="17" t="s">
        <v>141</v>
      </c>
      <c r="BE157" s="257">
        <f>IF(N157="základní",J157,0)</f>
        <v>0</v>
      </c>
      <c r="BF157" s="257">
        <f>IF(N157="snížená",J157,0)</f>
        <v>0</v>
      </c>
      <c r="BG157" s="257">
        <f>IF(N157="zákl. přenesená",J157,0)</f>
        <v>0</v>
      </c>
      <c r="BH157" s="257">
        <f>IF(N157="sníž. přenesená",J157,0)</f>
        <v>0</v>
      </c>
      <c r="BI157" s="257">
        <f>IF(N157="nulová",J157,0)</f>
        <v>0</v>
      </c>
      <c r="BJ157" s="17" t="s">
        <v>86</v>
      </c>
      <c r="BK157" s="257">
        <f>ROUND(I157*H157,2)</f>
        <v>0</v>
      </c>
      <c r="BL157" s="17" t="s">
        <v>186</v>
      </c>
      <c r="BM157" s="256" t="s">
        <v>1034</v>
      </c>
    </row>
    <row r="158" spans="1:65" s="2" customFormat="1" ht="24" customHeight="1">
      <c r="A158" s="38"/>
      <c r="B158" s="39"/>
      <c r="C158" s="264" t="s">
        <v>626</v>
      </c>
      <c r="D158" s="264" t="s">
        <v>188</v>
      </c>
      <c r="E158" s="265" t="s">
        <v>1035</v>
      </c>
      <c r="F158" s="266" t="s">
        <v>1036</v>
      </c>
      <c r="G158" s="267" t="s">
        <v>239</v>
      </c>
      <c r="H158" s="268">
        <v>19.1</v>
      </c>
      <c r="I158" s="269"/>
      <c r="J158" s="270">
        <f>ROUND(I158*H158,2)</f>
        <v>0</v>
      </c>
      <c r="K158" s="271"/>
      <c r="L158" s="272"/>
      <c r="M158" s="273" t="s">
        <v>1</v>
      </c>
      <c r="N158" s="274" t="s">
        <v>43</v>
      </c>
      <c r="O158" s="91"/>
      <c r="P158" s="254">
        <f>O158*H158</f>
        <v>0</v>
      </c>
      <c r="Q158" s="254">
        <v>0.00029</v>
      </c>
      <c r="R158" s="254">
        <f>Q158*H158</f>
        <v>0.0055390000000000005</v>
      </c>
      <c r="S158" s="254">
        <v>0</v>
      </c>
      <c r="T158" s="25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6" t="s">
        <v>192</v>
      </c>
      <c r="AT158" s="256" t="s">
        <v>188</v>
      </c>
      <c r="AU158" s="256" t="s">
        <v>88</v>
      </c>
      <c r="AY158" s="17" t="s">
        <v>141</v>
      </c>
      <c r="BE158" s="257">
        <f>IF(N158="základní",J158,0)</f>
        <v>0</v>
      </c>
      <c r="BF158" s="257">
        <f>IF(N158="snížená",J158,0)</f>
        <v>0</v>
      </c>
      <c r="BG158" s="257">
        <f>IF(N158="zákl. přenesená",J158,0)</f>
        <v>0</v>
      </c>
      <c r="BH158" s="257">
        <f>IF(N158="sníž. přenesená",J158,0)</f>
        <v>0</v>
      </c>
      <c r="BI158" s="257">
        <f>IF(N158="nulová",J158,0)</f>
        <v>0</v>
      </c>
      <c r="BJ158" s="17" t="s">
        <v>86</v>
      </c>
      <c r="BK158" s="257">
        <f>ROUND(I158*H158,2)</f>
        <v>0</v>
      </c>
      <c r="BL158" s="17" t="s">
        <v>186</v>
      </c>
      <c r="BM158" s="256" t="s">
        <v>1037</v>
      </c>
    </row>
    <row r="159" spans="1:65" s="2" customFormat="1" ht="24" customHeight="1">
      <c r="A159" s="38"/>
      <c r="B159" s="39"/>
      <c r="C159" s="264" t="s">
        <v>622</v>
      </c>
      <c r="D159" s="264" t="s">
        <v>188</v>
      </c>
      <c r="E159" s="265" t="s">
        <v>437</v>
      </c>
      <c r="F159" s="266" t="s">
        <v>438</v>
      </c>
      <c r="G159" s="267" t="s">
        <v>239</v>
      </c>
      <c r="H159" s="268">
        <v>13.9</v>
      </c>
      <c r="I159" s="269"/>
      <c r="J159" s="270">
        <f>ROUND(I159*H159,2)</f>
        <v>0</v>
      </c>
      <c r="K159" s="271"/>
      <c r="L159" s="272"/>
      <c r="M159" s="273" t="s">
        <v>1</v>
      </c>
      <c r="N159" s="274" t="s">
        <v>43</v>
      </c>
      <c r="O159" s="91"/>
      <c r="P159" s="254">
        <f>O159*H159</f>
        <v>0</v>
      </c>
      <c r="Q159" s="254">
        <v>0.00032</v>
      </c>
      <c r="R159" s="254">
        <f>Q159*H159</f>
        <v>0.0044480000000000006</v>
      </c>
      <c r="S159" s="254">
        <v>0</v>
      </c>
      <c r="T159" s="25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6" t="s">
        <v>192</v>
      </c>
      <c r="AT159" s="256" t="s">
        <v>188</v>
      </c>
      <c r="AU159" s="256" t="s">
        <v>88</v>
      </c>
      <c r="AY159" s="17" t="s">
        <v>141</v>
      </c>
      <c r="BE159" s="257">
        <f>IF(N159="základní",J159,0)</f>
        <v>0</v>
      </c>
      <c r="BF159" s="257">
        <f>IF(N159="snížená",J159,0)</f>
        <v>0</v>
      </c>
      <c r="BG159" s="257">
        <f>IF(N159="zákl. přenesená",J159,0)</f>
        <v>0</v>
      </c>
      <c r="BH159" s="257">
        <f>IF(N159="sníž. přenesená",J159,0)</f>
        <v>0</v>
      </c>
      <c r="BI159" s="257">
        <f>IF(N159="nulová",J159,0)</f>
        <v>0</v>
      </c>
      <c r="BJ159" s="17" t="s">
        <v>86</v>
      </c>
      <c r="BK159" s="257">
        <f>ROUND(I159*H159,2)</f>
        <v>0</v>
      </c>
      <c r="BL159" s="17" t="s">
        <v>186</v>
      </c>
      <c r="BM159" s="256" t="s">
        <v>1038</v>
      </c>
    </row>
    <row r="160" spans="1:65" s="2" customFormat="1" ht="24" customHeight="1">
      <c r="A160" s="38"/>
      <c r="B160" s="39"/>
      <c r="C160" s="244" t="s">
        <v>399</v>
      </c>
      <c r="D160" s="244" t="s">
        <v>144</v>
      </c>
      <c r="E160" s="245" t="s">
        <v>1039</v>
      </c>
      <c r="F160" s="246" t="s">
        <v>1040</v>
      </c>
      <c r="G160" s="247" t="s">
        <v>239</v>
      </c>
      <c r="H160" s="263">
        <v>35.5</v>
      </c>
      <c r="I160" s="249"/>
      <c r="J160" s="250">
        <f>ROUND(I160*H160,2)</f>
        <v>0</v>
      </c>
      <c r="K160" s="251"/>
      <c r="L160" s="44"/>
      <c r="M160" s="252" t="s">
        <v>1</v>
      </c>
      <c r="N160" s="253" t="s">
        <v>43</v>
      </c>
      <c r="O160" s="91"/>
      <c r="P160" s="254">
        <f>O160*H160</f>
        <v>0</v>
      </c>
      <c r="Q160" s="254">
        <v>0.00019</v>
      </c>
      <c r="R160" s="254">
        <f>Q160*H160</f>
        <v>0.006745</v>
      </c>
      <c r="S160" s="254">
        <v>0</v>
      </c>
      <c r="T160" s="25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6" t="s">
        <v>186</v>
      </c>
      <c r="AT160" s="256" t="s">
        <v>144</v>
      </c>
      <c r="AU160" s="256" t="s">
        <v>88</v>
      </c>
      <c r="AY160" s="17" t="s">
        <v>141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7" t="s">
        <v>86</v>
      </c>
      <c r="BK160" s="257">
        <f>ROUND(I160*H160,2)</f>
        <v>0</v>
      </c>
      <c r="BL160" s="17" t="s">
        <v>186</v>
      </c>
      <c r="BM160" s="256" t="s">
        <v>1041</v>
      </c>
    </row>
    <row r="161" spans="1:65" s="2" customFormat="1" ht="16.5" customHeight="1">
      <c r="A161" s="38"/>
      <c r="B161" s="39"/>
      <c r="C161" s="244" t="s">
        <v>192</v>
      </c>
      <c r="D161" s="244" t="s">
        <v>144</v>
      </c>
      <c r="E161" s="245" t="s">
        <v>1042</v>
      </c>
      <c r="F161" s="246" t="s">
        <v>1043</v>
      </c>
      <c r="G161" s="247" t="s">
        <v>239</v>
      </c>
      <c r="H161" s="263">
        <v>35.5</v>
      </c>
      <c r="I161" s="249"/>
      <c r="J161" s="250">
        <f>ROUND(I161*H161,2)</f>
        <v>0</v>
      </c>
      <c r="K161" s="251"/>
      <c r="L161" s="44"/>
      <c r="M161" s="252" t="s">
        <v>1</v>
      </c>
      <c r="N161" s="253" t="s">
        <v>43</v>
      </c>
      <c r="O161" s="91"/>
      <c r="P161" s="254">
        <f>O161*H161</f>
        <v>0</v>
      </c>
      <c r="Q161" s="254">
        <v>1E-05</v>
      </c>
      <c r="R161" s="254">
        <f>Q161*H161</f>
        <v>0.000355</v>
      </c>
      <c r="S161" s="254">
        <v>0</v>
      </c>
      <c r="T161" s="25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6" t="s">
        <v>186</v>
      </c>
      <c r="AT161" s="256" t="s">
        <v>144</v>
      </c>
      <c r="AU161" s="256" t="s">
        <v>88</v>
      </c>
      <c r="AY161" s="17" t="s">
        <v>141</v>
      </c>
      <c r="BE161" s="257">
        <f>IF(N161="základní",J161,0)</f>
        <v>0</v>
      </c>
      <c r="BF161" s="257">
        <f>IF(N161="snížená",J161,0)</f>
        <v>0</v>
      </c>
      <c r="BG161" s="257">
        <f>IF(N161="zákl. přenesená",J161,0)</f>
        <v>0</v>
      </c>
      <c r="BH161" s="257">
        <f>IF(N161="sníž. přenesená",J161,0)</f>
        <v>0</v>
      </c>
      <c r="BI161" s="257">
        <f>IF(N161="nulová",J161,0)</f>
        <v>0</v>
      </c>
      <c r="BJ161" s="17" t="s">
        <v>86</v>
      </c>
      <c r="BK161" s="257">
        <f>ROUND(I161*H161,2)</f>
        <v>0</v>
      </c>
      <c r="BL161" s="17" t="s">
        <v>186</v>
      </c>
      <c r="BM161" s="256" t="s">
        <v>1044</v>
      </c>
    </row>
    <row r="162" spans="1:65" s="2" customFormat="1" ht="24" customHeight="1">
      <c r="A162" s="38"/>
      <c r="B162" s="39"/>
      <c r="C162" s="244" t="s">
        <v>532</v>
      </c>
      <c r="D162" s="244" t="s">
        <v>144</v>
      </c>
      <c r="E162" s="245" t="s">
        <v>355</v>
      </c>
      <c r="F162" s="246" t="s">
        <v>356</v>
      </c>
      <c r="G162" s="247" t="s">
        <v>224</v>
      </c>
      <c r="H162" s="263">
        <v>0.18</v>
      </c>
      <c r="I162" s="249"/>
      <c r="J162" s="250">
        <f>ROUND(I162*H162,2)</f>
        <v>0</v>
      </c>
      <c r="K162" s="251"/>
      <c r="L162" s="44"/>
      <c r="M162" s="252" t="s">
        <v>1</v>
      </c>
      <c r="N162" s="253" t="s">
        <v>43</v>
      </c>
      <c r="O162" s="91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6" t="s">
        <v>186</v>
      </c>
      <c r="AT162" s="256" t="s">
        <v>144</v>
      </c>
      <c r="AU162" s="256" t="s">
        <v>88</v>
      </c>
      <c r="AY162" s="17" t="s">
        <v>141</v>
      </c>
      <c r="BE162" s="257">
        <f>IF(N162="základní",J162,0)</f>
        <v>0</v>
      </c>
      <c r="BF162" s="257">
        <f>IF(N162="snížená",J162,0)</f>
        <v>0</v>
      </c>
      <c r="BG162" s="257">
        <f>IF(N162="zákl. přenesená",J162,0)</f>
        <v>0</v>
      </c>
      <c r="BH162" s="257">
        <f>IF(N162="sníž. přenesená",J162,0)</f>
        <v>0</v>
      </c>
      <c r="BI162" s="257">
        <f>IF(N162="nulová",J162,0)</f>
        <v>0</v>
      </c>
      <c r="BJ162" s="17" t="s">
        <v>86</v>
      </c>
      <c r="BK162" s="257">
        <f>ROUND(I162*H162,2)</f>
        <v>0</v>
      </c>
      <c r="BL162" s="17" t="s">
        <v>186</v>
      </c>
      <c r="BM162" s="256" t="s">
        <v>1045</v>
      </c>
    </row>
    <row r="163" spans="1:63" s="12" customFormat="1" ht="22.8" customHeight="1">
      <c r="A163" s="12"/>
      <c r="B163" s="228"/>
      <c r="C163" s="229"/>
      <c r="D163" s="230" t="s">
        <v>77</v>
      </c>
      <c r="E163" s="242" t="s">
        <v>1046</v>
      </c>
      <c r="F163" s="242" t="s">
        <v>1047</v>
      </c>
      <c r="G163" s="229"/>
      <c r="H163" s="229"/>
      <c r="I163" s="232"/>
      <c r="J163" s="243">
        <f>BK163</f>
        <v>0</v>
      </c>
      <c r="K163" s="229"/>
      <c r="L163" s="234"/>
      <c r="M163" s="235"/>
      <c r="N163" s="236"/>
      <c r="O163" s="236"/>
      <c r="P163" s="237">
        <f>SUM(P164:P168)</f>
        <v>0</v>
      </c>
      <c r="Q163" s="236"/>
      <c r="R163" s="237">
        <f>SUM(R164:R168)</f>
        <v>0.0057599999999999995</v>
      </c>
      <c r="S163" s="236"/>
      <c r="T163" s="238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9" t="s">
        <v>86</v>
      </c>
      <c r="AT163" s="240" t="s">
        <v>77</v>
      </c>
      <c r="AU163" s="240" t="s">
        <v>86</v>
      </c>
      <c r="AY163" s="239" t="s">
        <v>141</v>
      </c>
      <c r="BK163" s="241">
        <f>SUM(BK164:BK168)</f>
        <v>0</v>
      </c>
    </row>
    <row r="164" spans="1:65" s="2" customFormat="1" ht="24" customHeight="1">
      <c r="A164" s="38"/>
      <c r="B164" s="39"/>
      <c r="C164" s="264" t="s">
        <v>634</v>
      </c>
      <c r="D164" s="264" t="s">
        <v>188</v>
      </c>
      <c r="E164" s="265" t="s">
        <v>1048</v>
      </c>
      <c r="F164" s="266" t="s">
        <v>1049</v>
      </c>
      <c r="G164" s="267" t="s">
        <v>191</v>
      </c>
      <c r="H164" s="268">
        <v>1</v>
      </c>
      <c r="I164" s="269"/>
      <c r="J164" s="270">
        <f>ROUND(I164*H164,2)</f>
        <v>0</v>
      </c>
      <c r="K164" s="271"/>
      <c r="L164" s="272"/>
      <c r="M164" s="273" t="s">
        <v>1</v>
      </c>
      <c r="N164" s="274" t="s">
        <v>43</v>
      </c>
      <c r="O164" s="91"/>
      <c r="P164" s="254">
        <f>O164*H164</f>
        <v>0</v>
      </c>
      <c r="Q164" s="254">
        <v>0.00058</v>
      </c>
      <c r="R164" s="254">
        <f>Q164*H164</f>
        <v>0.00058</v>
      </c>
      <c r="S164" s="254">
        <v>0</v>
      </c>
      <c r="T164" s="25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6" t="s">
        <v>192</v>
      </c>
      <c r="AT164" s="256" t="s">
        <v>188</v>
      </c>
      <c r="AU164" s="256" t="s">
        <v>88</v>
      </c>
      <c r="AY164" s="17" t="s">
        <v>141</v>
      </c>
      <c r="BE164" s="257">
        <f>IF(N164="základní",J164,0)</f>
        <v>0</v>
      </c>
      <c r="BF164" s="257">
        <f>IF(N164="snížená",J164,0)</f>
        <v>0</v>
      </c>
      <c r="BG164" s="257">
        <f>IF(N164="zákl. přenesená",J164,0)</f>
        <v>0</v>
      </c>
      <c r="BH164" s="257">
        <f>IF(N164="sníž. přenesená",J164,0)</f>
        <v>0</v>
      </c>
      <c r="BI164" s="257">
        <f>IF(N164="nulová",J164,0)</f>
        <v>0</v>
      </c>
      <c r="BJ164" s="17" t="s">
        <v>86</v>
      </c>
      <c r="BK164" s="257">
        <f>ROUND(I164*H164,2)</f>
        <v>0</v>
      </c>
      <c r="BL164" s="17" t="s">
        <v>186</v>
      </c>
      <c r="BM164" s="256" t="s">
        <v>1050</v>
      </c>
    </row>
    <row r="165" spans="1:65" s="2" customFormat="1" ht="24" customHeight="1">
      <c r="A165" s="38"/>
      <c r="B165" s="39"/>
      <c r="C165" s="264" t="s">
        <v>203</v>
      </c>
      <c r="D165" s="264" t="s">
        <v>188</v>
      </c>
      <c r="E165" s="265" t="s">
        <v>1051</v>
      </c>
      <c r="F165" s="266" t="s">
        <v>1052</v>
      </c>
      <c r="G165" s="267" t="s">
        <v>191</v>
      </c>
      <c r="H165" s="268">
        <v>2</v>
      </c>
      <c r="I165" s="269"/>
      <c r="J165" s="270">
        <f>ROUND(I165*H165,2)</f>
        <v>0</v>
      </c>
      <c r="K165" s="271"/>
      <c r="L165" s="272"/>
      <c r="M165" s="273" t="s">
        <v>1</v>
      </c>
      <c r="N165" s="274" t="s">
        <v>43</v>
      </c>
      <c r="O165" s="91"/>
      <c r="P165" s="254">
        <f>O165*H165</f>
        <v>0</v>
      </c>
      <c r="Q165" s="254">
        <v>0.00034</v>
      </c>
      <c r="R165" s="254">
        <f>Q165*H165</f>
        <v>0.00068</v>
      </c>
      <c r="S165" s="254">
        <v>0</v>
      </c>
      <c r="T165" s="25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6" t="s">
        <v>192</v>
      </c>
      <c r="AT165" s="256" t="s">
        <v>188</v>
      </c>
      <c r="AU165" s="256" t="s">
        <v>88</v>
      </c>
      <c r="AY165" s="17" t="s">
        <v>141</v>
      </c>
      <c r="BE165" s="257">
        <f>IF(N165="základní",J165,0)</f>
        <v>0</v>
      </c>
      <c r="BF165" s="257">
        <f>IF(N165="snížená",J165,0)</f>
        <v>0</v>
      </c>
      <c r="BG165" s="257">
        <f>IF(N165="zákl. přenesená",J165,0)</f>
        <v>0</v>
      </c>
      <c r="BH165" s="257">
        <f>IF(N165="sníž. přenesená",J165,0)</f>
        <v>0</v>
      </c>
      <c r="BI165" s="257">
        <f>IF(N165="nulová",J165,0)</f>
        <v>0</v>
      </c>
      <c r="BJ165" s="17" t="s">
        <v>86</v>
      </c>
      <c r="BK165" s="257">
        <f>ROUND(I165*H165,2)</f>
        <v>0</v>
      </c>
      <c r="BL165" s="17" t="s">
        <v>186</v>
      </c>
      <c r="BM165" s="256" t="s">
        <v>1053</v>
      </c>
    </row>
    <row r="166" spans="1:65" s="2" customFormat="1" ht="16.5" customHeight="1">
      <c r="A166" s="38"/>
      <c r="B166" s="39"/>
      <c r="C166" s="244" t="s">
        <v>426</v>
      </c>
      <c r="D166" s="244" t="s">
        <v>144</v>
      </c>
      <c r="E166" s="245" t="s">
        <v>1054</v>
      </c>
      <c r="F166" s="246" t="s">
        <v>1055</v>
      </c>
      <c r="G166" s="247" t="s">
        <v>239</v>
      </c>
      <c r="H166" s="263">
        <v>5</v>
      </c>
      <c r="I166" s="249"/>
      <c r="J166" s="250">
        <f>ROUND(I166*H166,2)</f>
        <v>0</v>
      </c>
      <c r="K166" s="251"/>
      <c r="L166" s="44"/>
      <c r="M166" s="252" t="s">
        <v>1</v>
      </c>
      <c r="N166" s="253" t="s">
        <v>43</v>
      </c>
      <c r="O166" s="91"/>
      <c r="P166" s="254">
        <f>O166*H166</f>
        <v>0</v>
      </c>
      <c r="Q166" s="254">
        <v>0.0009</v>
      </c>
      <c r="R166" s="254">
        <f>Q166*H166</f>
        <v>0.0045</v>
      </c>
      <c r="S166" s="254">
        <v>0</v>
      </c>
      <c r="T166" s="25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6" t="s">
        <v>186</v>
      </c>
      <c r="AT166" s="256" t="s">
        <v>144</v>
      </c>
      <c r="AU166" s="256" t="s">
        <v>88</v>
      </c>
      <c r="AY166" s="17" t="s">
        <v>141</v>
      </c>
      <c r="BE166" s="257">
        <f>IF(N166="základní",J166,0)</f>
        <v>0</v>
      </c>
      <c r="BF166" s="257">
        <f>IF(N166="snížená",J166,0)</f>
        <v>0</v>
      </c>
      <c r="BG166" s="257">
        <f>IF(N166="zákl. přenesená",J166,0)</f>
        <v>0</v>
      </c>
      <c r="BH166" s="257">
        <f>IF(N166="sníž. přenesená",J166,0)</f>
        <v>0</v>
      </c>
      <c r="BI166" s="257">
        <f>IF(N166="nulová",J166,0)</f>
        <v>0</v>
      </c>
      <c r="BJ166" s="17" t="s">
        <v>86</v>
      </c>
      <c r="BK166" s="257">
        <f>ROUND(I166*H166,2)</f>
        <v>0</v>
      </c>
      <c r="BL166" s="17" t="s">
        <v>186</v>
      </c>
      <c r="BM166" s="256" t="s">
        <v>1056</v>
      </c>
    </row>
    <row r="167" spans="1:65" s="2" customFormat="1" ht="24" customHeight="1">
      <c r="A167" s="38"/>
      <c r="B167" s="39"/>
      <c r="C167" s="244" t="s">
        <v>430</v>
      </c>
      <c r="D167" s="244" t="s">
        <v>144</v>
      </c>
      <c r="E167" s="245" t="s">
        <v>1057</v>
      </c>
      <c r="F167" s="246" t="s">
        <v>1058</v>
      </c>
      <c r="G167" s="247" t="s">
        <v>239</v>
      </c>
      <c r="H167" s="263">
        <v>5</v>
      </c>
      <c r="I167" s="249"/>
      <c r="J167" s="250">
        <f>ROUND(I167*H167,2)</f>
        <v>0</v>
      </c>
      <c r="K167" s="251"/>
      <c r="L167" s="44"/>
      <c r="M167" s="252" t="s">
        <v>1</v>
      </c>
      <c r="N167" s="253" t="s">
        <v>43</v>
      </c>
      <c r="O167" s="91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6" t="s">
        <v>186</v>
      </c>
      <c r="AT167" s="256" t="s">
        <v>144</v>
      </c>
      <c r="AU167" s="256" t="s">
        <v>88</v>
      </c>
      <c r="AY167" s="17" t="s">
        <v>141</v>
      </c>
      <c r="BE167" s="257">
        <f>IF(N167="základní",J167,0)</f>
        <v>0</v>
      </c>
      <c r="BF167" s="257">
        <f>IF(N167="snížená",J167,0)</f>
        <v>0</v>
      </c>
      <c r="BG167" s="257">
        <f>IF(N167="zákl. přenesená",J167,0)</f>
        <v>0</v>
      </c>
      <c r="BH167" s="257">
        <f>IF(N167="sníž. přenesená",J167,0)</f>
        <v>0</v>
      </c>
      <c r="BI167" s="257">
        <f>IF(N167="nulová",J167,0)</f>
        <v>0</v>
      </c>
      <c r="BJ167" s="17" t="s">
        <v>86</v>
      </c>
      <c r="BK167" s="257">
        <f>ROUND(I167*H167,2)</f>
        <v>0</v>
      </c>
      <c r="BL167" s="17" t="s">
        <v>186</v>
      </c>
      <c r="BM167" s="256" t="s">
        <v>1059</v>
      </c>
    </row>
    <row r="168" spans="1:65" s="2" customFormat="1" ht="24" customHeight="1">
      <c r="A168" s="38"/>
      <c r="B168" s="39"/>
      <c r="C168" s="244" t="s">
        <v>540</v>
      </c>
      <c r="D168" s="244" t="s">
        <v>144</v>
      </c>
      <c r="E168" s="245" t="s">
        <v>1060</v>
      </c>
      <c r="F168" s="246" t="s">
        <v>1061</v>
      </c>
      <c r="G168" s="247" t="s">
        <v>224</v>
      </c>
      <c r="H168" s="263">
        <v>0.006</v>
      </c>
      <c r="I168" s="249"/>
      <c r="J168" s="250">
        <f>ROUND(I168*H168,2)</f>
        <v>0</v>
      </c>
      <c r="K168" s="251"/>
      <c r="L168" s="44"/>
      <c r="M168" s="252" t="s">
        <v>1</v>
      </c>
      <c r="N168" s="253" t="s">
        <v>43</v>
      </c>
      <c r="O168" s="91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6" t="s">
        <v>186</v>
      </c>
      <c r="AT168" s="256" t="s">
        <v>144</v>
      </c>
      <c r="AU168" s="256" t="s">
        <v>88</v>
      </c>
      <c r="AY168" s="17" t="s">
        <v>141</v>
      </c>
      <c r="BE168" s="257">
        <f>IF(N168="základní",J168,0)</f>
        <v>0</v>
      </c>
      <c r="BF168" s="257">
        <f>IF(N168="snížená",J168,0)</f>
        <v>0</v>
      </c>
      <c r="BG168" s="257">
        <f>IF(N168="zákl. přenesená",J168,0)</f>
        <v>0</v>
      </c>
      <c r="BH168" s="257">
        <f>IF(N168="sníž. přenesená",J168,0)</f>
        <v>0</v>
      </c>
      <c r="BI168" s="257">
        <f>IF(N168="nulová",J168,0)</f>
        <v>0</v>
      </c>
      <c r="BJ168" s="17" t="s">
        <v>86</v>
      </c>
      <c r="BK168" s="257">
        <f>ROUND(I168*H168,2)</f>
        <v>0</v>
      </c>
      <c r="BL168" s="17" t="s">
        <v>186</v>
      </c>
      <c r="BM168" s="256" t="s">
        <v>1062</v>
      </c>
    </row>
    <row r="169" spans="1:63" s="12" customFormat="1" ht="22.8" customHeight="1">
      <c r="A169" s="12"/>
      <c r="B169" s="228"/>
      <c r="C169" s="229"/>
      <c r="D169" s="230" t="s">
        <v>77</v>
      </c>
      <c r="E169" s="242" t="s">
        <v>1063</v>
      </c>
      <c r="F169" s="242" t="s">
        <v>415</v>
      </c>
      <c r="G169" s="229"/>
      <c r="H169" s="229"/>
      <c r="I169" s="232"/>
      <c r="J169" s="243">
        <f>BK169</f>
        <v>0</v>
      </c>
      <c r="K169" s="229"/>
      <c r="L169" s="234"/>
      <c r="M169" s="235"/>
      <c r="N169" s="236"/>
      <c r="O169" s="236"/>
      <c r="P169" s="237">
        <f>SUM(P170:P171)</f>
        <v>0</v>
      </c>
      <c r="Q169" s="236"/>
      <c r="R169" s="237">
        <f>SUM(R170:R171)</f>
        <v>0.0014050000000000002</v>
      </c>
      <c r="S169" s="236"/>
      <c r="T169" s="238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9" t="s">
        <v>86</v>
      </c>
      <c r="AT169" s="240" t="s">
        <v>77</v>
      </c>
      <c r="AU169" s="240" t="s">
        <v>86</v>
      </c>
      <c r="AY169" s="239" t="s">
        <v>141</v>
      </c>
      <c r="BK169" s="241">
        <f>SUM(BK170:BK171)</f>
        <v>0</v>
      </c>
    </row>
    <row r="170" spans="1:65" s="2" customFormat="1" ht="24" customHeight="1">
      <c r="A170" s="38"/>
      <c r="B170" s="39"/>
      <c r="C170" s="244" t="s">
        <v>434</v>
      </c>
      <c r="D170" s="244" t="s">
        <v>144</v>
      </c>
      <c r="E170" s="245" t="s">
        <v>417</v>
      </c>
      <c r="F170" s="246" t="s">
        <v>418</v>
      </c>
      <c r="G170" s="247" t="s">
        <v>239</v>
      </c>
      <c r="H170" s="263">
        <v>28.1</v>
      </c>
      <c r="I170" s="249"/>
      <c r="J170" s="250">
        <f>ROUND(I170*H170,2)</f>
        <v>0</v>
      </c>
      <c r="K170" s="251"/>
      <c r="L170" s="44"/>
      <c r="M170" s="252" t="s">
        <v>1</v>
      </c>
      <c r="N170" s="253" t="s">
        <v>43</v>
      </c>
      <c r="O170" s="91"/>
      <c r="P170" s="254">
        <f>O170*H170</f>
        <v>0</v>
      </c>
      <c r="Q170" s="254">
        <v>2E-05</v>
      </c>
      <c r="R170" s="254">
        <f>Q170*H170</f>
        <v>0.0005620000000000001</v>
      </c>
      <c r="S170" s="254">
        <v>0</v>
      </c>
      <c r="T170" s="25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6" t="s">
        <v>186</v>
      </c>
      <c r="AT170" s="256" t="s">
        <v>144</v>
      </c>
      <c r="AU170" s="256" t="s">
        <v>88</v>
      </c>
      <c r="AY170" s="17" t="s">
        <v>141</v>
      </c>
      <c r="BE170" s="257">
        <f>IF(N170="základní",J170,0)</f>
        <v>0</v>
      </c>
      <c r="BF170" s="257">
        <f>IF(N170="snížená",J170,0)</f>
        <v>0</v>
      </c>
      <c r="BG170" s="257">
        <f>IF(N170="zákl. přenesená",J170,0)</f>
        <v>0</v>
      </c>
      <c r="BH170" s="257">
        <f>IF(N170="sníž. přenesená",J170,0)</f>
        <v>0</v>
      </c>
      <c r="BI170" s="257">
        <f>IF(N170="nulová",J170,0)</f>
        <v>0</v>
      </c>
      <c r="BJ170" s="17" t="s">
        <v>86</v>
      </c>
      <c r="BK170" s="257">
        <f>ROUND(I170*H170,2)</f>
        <v>0</v>
      </c>
      <c r="BL170" s="17" t="s">
        <v>186</v>
      </c>
      <c r="BM170" s="256" t="s">
        <v>1064</v>
      </c>
    </row>
    <row r="171" spans="1:65" s="2" customFormat="1" ht="24" customHeight="1">
      <c r="A171" s="38"/>
      <c r="B171" s="39"/>
      <c r="C171" s="244" t="s">
        <v>436</v>
      </c>
      <c r="D171" s="244" t="s">
        <v>144</v>
      </c>
      <c r="E171" s="245" t="s">
        <v>1065</v>
      </c>
      <c r="F171" s="246" t="s">
        <v>1066</v>
      </c>
      <c r="G171" s="247" t="s">
        <v>239</v>
      </c>
      <c r="H171" s="263">
        <v>28.1</v>
      </c>
      <c r="I171" s="249"/>
      <c r="J171" s="250">
        <f>ROUND(I171*H171,2)</f>
        <v>0</v>
      </c>
      <c r="K171" s="251"/>
      <c r="L171" s="44"/>
      <c r="M171" s="252" t="s">
        <v>1</v>
      </c>
      <c r="N171" s="253" t="s">
        <v>43</v>
      </c>
      <c r="O171" s="91"/>
      <c r="P171" s="254">
        <f>O171*H171</f>
        <v>0</v>
      </c>
      <c r="Q171" s="254">
        <v>3E-05</v>
      </c>
      <c r="R171" s="254">
        <f>Q171*H171</f>
        <v>0.0008430000000000001</v>
      </c>
      <c r="S171" s="254">
        <v>0</v>
      </c>
      <c r="T171" s="25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6" t="s">
        <v>186</v>
      </c>
      <c r="AT171" s="256" t="s">
        <v>144</v>
      </c>
      <c r="AU171" s="256" t="s">
        <v>88</v>
      </c>
      <c r="AY171" s="17" t="s">
        <v>141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7" t="s">
        <v>86</v>
      </c>
      <c r="BK171" s="257">
        <f>ROUND(I171*H171,2)</f>
        <v>0</v>
      </c>
      <c r="BL171" s="17" t="s">
        <v>186</v>
      </c>
      <c r="BM171" s="256" t="s">
        <v>1067</v>
      </c>
    </row>
    <row r="172" spans="1:63" s="12" customFormat="1" ht="22.8" customHeight="1">
      <c r="A172" s="12"/>
      <c r="B172" s="228"/>
      <c r="C172" s="229"/>
      <c r="D172" s="230" t="s">
        <v>77</v>
      </c>
      <c r="E172" s="242" t="s">
        <v>1068</v>
      </c>
      <c r="F172" s="242" t="s">
        <v>742</v>
      </c>
      <c r="G172" s="229"/>
      <c r="H172" s="229"/>
      <c r="I172" s="232"/>
      <c r="J172" s="243">
        <f>BK172</f>
        <v>0</v>
      </c>
      <c r="K172" s="229"/>
      <c r="L172" s="234"/>
      <c r="M172" s="235"/>
      <c r="N172" s="236"/>
      <c r="O172" s="236"/>
      <c r="P172" s="237">
        <f>SUM(P173:P193)</f>
        <v>0</v>
      </c>
      <c r="Q172" s="236"/>
      <c r="R172" s="237">
        <f>SUM(R173:R193)</f>
        <v>0.030690000000000002</v>
      </c>
      <c r="S172" s="236"/>
      <c r="T172" s="238">
        <f>SUM(T173:T193)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9" t="s">
        <v>86</v>
      </c>
      <c r="AT172" s="240" t="s">
        <v>77</v>
      </c>
      <c r="AU172" s="240" t="s">
        <v>86</v>
      </c>
      <c r="AY172" s="239" t="s">
        <v>141</v>
      </c>
      <c r="BK172" s="241">
        <f>SUM(BK173:BK193)</f>
        <v>0</v>
      </c>
    </row>
    <row r="173" spans="1:65" s="2" customFormat="1" ht="16.5" customHeight="1">
      <c r="A173" s="38"/>
      <c r="B173" s="39"/>
      <c r="C173" s="244" t="s">
        <v>440</v>
      </c>
      <c r="D173" s="244" t="s">
        <v>144</v>
      </c>
      <c r="E173" s="245" t="s">
        <v>988</v>
      </c>
      <c r="F173" s="246" t="s">
        <v>989</v>
      </c>
      <c r="G173" s="247" t="s">
        <v>191</v>
      </c>
      <c r="H173" s="263">
        <v>1</v>
      </c>
      <c r="I173" s="249"/>
      <c r="J173" s="250">
        <f>ROUND(I173*H173,2)</f>
        <v>0</v>
      </c>
      <c r="K173" s="251"/>
      <c r="L173" s="44"/>
      <c r="M173" s="252" t="s">
        <v>1</v>
      </c>
      <c r="N173" s="253" t="s">
        <v>43</v>
      </c>
      <c r="O173" s="91"/>
      <c r="P173" s="254">
        <f>O173*H173</f>
        <v>0</v>
      </c>
      <c r="Q173" s="254">
        <v>2E-05</v>
      </c>
      <c r="R173" s="254">
        <f>Q173*H173</f>
        <v>2E-05</v>
      </c>
      <c r="S173" s="254">
        <v>0</v>
      </c>
      <c r="T173" s="25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6" t="s">
        <v>160</v>
      </c>
      <c r="AT173" s="256" t="s">
        <v>144</v>
      </c>
      <c r="AU173" s="256" t="s">
        <v>88</v>
      </c>
      <c r="AY173" s="17" t="s">
        <v>141</v>
      </c>
      <c r="BE173" s="257">
        <f>IF(N173="základní",J173,0)</f>
        <v>0</v>
      </c>
      <c r="BF173" s="257">
        <f>IF(N173="snížená",J173,0)</f>
        <v>0</v>
      </c>
      <c r="BG173" s="257">
        <f>IF(N173="zákl. přenesená",J173,0)</f>
        <v>0</v>
      </c>
      <c r="BH173" s="257">
        <f>IF(N173="sníž. přenesená",J173,0)</f>
        <v>0</v>
      </c>
      <c r="BI173" s="257">
        <f>IF(N173="nulová",J173,0)</f>
        <v>0</v>
      </c>
      <c r="BJ173" s="17" t="s">
        <v>86</v>
      </c>
      <c r="BK173" s="257">
        <f>ROUND(I173*H173,2)</f>
        <v>0</v>
      </c>
      <c r="BL173" s="17" t="s">
        <v>160</v>
      </c>
      <c r="BM173" s="256" t="s">
        <v>1069</v>
      </c>
    </row>
    <row r="174" spans="1:65" s="2" customFormat="1" ht="16.5" customHeight="1">
      <c r="A174" s="38"/>
      <c r="B174" s="39"/>
      <c r="C174" s="264" t="s">
        <v>442</v>
      </c>
      <c r="D174" s="264" t="s">
        <v>188</v>
      </c>
      <c r="E174" s="265" t="s">
        <v>1070</v>
      </c>
      <c r="F174" s="266" t="s">
        <v>1071</v>
      </c>
      <c r="G174" s="267" t="s">
        <v>191</v>
      </c>
      <c r="H174" s="268">
        <v>1</v>
      </c>
      <c r="I174" s="269"/>
      <c r="J174" s="270">
        <f>ROUND(I174*H174,2)</f>
        <v>0</v>
      </c>
      <c r="K174" s="271"/>
      <c r="L174" s="272"/>
      <c r="M174" s="273" t="s">
        <v>1</v>
      </c>
      <c r="N174" s="274" t="s">
        <v>43</v>
      </c>
      <c r="O174" s="91"/>
      <c r="P174" s="254">
        <f>O174*H174</f>
        <v>0</v>
      </c>
      <c r="Q174" s="254">
        <v>8E-05</v>
      </c>
      <c r="R174" s="254">
        <f>Q174*H174</f>
        <v>8E-05</v>
      </c>
      <c r="S174" s="254">
        <v>0</v>
      </c>
      <c r="T174" s="25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6" t="s">
        <v>302</v>
      </c>
      <c r="AT174" s="256" t="s">
        <v>188</v>
      </c>
      <c r="AU174" s="256" t="s">
        <v>88</v>
      </c>
      <c r="AY174" s="17" t="s">
        <v>141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7" t="s">
        <v>86</v>
      </c>
      <c r="BK174" s="257">
        <f>ROUND(I174*H174,2)</f>
        <v>0</v>
      </c>
      <c r="BL174" s="17" t="s">
        <v>160</v>
      </c>
      <c r="BM174" s="256" t="s">
        <v>1072</v>
      </c>
    </row>
    <row r="175" spans="1:65" s="2" customFormat="1" ht="16.5" customHeight="1">
      <c r="A175" s="38"/>
      <c r="B175" s="39"/>
      <c r="C175" s="244" t="s">
        <v>446</v>
      </c>
      <c r="D175" s="244" t="s">
        <v>144</v>
      </c>
      <c r="E175" s="245" t="s">
        <v>845</v>
      </c>
      <c r="F175" s="246" t="s">
        <v>846</v>
      </c>
      <c r="G175" s="247" t="s">
        <v>191</v>
      </c>
      <c r="H175" s="263">
        <v>11</v>
      </c>
      <c r="I175" s="249"/>
      <c r="J175" s="250">
        <f>ROUND(I175*H175,2)</f>
        <v>0</v>
      </c>
      <c r="K175" s="251"/>
      <c r="L175" s="44"/>
      <c r="M175" s="252" t="s">
        <v>1</v>
      </c>
      <c r="N175" s="253" t="s">
        <v>43</v>
      </c>
      <c r="O175" s="91"/>
      <c r="P175" s="254">
        <f>O175*H175</f>
        <v>0</v>
      </c>
      <c r="Q175" s="254">
        <v>2E-05</v>
      </c>
      <c r="R175" s="254">
        <f>Q175*H175</f>
        <v>0.00022</v>
      </c>
      <c r="S175" s="254">
        <v>0</v>
      </c>
      <c r="T175" s="25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6" t="s">
        <v>160</v>
      </c>
      <c r="AT175" s="256" t="s">
        <v>144</v>
      </c>
      <c r="AU175" s="256" t="s">
        <v>88</v>
      </c>
      <c r="AY175" s="17" t="s">
        <v>141</v>
      </c>
      <c r="BE175" s="257">
        <f>IF(N175="základní",J175,0)</f>
        <v>0</v>
      </c>
      <c r="BF175" s="257">
        <f>IF(N175="snížená",J175,0)</f>
        <v>0</v>
      </c>
      <c r="BG175" s="257">
        <f>IF(N175="zákl. přenesená",J175,0)</f>
        <v>0</v>
      </c>
      <c r="BH175" s="257">
        <f>IF(N175="sníž. přenesená",J175,0)</f>
        <v>0</v>
      </c>
      <c r="BI175" s="257">
        <f>IF(N175="nulová",J175,0)</f>
        <v>0</v>
      </c>
      <c r="BJ175" s="17" t="s">
        <v>86</v>
      </c>
      <c r="BK175" s="257">
        <f>ROUND(I175*H175,2)</f>
        <v>0</v>
      </c>
      <c r="BL175" s="17" t="s">
        <v>160</v>
      </c>
      <c r="BM175" s="256" t="s">
        <v>1073</v>
      </c>
    </row>
    <row r="176" spans="1:65" s="2" customFormat="1" ht="16.5" customHeight="1">
      <c r="A176" s="38"/>
      <c r="B176" s="39"/>
      <c r="C176" s="264" t="s">
        <v>448</v>
      </c>
      <c r="D176" s="264" t="s">
        <v>188</v>
      </c>
      <c r="E176" s="265" t="s">
        <v>1074</v>
      </c>
      <c r="F176" s="266" t="s">
        <v>1075</v>
      </c>
      <c r="G176" s="267" t="s">
        <v>191</v>
      </c>
      <c r="H176" s="268">
        <v>11</v>
      </c>
      <c r="I176" s="269"/>
      <c r="J176" s="270">
        <f>ROUND(I176*H176,2)</f>
        <v>0</v>
      </c>
      <c r="K176" s="271"/>
      <c r="L176" s="272"/>
      <c r="M176" s="273" t="s">
        <v>1</v>
      </c>
      <c r="N176" s="274" t="s">
        <v>43</v>
      </c>
      <c r="O176" s="91"/>
      <c r="P176" s="254">
        <f>O176*H176</f>
        <v>0</v>
      </c>
      <c r="Q176" s="254">
        <v>0.00019</v>
      </c>
      <c r="R176" s="254">
        <f>Q176*H176</f>
        <v>0.0020900000000000003</v>
      </c>
      <c r="S176" s="254">
        <v>0</v>
      </c>
      <c r="T176" s="25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6" t="s">
        <v>302</v>
      </c>
      <c r="AT176" s="256" t="s">
        <v>188</v>
      </c>
      <c r="AU176" s="256" t="s">
        <v>88</v>
      </c>
      <c r="AY176" s="17" t="s">
        <v>141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7" t="s">
        <v>86</v>
      </c>
      <c r="BK176" s="257">
        <f>ROUND(I176*H176,2)</f>
        <v>0</v>
      </c>
      <c r="BL176" s="17" t="s">
        <v>160</v>
      </c>
      <c r="BM176" s="256" t="s">
        <v>1076</v>
      </c>
    </row>
    <row r="177" spans="1:65" s="2" customFormat="1" ht="16.5" customHeight="1">
      <c r="A177" s="38"/>
      <c r="B177" s="39"/>
      <c r="C177" s="244" t="s">
        <v>452</v>
      </c>
      <c r="D177" s="244" t="s">
        <v>144</v>
      </c>
      <c r="E177" s="245" t="s">
        <v>988</v>
      </c>
      <c r="F177" s="246" t="s">
        <v>989</v>
      </c>
      <c r="G177" s="247" t="s">
        <v>191</v>
      </c>
      <c r="H177" s="263">
        <v>2</v>
      </c>
      <c r="I177" s="249"/>
      <c r="J177" s="250">
        <f>ROUND(I177*H177,2)</f>
        <v>0</v>
      </c>
      <c r="K177" s="251"/>
      <c r="L177" s="44"/>
      <c r="M177" s="252" t="s">
        <v>1</v>
      </c>
      <c r="N177" s="253" t="s">
        <v>43</v>
      </c>
      <c r="O177" s="91"/>
      <c r="P177" s="254">
        <f>O177*H177</f>
        <v>0</v>
      </c>
      <c r="Q177" s="254">
        <v>2E-05</v>
      </c>
      <c r="R177" s="254">
        <f>Q177*H177</f>
        <v>4E-05</v>
      </c>
      <c r="S177" s="254">
        <v>0</v>
      </c>
      <c r="T177" s="25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6" t="s">
        <v>160</v>
      </c>
      <c r="AT177" s="256" t="s">
        <v>144</v>
      </c>
      <c r="AU177" s="256" t="s">
        <v>88</v>
      </c>
      <c r="AY177" s="17" t="s">
        <v>141</v>
      </c>
      <c r="BE177" s="257">
        <f>IF(N177="základní",J177,0)</f>
        <v>0</v>
      </c>
      <c r="BF177" s="257">
        <f>IF(N177="snížená",J177,0)</f>
        <v>0</v>
      </c>
      <c r="BG177" s="257">
        <f>IF(N177="zákl. přenesená",J177,0)</f>
        <v>0</v>
      </c>
      <c r="BH177" s="257">
        <f>IF(N177="sníž. přenesená",J177,0)</f>
        <v>0</v>
      </c>
      <c r="BI177" s="257">
        <f>IF(N177="nulová",J177,0)</f>
        <v>0</v>
      </c>
      <c r="BJ177" s="17" t="s">
        <v>86</v>
      </c>
      <c r="BK177" s="257">
        <f>ROUND(I177*H177,2)</f>
        <v>0</v>
      </c>
      <c r="BL177" s="17" t="s">
        <v>160</v>
      </c>
      <c r="BM177" s="256" t="s">
        <v>1077</v>
      </c>
    </row>
    <row r="178" spans="1:65" s="2" customFormat="1" ht="16.5" customHeight="1">
      <c r="A178" s="38"/>
      <c r="B178" s="39"/>
      <c r="C178" s="264" t="s">
        <v>454</v>
      </c>
      <c r="D178" s="264" t="s">
        <v>188</v>
      </c>
      <c r="E178" s="265" t="s">
        <v>785</v>
      </c>
      <c r="F178" s="266" t="s">
        <v>786</v>
      </c>
      <c r="G178" s="267" t="s">
        <v>191</v>
      </c>
      <c r="H178" s="268">
        <v>2</v>
      </c>
      <c r="I178" s="269"/>
      <c r="J178" s="270">
        <f>ROUND(I178*H178,2)</f>
        <v>0</v>
      </c>
      <c r="K178" s="271"/>
      <c r="L178" s="272"/>
      <c r="M178" s="273" t="s">
        <v>1</v>
      </c>
      <c r="N178" s="274" t="s">
        <v>43</v>
      </c>
      <c r="O178" s="91"/>
      <c r="P178" s="254">
        <f>O178*H178</f>
        <v>0</v>
      </c>
      <c r="Q178" s="254">
        <v>6E-05</v>
      </c>
      <c r="R178" s="254">
        <f>Q178*H178</f>
        <v>0.00012</v>
      </c>
      <c r="S178" s="254">
        <v>0</v>
      </c>
      <c r="T178" s="25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6" t="s">
        <v>302</v>
      </c>
      <c r="AT178" s="256" t="s">
        <v>188</v>
      </c>
      <c r="AU178" s="256" t="s">
        <v>88</v>
      </c>
      <c r="AY178" s="17" t="s">
        <v>141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7" t="s">
        <v>86</v>
      </c>
      <c r="BK178" s="257">
        <f>ROUND(I178*H178,2)</f>
        <v>0</v>
      </c>
      <c r="BL178" s="17" t="s">
        <v>160</v>
      </c>
      <c r="BM178" s="256" t="s">
        <v>1078</v>
      </c>
    </row>
    <row r="179" spans="1:65" s="2" customFormat="1" ht="16.5" customHeight="1">
      <c r="A179" s="38"/>
      <c r="B179" s="39"/>
      <c r="C179" s="244" t="s">
        <v>458</v>
      </c>
      <c r="D179" s="244" t="s">
        <v>144</v>
      </c>
      <c r="E179" s="245" t="s">
        <v>845</v>
      </c>
      <c r="F179" s="246" t="s">
        <v>846</v>
      </c>
      <c r="G179" s="247" t="s">
        <v>191</v>
      </c>
      <c r="H179" s="263">
        <v>6</v>
      </c>
      <c r="I179" s="249"/>
      <c r="J179" s="250">
        <f>ROUND(I179*H179,2)</f>
        <v>0</v>
      </c>
      <c r="K179" s="251"/>
      <c r="L179" s="44"/>
      <c r="M179" s="252" t="s">
        <v>1</v>
      </c>
      <c r="N179" s="253" t="s">
        <v>43</v>
      </c>
      <c r="O179" s="91"/>
      <c r="P179" s="254">
        <f>O179*H179</f>
        <v>0</v>
      </c>
      <c r="Q179" s="254">
        <v>2E-05</v>
      </c>
      <c r="R179" s="254">
        <f>Q179*H179</f>
        <v>0.00012000000000000002</v>
      </c>
      <c r="S179" s="254">
        <v>0</v>
      </c>
      <c r="T179" s="25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6" t="s">
        <v>160</v>
      </c>
      <c r="AT179" s="256" t="s">
        <v>144</v>
      </c>
      <c r="AU179" s="256" t="s">
        <v>88</v>
      </c>
      <c r="AY179" s="17" t="s">
        <v>141</v>
      </c>
      <c r="BE179" s="257">
        <f>IF(N179="základní",J179,0)</f>
        <v>0</v>
      </c>
      <c r="BF179" s="257">
        <f>IF(N179="snížená",J179,0)</f>
        <v>0</v>
      </c>
      <c r="BG179" s="257">
        <f>IF(N179="zákl. přenesená",J179,0)</f>
        <v>0</v>
      </c>
      <c r="BH179" s="257">
        <f>IF(N179="sníž. přenesená",J179,0)</f>
        <v>0</v>
      </c>
      <c r="BI179" s="257">
        <f>IF(N179="nulová",J179,0)</f>
        <v>0</v>
      </c>
      <c r="BJ179" s="17" t="s">
        <v>86</v>
      </c>
      <c r="BK179" s="257">
        <f>ROUND(I179*H179,2)</f>
        <v>0</v>
      </c>
      <c r="BL179" s="17" t="s">
        <v>160</v>
      </c>
      <c r="BM179" s="256" t="s">
        <v>1079</v>
      </c>
    </row>
    <row r="180" spans="1:65" s="2" customFormat="1" ht="16.5" customHeight="1">
      <c r="A180" s="38"/>
      <c r="B180" s="39"/>
      <c r="C180" s="264" t="s">
        <v>462</v>
      </c>
      <c r="D180" s="264" t="s">
        <v>188</v>
      </c>
      <c r="E180" s="265" t="s">
        <v>1080</v>
      </c>
      <c r="F180" s="266" t="s">
        <v>1081</v>
      </c>
      <c r="G180" s="267" t="s">
        <v>191</v>
      </c>
      <c r="H180" s="268">
        <v>6</v>
      </c>
      <c r="I180" s="269"/>
      <c r="J180" s="270">
        <f>ROUND(I180*H180,2)</f>
        <v>0</v>
      </c>
      <c r="K180" s="271"/>
      <c r="L180" s="272"/>
      <c r="M180" s="273" t="s">
        <v>1</v>
      </c>
      <c r="N180" s="274" t="s">
        <v>43</v>
      </c>
      <c r="O180" s="91"/>
      <c r="P180" s="254">
        <f>O180*H180</f>
        <v>0</v>
      </c>
      <c r="Q180" s="254">
        <v>0.00018</v>
      </c>
      <c r="R180" s="254">
        <f>Q180*H180</f>
        <v>0.00108</v>
      </c>
      <c r="S180" s="254">
        <v>0</v>
      </c>
      <c r="T180" s="25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6" t="s">
        <v>302</v>
      </c>
      <c r="AT180" s="256" t="s">
        <v>188</v>
      </c>
      <c r="AU180" s="256" t="s">
        <v>88</v>
      </c>
      <c r="AY180" s="17" t="s">
        <v>141</v>
      </c>
      <c r="BE180" s="257">
        <f>IF(N180="základní",J180,0)</f>
        <v>0</v>
      </c>
      <c r="BF180" s="257">
        <f>IF(N180="snížená",J180,0)</f>
        <v>0</v>
      </c>
      <c r="BG180" s="257">
        <f>IF(N180="zákl. přenesená",J180,0)</f>
        <v>0</v>
      </c>
      <c r="BH180" s="257">
        <f>IF(N180="sníž. přenesená",J180,0)</f>
        <v>0</v>
      </c>
      <c r="BI180" s="257">
        <f>IF(N180="nulová",J180,0)</f>
        <v>0</v>
      </c>
      <c r="BJ180" s="17" t="s">
        <v>86</v>
      </c>
      <c r="BK180" s="257">
        <f>ROUND(I180*H180,2)</f>
        <v>0</v>
      </c>
      <c r="BL180" s="17" t="s">
        <v>160</v>
      </c>
      <c r="BM180" s="256" t="s">
        <v>1082</v>
      </c>
    </row>
    <row r="181" spans="1:65" s="2" customFormat="1" ht="24" customHeight="1">
      <c r="A181" s="38"/>
      <c r="B181" s="39"/>
      <c r="C181" s="264" t="s">
        <v>472</v>
      </c>
      <c r="D181" s="264" t="s">
        <v>188</v>
      </c>
      <c r="E181" s="265" t="s">
        <v>765</v>
      </c>
      <c r="F181" s="266" t="s">
        <v>766</v>
      </c>
      <c r="G181" s="267" t="s">
        <v>191</v>
      </c>
      <c r="H181" s="268">
        <v>8</v>
      </c>
      <c r="I181" s="269"/>
      <c r="J181" s="270">
        <f>ROUND(I181*H181,2)</f>
        <v>0</v>
      </c>
      <c r="K181" s="271"/>
      <c r="L181" s="272"/>
      <c r="M181" s="273" t="s">
        <v>1</v>
      </c>
      <c r="N181" s="274" t="s">
        <v>43</v>
      </c>
      <c r="O181" s="91"/>
      <c r="P181" s="254">
        <f>O181*H181</f>
        <v>0</v>
      </c>
      <c r="Q181" s="254">
        <v>3E-05</v>
      </c>
      <c r="R181" s="254">
        <f>Q181*H181</f>
        <v>0.00024</v>
      </c>
      <c r="S181" s="254">
        <v>0</v>
      </c>
      <c r="T181" s="25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6" t="s">
        <v>302</v>
      </c>
      <c r="AT181" s="256" t="s">
        <v>188</v>
      </c>
      <c r="AU181" s="256" t="s">
        <v>88</v>
      </c>
      <c r="AY181" s="17" t="s">
        <v>141</v>
      </c>
      <c r="BE181" s="257">
        <f>IF(N181="základní",J181,0)</f>
        <v>0</v>
      </c>
      <c r="BF181" s="257">
        <f>IF(N181="snížená",J181,0)</f>
        <v>0</v>
      </c>
      <c r="BG181" s="257">
        <f>IF(N181="zákl. přenesená",J181,0)</f>
        <v>0</v>
      </c>
      <c r="BH181" s="257">
        <f>IF(N181="sníž. přenesená",J181,0)</f>
        <v>0</v>
      </c>
      <c r="BI181" s="257">
        <f>IF(N181="nulová",J181,0)</f>
        <v>0</v>
      </c>
      <c r="BJ181" s="17" t="s">
        <v>86</v>
      </c>
      <c r="BK181" s="257">
        <f>ROUND(I181*H181,2)</f>
        <v>0</v>
      </c>
      <c r="BL181" s="17" t="s">
        <v>160</v>
      </c>
      <c r="BM181" s="256" t="s">
        <v>1083</v>
      </c>
    </row>
    <row r="182" spans="1:65" s="2" customFormat="1" ht="16.5" customHeight="1">
      <c r="A182" s="38"/>
      <c r="B182" s="39"/>
      <c r="C182" s="264" t="s">
        <v>476</v>
      </c>
      <c r="D182" s="264" t="s">
        <v>188</v>
      </c>
      <c r="E182" s="265" t="s">
        <v>768</v>
      </c>
      <c r="F182" s="266" t="s">
        <v>769</v>
      </c>
      <c r="G182" s="267" t="s">
        <v>191</v>
      </c>
      <c r="H182" s="268">
        <v>2</v>
      </c>
      <c r="I182" s="269"/>
      <c r="J182" s="270">
        <f>ROUND(I182*H182,2)</f>
        <v>0</v>
      </c>
      <c r="K182" s="271"/>
      <c r="L182" s="272"/>
      <c r="M182" s="273" t="s">
        <v>1</v>
      </c>
      <c r="N182" s="274" t="s">
        <v>43</v>
      </c>
      <c r="O182" s="91"/>
      <c r="P182" s="254">
        <f>O182*H182</f>
        <v>0</v>
      </c>
      <c r="Q182" s="254">
        <v>4E-05</v>
      </c>
      <c r="R182" s="254">
        <f>Q182*H182</f>
        <v>8E-05</v>
      </c>
      <c r="S182" s="254">
        <v>0</v>
      </c>
      <c r="T182" s="25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6" t="s">
        <v>302</v>
      </c>
      <c r="AT182" s="256" t="s">
        <v>188</v>
      </c>
      <c r="AU182" s="256" t="s">
        <v>88</v>
      </c>
      <c r="AY182" s="17" t="s">
        <v>141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7" t="s">
        <v>86</v>
      </c>
      <c r="BK182" s="257">
        <f>ROUND(I182*H182,2)</f>
        <v>0</v>
      </c>
      <c r="BL182" s="17" t="s">
        <v>160</v>
      </c>
      <c r="BM182" s="256" t="s">
        <v>1084</v>
      </c>
    </row>
    <row r="183" spans="1:65" s="2" customFormat="1" ht="16.5" customHeight="1">
      <c r="A183" s="38"/>
      <c r="B183" s="39"/>
      <c r="C183" s="264" t="s">
        <v>480</v>
      </c>
      <c r="D183" s="264" t="s">
        <v>188</v>
      </c>
      <c r="E183" s="265" t="s">
        <v>771</v>
      </c>
      <c r="F183" s="266" t="s">
        <v>772</v>
      </c>
      <c r="G183" s="267" t="s">
        <v>191</v>
      </c>
      <c r="H183" s="268">
        <v>5</v>
      </c>
      <c r="I183" s="269"/>
      <c r="J183" s="270">
        <f>ROUND(I183*H183,2)</f>
        <v>0</v>
      </c>
      <c r="K183" s="271"/>
      <c r="L183" s="272"/>
      <c r="M183" s="273" t="s">
        <v>1</v>
      </c>
      <c r="N183" s="274" t="s">
        <v>43</v>
      </c>
      <c r="O183" s="91"/>
      <c r="P183" s="254">
        <f>O183*H183</f>
        <v>0</v>
      </c>
      <c r="Q183" s="254">
        <v>6E-05</v>
      </c>
      <c r="R183" s="254">
        <f>Q183*H183</f>
        <v>0.00030000000000000003</v>
      </c>
      <c r="S183" s="254">
        <v>0</v>
      </c>
      <c r="T183" s="25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6" t="s">
        <v>302</v>
      </c>
      <c r="AT183" s="256" t="s">
        <v>188</v>
      </c>
      <c r="AU183" s="256" t="s">
        <v>88</v>
      </c>
      <c r="AY183" s="17" t="s">
        <v>141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7" t="s">
        <v>86</v>
      </c>
      <c r="BK183" s="257">
        <f>ROUND(I183*H183,2)</f>
        <v>0</v>
      </c>
      <c r="BL183" s="17" t="s">
        <v>160</v>
      </c>
      <c r="BM183" s="256" t="s">
        <v>1085</v>
      </c>
    </row>
    <row r="184" spans="1:65" s="2" customFormat="1" ht="24" customHeight="1">
      <c r="A184" s="38"/>
      <c r="B184" s="39"/>
      <c r="C184" s="264" t="s">
        <v>496</v>
      </c>
      <c r="D184" s="264" t="s">
        <v>188</v>
      </c>
      <c r="E184" s="265" t="s">
        <v>569</v>
      </c>
      <c r="F184" s="266" t="s">
        <v>570</v>
      </c>
      <c r="G184" s="267" t="s">
        <v>191</v>
      </c>
      <c r="H184" s="268">
        <v>1</v>
      </c>
      <c r="I184" s="269"/>
      <c r="J184" s="270">
        <f>ROUND(I184*H184,2)</f>
        <v>0</v>
      </c>
      <c r="K184" s="271"/>
      <c r="L184" s="272"/>
      <c r="M184" s="273" t="s">
        <v>1</v>
      </c>
      <c r="N184" s="274" t="s">
        <v>43</v>
      </c>
      <c r="O184" s="91"/>
      <c r="P184" s="254">
        <f>O184*H184</f>
        <v>0</v>
      </c>
      <c r="Q184" s="254">
        <v>0.0007</v>
      </c>
      <c r="R184" s="254">
        <f>Q184*H184</f>
        <v>0.0007</v>
      </c>
      <c r="S184" s="254">
        <v>0</v>
      </c>
      <c r="T184" s="25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6" t="s">
        <v>302</v>
      </c>
      <c r="AT184" s="256" t="s">
        <v>188</v>
      </c>
      <c r="AU184" s="256" t="s">
        <v>88</v>
      </c>
      <c r="AY184" s="17" t="s">
        <v>141</v>
      </c>
      <c r="BE184" s="257">
        <f>IF(N184="základní",J184,0)</f>
        <v>0</v>
      </c>
      <c r="BF184" s="257">
        <f>IF(N184="snížená",J184,0)</f>
        <v>0</v>
      </c>
      <c r="BG184" s="257">
        <f>IF(N184="zákl. přenesená",J184,0)</f>
        <v>0</v>
      </c>
      <c r="BH184" s="257">
        <f>IF(N184="sníž. přenesená",J184,0)</f>
        <v>0</v>
      </c>
      <c r="BI184" s="257">
        <f>IF(N184="nulová",J184,0)</f>
        <v>0</v>
      </c>
      <c r="BJ184" s="17" t="s">
        <v>86</v>
      </c>
      <c r="BK184" s="257">
        <f>ROUND(I184*H184,2)</f>
        <v>0</v>
      </c>
      <c r="BL184" s="17" t="s">
        <v>160</v>
      </c>
      <c r="BM184" s="256" t="s">
        <v>1086</v>
      </c>
    </row>
    <row r="185" spans="1:65" s="2" customFormat="1" ht="16.5" customHeight="1">
      <c r="A185" s="38"/>
      <c r="B185" s="39"/>
      <c r="C185" s="264" t="s">
        <v>500</v>
      </c>
      <c r="D185" s="264" t="s">
        <v>188</v>
      </c>
      <c r="E185" s="265" t="s">
        <v>505</v>
      </c>
      <c r="F185" s="266" t="s">
        <v>506</v>
      </c>
      <c r="G185" s="267" t="s">
        <v>191</v>
      </c>
      <c r="H185" s="268">
        <v>6</v>
      </c>
      <c r="I185" s="269"/>
      <c r="J185" s="270">
        <f>ROUND(I185*H185,2)</f>
        <v>0</v>
      </c>
      <c r="K185" s="271"/>
      <c r="L185" s="272"/>
      <c r="M185" s="273" t="s">
        <v>1</v>
      </c>
      <c r="N185" s="274" t="s">
        <v>43</v>
      </c>
      <c r="O185" s="91"/>
      <c r="P185" s="254">
        <f>O185*H185</f>
        <v>0</v>
      </c>
      <c r="Q185" s="254">
        <v>1E-05</v>
      </c>
      <c r="R185" s="254">
        <f>Q185*H185</f>
        <v>6.000000000000001E-05</v>
      </c>
      <c r="S185" s="254">
        <v>0</v>
      </c>
      <c r="T185" s="25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6" t="s">
        <v>302</v>
      </c>
      <c r="AT185" s="256" t="s">
        <v>188</v>
      </c>
      <c r="AU185" s="256" t="s">
        <v>88</v>
      </c>
      <c r="AY185" s="17" t="s">
        <v>141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7" t="s">
        <v>86</v>
      </c>
      <c r="BK185" s="257">
        <f>ROUND(I185*H185,2)</f>
        <v>0</v>
      </c>
      <c r="BL185" s="17" t="s">
        <v>160</v>
      </c>
      <c r="BM185" s="256" t="s">
        <v>1087</v>
      </c>
    </row>
    <row r="186" spans="1:65" s="2" customFormat="1" ht="24" customHeight="1">
      <c r="A186" s="38"/>
      <c r="B186" s="39"/>
      <c r="C186" s="264" t="s">
        <v>504</v>
      </c>
      <c r="D186" s="264" t="s">
        <v>188</v>
      </c>
      <c r="E186" s="265" t="s">
        <v>549</v>
      </c>
      <c r="F186" s="266" t="s">
        <v>550</v>
      </c>
      <c r="G186" s="267" t="s">
        <v>191</v>
      </c>
      <c r="H186" s="268">
        <v>6</v>
      </c>
      <c r="I186" s="269"/>
      <c r="J186" s="270">
        <f>ROUND(I186*H186,2)</f>
        <v>0</v>
      </c>
      <c r="K186" s="271"/>
      <c r="L186" s="272"/>
      <c r="M186" s="273" t="s">
        <v>1</v>
      </c>
      <c r="N186" s="274" t="s">
        <v>43</v>
      </c>
      <c r="O186" s="91"/>
      <c r="P186" s="254">
        <f>O186*H186</f>
        <v>0</v>
      </c>
      <c r="Q186" s="254">
        <v>0.00253</v>
      </c>
      <c r="R186" s="254">
        <f>Q186*H186</f>
        <v>0.01518</v>
      </c>
      <c r="S186" s="254">
        <v>0</v>
      </c>
      <c r="T186" s="25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6" t="s">
        <v>302</v>
      </c>
      <c r="AT186" s="256" t="s">
        <v>188</v>
      </c>
      <c r="AU186" s="256" t="s">
        <v>88</v>
      </c>
      <c r="AY186" s="17" t="s">
        <v>141</v>
      </c>
      <c r="BE186" s="257">
        <f>IF(N186="základní",J186,0)</f>
        <v>0</v>
      </c>
      <c r="BF186" s="257">
        <f>IF(N186="snížená",J186,0)</f>
        <v>0</v>
      </c>
      <c r="BG186" s="257">
        <f>IF(N186="zákl. přenesená",J186,0)</f>
        <v>0</v>
      </c>
      <c r="BH186" s="257">
        <f>IF(N186="sníž. přenesená",J186,0)</f>
        <v>0</v>
      </c>
      <c r="BI186" s="257">
        <f>IF(N186="nulová",J186,0)</f>
        <v>0</v>
      </c>
      <c r="BJ186" s="17" t="s">
        <v>86</v>
      </c>
      <c r="BK186" s="257">
        <f>ROUND(I186*H186,2)</f>
        <v>0</v>
      </c>
      <c r="BL186" s="17" t="s">
        <v>160</v>
      </c>
      <c r="BM186" s="256" t="s">
        <v>1088</v>
      </c>
    </row>
    <row r="187" spans="1:65" s="2" customFormat="1" ht="16.5" customHeight="1">
      <c r="A187" s="38"/>
      <c r="B187" s="39"/>
      <c r="C187" s="264" t="s">
        <v>508</v>
      </c>
      <c r="D187" s="264" t="s">
        <v>188</v>
      </c>
      <c r="E187" s="265" t="s">
        <v>513</v>
      </c>
      <c r="F187" s="266" t="s">
        <v>514</v>
      </c>
      <c r="G187" s="267" t="s">
        <v>191</v>
      </c>
      <c r="H187" s="268">
        <v>14</v>
      </c>
      <c r="I187" s="269"/>
      <c r="J187" s="270">
        <f>ROUND(I187*H187,2)</f>
        <v>0</v>
      </c>
      <c r="K187" s="271"/>
      <c r="L187" s="272"/>
      <c r="M187" s="273" t="s">
        <v>1</v>
      </c>
      <c r="N187" s="274" t="s">
        <v>43</v>
      </c>
      <c r="O187" s="91"/>
      <c r="P187" s="254">
        <f>O187*H187</f>
        <v>0</v>
      </c>
      <c r="Q187" s="254">
        <v>2E-05</v>
      </c>
      <c r="R187" s="254">
        <f>Q187*H187</f>
        <v>0.00028000000000000003</v>
      </c>
      <c r="S187" s="254">
        <v>0</v>
      </c>
      <c r="T187" s="25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6" t="s">
        <v>302</v>
      </c>
      <c r="AT187" s="256" t="s">
        <v>188</v>
      </c>
      <c r="AU187" s="256" t="s">
        <v>88</v>
      </c>
      <c r="AY187" s="17" t="s">
        <v>141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7" t="s">
        <v>86</v>
      </c>
      <c r="BK187" s="257">
        <f>ROUND(I187*H187,2)</f>
        <v>0</v>
      </c>
      <c r="BL187" s="17" t="s">
        <v>160</v>
      </c>
      <c r="BM187" s="256" t="s">
        <v>1089</v>
      </c>
    </row>
    <row r="188" spans="1:65" s="2" customFormat="1" ht="16.5" customHeight="1">
      <c r="A188" s="38"/>
      <c r="B188" s="39"/>
      <c r="C188" s="264" t="s">
        <v>512</v>
      </c>
      <c r="D188" s="264" t="s">
        <v>188</v>
      </c>
      <c r="E188" s="265" t="s">
        <v>529</v>
      </c>
      <c r="F188" s="266" t="s">
        <v>530</v>
      </c>
      <c r="G188" s="267" t="s">
        <v>191</v>
      </c>
      <c r="H188" s="268">
        <v>14</v>
      </c>
      <c r="I188" s="269"/>
      <c r="J188" s="270">
        <f>ROUND(I188*H188,2)</f>
        <v>0</v>
      </c>
      <c r="K188" s="271"/>
      <c r="L188" s="272"/>
      <c r="M188" s="273" t="s">
        <v>1</v>
      </c>
      <c r="N188" s="274" t="s">
        <v>43</v>
      </c>
      <c r="O188" s="91"/>
      <c r="P188" s="254">
        <f>O188*H188</f>
        <v>0</v>
      </c>
      <c r="Q188" s="254">
        <v>2E-05</v>
      </c>
      <c r="R188" s="254">
        <f>Q188*H188</f>
        <v>0.00028000000000000003</v>
      </c>
      <c r="S188" s="254">
        <v>0</v>
      </c>
      <c r="T188" s="25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6" t="s">
        <v>302</v>
      </c>
      <c r="AT188" s="256" t="s">
        <v>188</v>
      </c>
      <c r="AU188" s="256" t="s">
        <v>88</v>
      </c>
      <c r="AY188" s="17" t="s">
        <v>141</v>
      </c>
      <c r="BE188" s="257">
        <f>IF(N188="základní",J188,0)</f>
        <v>0</v>
      </c>
      <c r="BF188" s="257">
        <f>IF(N188="snížená",J188,0)</f>
        <v>0</v>
      </c>
      <c r="BG188" s="257">
        <f>IF(N188="zákl. přenesená",J188,0)</f>
        <v>0</v>
      </c>
      <c r="BH188" s="257">
        <f>IF(N188="sníž. přenesená",J188,0)</f>
        <v>0</v>
      </c>
      <c r="BI188" s="257">
        <f>IF(N188="nulová",J188,0)</f>
        <v>0</v>
      </c>
      <c r="BJ188" s="17" t="s">
        <v>86</v>
      </c>
      <c r="BK188" s="257">
        <f>ROUND(I188*H188,2)</f>
        <v>0</v>
      </c>
      <c r="BL188" s="17" t="s">
        <v>160</v>
      </c>
      <c r="BM188" s="256" t="s">
        <v>1090</v>
      </c>
    </row>
    <row r="189" spans="1:65" s="2" customFormat="1" ht="24" customHeight="1">
      <c r="A189" s="38"/>
      <c r="B189" s="39"/>
      <c r="C189" s="244" t="s">
        <v>516</v>
      </c>
      <c r="D189" s="244" t="s">
        <v>144</v>
      </c>
      <c r="E189" s="245" t="s">
        <v>565</v>
      </c>
      <c r="F189" s="246" t="s">
        <v>566</v>
      </c>
      <c r="G189" s="247" t="s">
        <v>191</v>
      </c>
      <c r="H189" s="263">
        <v>2</v>
      </c>
      <c r="I189" s="249"/>
      <c r="J189" s="250">
        <f>ROUND(I189*H189,2)</f>
        <v>0</v>
      </c>
      <c r="K189" s="251"/>
      <c r="L189" s="44"/>
      <c r="M189" s="252" t="s">
        <v>1</v>
      </c>
      <c r="N189" s="253" t="s">
        <v>43</v>
      </c>
      <c r="O189" s="91"/>
      <c r="P189" s="254">
        <f>O189*H189</f>
        <v>0</v>
      </c>
      <c r="Q189" s="254">
        <v>0.00237</v>
      </c>
      <c r="R189" s="254">
        <f>Q189*H189</f>
        <v>0.00474</v>
      </c>
      <c r="S189" s="254">
        <v>0</v>
      </c>
      <c r="T189" s="25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6" t="s">
        <v>160</v>
      </c>
      <c r="AT189" s="256" t="s">
        <v>144</v>
      </c>
      <c r="AU189" s="256" t="s">
        <v>88</v>
      </c>
      <c r="AY189" s="17" t="s">
        <v>141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7" t="s">
        <v>86</v>
      </c>
      <c r="BK189" s="257">
        <f>ROUND(I189*H189,2)</f>
        <v>0</v>
      </c>
      <c r="BL189" s="17" t="s">
        <v>160</v>
      </c>
      <c r="BM189" s="256" t="s">
        <v>1091</v>
      </c>
    </row>
    <row r="190" spans="1:65" s="2" customFormat="1" ht="16.5" customHeight="1">
      <c r="A190" s="38"/>
      <c r="B190" s="39"/>
      <c r="C190" s="264" t="s">
        <v>520</v>
      </c>
      <c r="D190" s="264" t="s">
        <v>188</v>
      </c>
      <c r="E190" s="265" t="s">
        <v>1092</v>
      </c>
      <c r="F190" s="266" t="s">
        <v>1093</v>
      </c>
      <c r="G190" s="267" t="s">
        <v>191</v>
      </c>
      <c r="H190" s="268">
        <v>1</v>
      </c>
      <c r="I190" s="269"/>
      <c r="J190" s="270">
        <f>ROUND(I190*H190,2)</f>
        <v>0</v>
      </c>
      <c r="K190" s="271"/>
      <c r="L190" s="272"/>
      <c r="M190" s="273" t="s">
        <v>1</v>
      </c>
      <c r="N190" s="274" t="s">
        <v>43</v>
      </c>
      <c r="O190" s="91"/>
      <c r="P190" s="254">
        <f>O190*H190</f>
        <v>0</v>
      </c>
      <c r="Q190" s="254">
        <v>6E-05</v>
      </c>
      <c r="R190" s="254">
        <f>Q190*H190</f>
        <v>6E-05</v>
      </c>
      <c r="S190" s="254">
        <v>0</v>
      </c>
      <c r="T190" s="25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6" t="s">
        <v>302</v>
      </c>
      <c r="AT190" s="256" t="s">
        <v>188</v>
      </c>
      <c r="AU190" s="256" t="s">
        <v>88</v>
      </c>
      <c r="AY190" s="17" t="s">
        <v>141</v>
      </c>
      <c r="BE190" s="257">
        <f>IF(N190="základní",J190,0)</f>
        <v>0</v>
      </c>
      <c r="BF190" s="257">
        <f>IF(N190="snížená",J190,0)</f>
        <v>0</v>
      </c>
      <c r="BG190" s="257">
        <f>IF(N190="zákl. přenesená",J190,0)</f>
        <v>0</v>
      </c>
      <c r="BH190" s="257">
        <f>IF(N190="sníž. přenesená",J190,0)</f>
        <v>0</v>
      </c>
      <c r="BI190" s="257">
        <f>IF(N190="nulová",J190,0)</f>
        <v>0</v>
      </c>
      <c r="BJ190" s="17" t="s">
        <v>86</v>
      </c>
      <c r="BK190" s="257">
        <f>ROUND(I190*H190,2)</f>
        <v>0</v>
      </c>
      <c r="BL190" s="17" t="s">
        <v>160</v>
      </c>
      <c r="BM190" s="256" t="s">
        <v>1094</v>
      </c>
    </row>
    <row r="191" spans="1:65" s="2" customFormat="1" ht="16.5" customHeight="1">
      <c r="A191" s="38"/>
      <c r="B191" s="39"/>
      <c r="C191" s="264" t="s">
        <v>544</v>
      </c>
      <c r="D191" s="264" t="s">
        <v>188</v>
      </c>
      <c r="E191" s="265" t="s">
        <v>487</v>
      </c>
      <c r="F191" s="266" t="s">
        <v>488</v>
      </c>
      <c r="G191" s="267" t="s">
        <v>489</v>
      </c>
      <c r="H191" s="268">
        <v>50</v>
      </c>
      <c r="I191" s="269"/>
      <c r="J191" s="270">
        <f>ROUND(I191*H191,2)</f>
        <v>0</v>
      </c>
      <c r="K191" s="271"/>
      <c r="L191" s="272"/>
      <c r="M191" s="273" t="s">
        <v>1</v>
      </c>
      <c r="N191" s="274" t="s">
        <v>43</v>
      </c>
      <c r="O191" s="91"/>
      <c r="P191" s="254">
        <f>O191*H191</f>
        <v>0</v>
      </c>
      <c r="Q191" s="254">
        <v>0.0001</v>
      </c>
      <c r="R191" s="254">
        <f>Q191*H191</f>
        <v>0.005</v>
      </c>
      <c r="S191" s="254">
        <v>0</v>
      </c>
      <c r="T191" s="25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6" t="s">
        <v>192</v>
      </c>
      <c r="AT191" s="256" t="s">
        <v>188</v>
      </c>
      <c r="AU191" s="256" t="s">
        <v>88</v>
      </c>
      <c r="AY191" s="17" t="s">
        <v>141</v>
      </c>
      <c r="BE191" s="257">
        <f>IF(N191="základní",J191,0)</f>
        <v>0</v>
      </c>
      <c r="BF191" s="257">
        <f>IF(N191="snížená",J191,0)</f>
        <v>0</v>
      </c>
      <c r="BG191" s="257">
        <f>IF(N191="zákl. přenesená",J191,0)</f>
        <v>0</v>
      </c>
      <c r="BH191" s="257">
        <f>IF(N191="sníž. přenesená",J191,0)</f>
        <v>0</v>
      </c>
      <c r="BI191" s="257">
        <f>IF(N191="nulová",J191,0)</f>
        <v>0</v>
      </c>
      <c r="BJ191" s="17" t="s">
        <v>86</v>
      </c>
      <c r="BK191" s="257">
        <f>ROUND(I191*H191,2)</f>
        <v>0</v>
      </c>
      <c r="BL191" s="17" t="s">
        <v>186</v>
      </c>
      <c r="BM191" s="256" t="s">
        <v>1095</v>
      </c>
    </row>
    <row r="192" spans="1:65" s="2" customFormat="1" ht="16.5" customHeight="1">
      <c r="A192" s="38"/>
      <c r="B192" s="39"/>
      <c r="C192" s="244" t="s">
        <v>552</v>
      </c>
      <c r="D192" s="244" t="s">
        <v>144</v>
      </c>
      <c r="E192" s="245" t="s">
        <v>863</v>
      </c>
      <c r="F192" s="246" t="s">
        <v>1096</v>
      </c>
      <c r="G192" s="247" t="s">
        <v>300</v>
      </c>
      <c r="H192" s="263">
        <v>1</v>
      </c>
      <c r="I192" s="249"/>
      <c r="J192" s="250">
        <f>ROUND(I192*H192,2)</f>
        <v>0</v>
      </c>
      <c r="K192" s="251"/>
      <c r="L192" s="44"/>
      <c r="M192" s="252" t="s">
        <v>1</v>
      </c>
      <c r="N192" s="253" t="s">
        <v>43</v>
      </c>
      <c r="O192" s="91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6" t="s">
        <v>147</v>
      </c>
      <c r="AT192" s="256" t="s">
        <v>144</v>
      </c>
      <c r="AU192" s="256" t="s">
        <v>88</v>
      </c>
      <c r="AY192" s="17" t="s">
        <v>141</v>
      </c>
      <c r="BE192" s="257">
        <f>IF(N192="základní",J192,0)</f>
        <v>0</v>
      </c>
      <c r="BF192" s="257">
        <f>IF(N192="snížená",J192,0)</f>
        <v>0</v>
      </c>
      <c r="BG192" s="257">
        <f>IF(N192="zákl. přenesená",J192,0)</f>
        <v>0</v>
      </c>
      <c r="BH192" s="257">
        <f>IF(N192="sníž. přenesená",J192,0)</f>
        <v>0</v>
      </c>
      <c r="BI192" s="257">
        <f>IF(N192="nulová",J192,0)</f>
        <v>0</v>
      </c>
      <c r="BJ192" s="17" t="s">
        <v>86</v>
      </c>
      <c r="BK192" s="257">
        <f>ROUND(I192*H192,2)</f>
        <v>0</v>
      </c>
      <c r="BL192" s="17" t="s">
        <v>147</v>
      </c>
      <c r="BM192" s="256" t="s">
        <v>1097</v>
      </c>
    </row>
    <row r="193" spans="1:65" s="2" customFormat="1" ht="16.5" customHeight="1">
      <c r="A193" s="38"/>
      <c r="B193" s="39"/>
      <c r="C193" s="244" t="s">
        <v>556</v>
      </c>
      <c r="D193" s="244" t="s">
        <v>144</v>
      </c>
      <c r="E193" s="245" t="s">
        <v>1098</v>
      </c>
      <c r="F193" s="246" t="s">
        <v>1099</v>
      </c>
      <c r="G193" s="247" t="s">
        <v>300</v>
      </c>
      <c r="H193" s="263">
        <v>1</v>
      </c>
      <c r="I193" s="249"/>
      <c r="J193" s="250">
        <f>ROUND(I193*H193,2)</f>
        <v>0</v>
      </c>
      <c r="K193" s="251"/>
      <c r="L193" s="44"/>
      <c r="M193" s="258" t="s">
        <v>1</v>
      </c>
      <c r="N193" s="259" t="s">
        <v>43</v>
      </c>
      <c r="O193" s="260"/>
      <c r="P193" s="261">
        <f>O193*H193</f>
        <v>0</v>
      </c>
      <c r="Q193" s="261">
        <v>0</v>
      </c>
      <c r="R193" s="261">
        <f>Q193*H193</f>
        <v>0</v>
      </c>
      <c r="S193" s="261">
        <v>0</v>
      </c>
      <c r="T193" s="26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6" t="s">
        <v>147</v>
      </c>
      <c r="AT193" s="256" t="s">
        <v>144</v>
      </c>
      <c r="AU193" s="256" t="s">
        <v>88</v>
      </c>
      <c r="AY193" s="17" t="s">
        <v>141</v>
      </c>
      <c r="BE193" s="257">
        <f>IF(N193="základní",J193,0)</f>
        <v>0</v>
      </c>
      <c r="BF193" s="257">
        <f>IF(N193="snížená",J193,0)</f>
        <v>0</v>
      </c>
      <c r="BG193" s="257">
        <f>IF(N193="zákl. přenesená",J193,0)</f>
        <v>0</v>
      </c>
      <c r="BH193" s="257">
        <f>IF(N193="sníž. přenesená",J193,0)</f>
        <v>0</v>
      </c>
      <c r="BI193" s="257">
        <f>IF(N193="nulová",J193,0)</f>
        <v>0</v>
      </c>
      <c r="BJ193" s="17" t="s">
        <v>86</v>
      </c>
      <c r="BK193" s="257">
        <f>ROUND(I193*H193,2)</f>
        <v>0</v>
      </c>
      <c r="BL193" s="17" t="s">
        <v>147</v>
      </c>
      <c r="BM193" s="256" t="s">
        <v>1100</v>
      </c>
    </row>
    <row r="194" spans="1:31" s="2" customFormat="1" ht="6.95" customHeight="1">
      <c r="A194" s="38"/>
      <c r="B194" s="66"/>
      <c r="C194" s="67"/>
      <c r="D194" s="67"/>
      <c r="E194" s="67"/>
      <c r="F194" s="67"/>
      <c r="G194" s="67"/>
      <c r="H194" s="67"/>
      <c r="I194" s="192"/>
      <c r="J194" s="67"/>
      <c r="K194" s="67"/>
      <c r="L194" s="44"/>
      <c r="M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sheetProtection password="CC35" sheet="1" objects="1" scenarios="1" formatColumns="0" formatRows="0" autoFilter="0"/>
  <autoFilter ref="C121:K19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115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1101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9. 12. 2019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35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ROUND((SUM(BE118:BE146)),2)</f>
        <v>0</v>
      </c>
      <c r="G33" s="38"/>
      <c r="H33" s="38"/>
      <c r="I33" s="171">
        <v>0.21</v>
      </c>
      <c r="J33" s="170">
        <f>ROUND(((SUM(BE118:BE146))*I33),2)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ROUND((SUM(BF118:BF146)),2)</f>
        <v>0</v>
      </c>
      <c r="G34" s="38"/>
      <c r="H34" s="38"/>
      <c r="I34" s="171">
        <v>0.15</v>
      </c>
      <c r="J34" s="170">
        <f>ROUND(((SUM(BF118:BF146))*I34),2)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ROUND((SUM(BG118:BG146)),2)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ROUND((SUM(BH118:BH146)),2)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ROUND((SUM(BI118:BI146)),2)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D.4 - Vzduchotechnika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Holečkova 668/38, Praha 5</v>
      </c>
      <c r="G89" s="40"/>
      <c r="H89" s="40"/>
      <c r="I89" s="156" t="s">
        <v>22</v>
      </c>
      <c r="J89" s="79" t="str">
        <f>IF(J12="","",J12)</f>
        <v>9. 12. 2019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7.9" customHeight="1">
      <c r="A91" s="38"/>
      <c r="B91" s="39"/>
      <c r="C91" s="32" t="s">
        <v>24</v>
      </c>
      <c r="D91" s="40"/>
      <c r="E91" s="40"/>
      <c r="F91" s="27" t="str">
        <f>E15</f>
        <v>Městská část Praha 5, nám. 14. října č. 4, Praha 5</v>
      </c>
      <c r="G91" s="40"/>
      <c r="H91" s="40"/>
      <c r="I91" s="156" t="s">
        <v>31</v>
      </c>
      <c r="J91" s="36" t="str">
        <f>E21</f>
        <v>Ing. Jaroslav Šereda - Qteam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118</v>
      </c>
      <c r="D94" s="198"/>
      <c r="E94" s="198"/>
      <c r="F94" s="198"/>
      <c r="G94" s="198"/>
      <c r="H94" s="198"/>
      <c r="I94" s="199"/>
      <c r="J94" s="200" t="s">
        <v>119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120</v>
      </c>
      <c r="D96" s="40"/>
      <c r="E96" s="40"/>
      <c r="F96" s="40"/>
      <c r="G96" s="40"/>
      <c r="H96" s="40"/>
      <c r="I96" s="154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202"/>
      <c r="C97" s="203"/>
      <c r="D97" s="204" t="s">
        <v>818</v>
      </c>
      <c r="E97" s="205"/>
      <c r="F97" s="205"/>
      <c r="G97" s="205"/>
      <c r="H97" s="205"/>
      <c r="I97" s="206"/>
      <c r="J97" s="207">
        <f>J119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1102</v>
      </c>
      <c r="E98" s="211"/>
      <c r="F98" s="211"/>
      <c r="G98" s="211"/>
      <c r="H98" s="211"/>
      <c r="I98" s="212"/>
      <c r="J98" s="213">
        <f>J120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126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Kotelna Holečkova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115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D.4 - Vzduchotechnika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Holečkova 668/38, Praha 5</v>
      </c>
      <c r="G112" s="40"/>
      <c r="H112" s="40"/>
      <c r="I112" s="156" t="s">
        <v>22</v>
      </c>
      <c r="J112" s="79" t="str">
        <f>IF(J12="","",J12)</f>
        <v>9. 12. 2019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7.9" customHeight="1">
      <c r="A114" s="38"/>
      <c r="B114" s="39"/>
      <c r="C114" s="32" t="s">
        <v>24</v>
      </c>
      <c r="D114" s="40"/>
      <c r="E114" s="40"/>
      <c r="F114" s="27" t="str">
        <f>E15</f>
        <v>Městská část Praha 5, nám. 14. října č. 4, Praha 5</v>
      </c>
      <c r="G114" s="40"/>
      <c r="H114" s="40"/>
      <c r="I114" s="156" t="s">
        <v>31</v>
      </c>
      <c r="J114" s="36" t="str">
        <f>E21</f>
        <v>Ing. Jaroslav Šereda - Qteam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29</v>
      </c>
      <c r="D115" s="40"/>
      <c r="E115" s="40"/>
      <c r="F115" s="27" t="str">
        <f>IF(E18="","",E18)</f>
        <v>Vyplň údaj</v>
      </c>
      <c r="G115" s="40"/>
      <c r="H115" s="40"/>
      <c r="I115" s="156" t="s">
        <v>35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215"/>
      <c r="B117" s="216"/>
      <c r="C117" s="217" t="s">
        <v>127</v>
      </c>
      <c r="D117" s="218" t="s">
        <v>63</v>
      </c>
      <c r="E117" s="218" t="s">
        <v>59</v>
      </c>
      <c r="F117" s="218" t="s">
        <v>60</v>
      </c>
      <c r="G117" s="218" t="s">
        <v>128</v>
      </c>
      <c r="H117" s="218" t="s">
        <v>129</v>
      </c>
      <c r="I117" s="219" t="s">
        <v>130</v>
      </c>
      <c r="J117" s="220" t="s">
        <v>119</v>
      </c>
      <c r="K117" s="221" t="s">
        <v>131</v>
      </c>
      <c r="L117" s="222"/>
      <c r="M117" s="100" t="s">
        <v>1</v>
      </c>
      <c r="N117" s="101" t="s">
        <v>42</v>
      </c>
      <c r="O117" s="101" t="s">
        <v>132</v>
      </c>
      <c r="P117" s="101" t="s">
        <v>133</v>
      </c>
      <c r="Q117" s="101" t="s">
        <v>134</v>
      </c>
      <c r="R117" s="101" t="s">
        <v>135</v>
      </c>
      <c r="S117" s="101" t="s">
        <v>136</v>
      </c>
      <c r="T117" s="102" t="s">
        <v>137</v>
      </c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</row>
    <row r="118" spans="1:63" s="2" customFormat="1" ht="22.8" customHeight="1">
      <c r="A118" s="38"/>
      <c r="B118" s="39"/>
      <c r="C118" s="107" t="s">
        <v>138</v>
      </c>
      <c r="D118" s="40"/>
      <c r="E118" s="40"/>
      <c r="F118" s="40"/>
      <c r="G118" s="40"/>
      <c r="H118" s="40"/>
      <c r="I118" s="154"/>
      <c r="J118" s="223">
        <f>BK118</f>
        <v>0</v>
      </c>
      <c r="K118" s="40"/>
      <c r="L118" s="44"/>
      <c r="M118" s="103"/>
      <c r="N118" s="224"/>
      <c r="O118" s="104"/>
      <c r="P118" s="225">
        <f>P119</f>
        <v>0</v>
      </c>
      <c r="Q118" s="104"/>
      <c r="R118" s="225">
        <f>R119</f>
        <v>0.022</v>
      </c>
      <c r="S118" s="104"/>
      <c r="T118" s="226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121</v>
      </c>
      <c r="BK118" s="227">
        <f>BK119</f>
        <v>0</v>
      </c>
    </row>
    <row r="119" spans="1:63" s="12" customFormat="1" ht="25.9" customHeight="1">
      <c r="A119" s="12"/>
      <c r="B119" s="228"/>
      <c r="C119" s="229"/>
      <c r="D119" s="230" t="s">
        <v>77</v>
      </c>
      <c r="E119" s="231" t="s">
        <v>825</v>
      </c>
      <c r="F119" s="231" t="s">
        <v>826</v>
      </c>
      <c r="G119" s="229"/>
      <c r="H119" s="229"/>
      <c r="I119" s="232"/>
      <c r="J119" s="233">
        <f>BK119</f>
        <v>0</v>
      </c>
      <c r="K119" s="229"/>
      <c r="L119" s="234"/>
      <c r="M119" s="235"/>
      <c r="N119" s="236"/>
      <c r="O119" s="236"/>
      <c r="P119" s="237">
        <f>P120</f>
        <v>0</v>
      </c>
      <c r="Q119" s="236"/>
      <c r="R119" s="237">
        <f>R120</f>
        <v>0.022</v>
      </c>
      <c r="S119" s="236"/>
      <c r="T119" s="238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39" t="s">
        <v>88</v>
      </c>
      <c r="AT119" s="240" t="s">
        <v>77</v>
      </c>
      <c r="AU119" s="240" t="s">
        <v>78</v>
      </c>
      <c r="AY119" s="239" t="s">
        <v>141</v>
      </c>
      <c r="BK119" s="241">
        <f>BK120</f>
        <v>0</v>
      </c>
    </row>
    <row r="120" spans="1:63" s="12" customFormat="1" ht="22.8" customHeight="1">
      <c r="A120" s="12"/>
      <c r="B120" s="228"/>
      <c r="C120" s="229"/>
      <c r="D120" s="230" t="s">
        <v>77</v>
      </c>
      <c r="E120" s="242" t="s">
        <v>1103</v>
      </c>
      <c r="F120" s="242" t="s">
        <v>109</v>
      </c>
      <c r="G120" s="229"/>
      <c r="H120" s="229"/>
      <c r="I120" s="232"/>
      <c r="J120" s="243">
        <f>BK120</f>
        <v>0</v>
      </c>
      <c r="K120" s="229"/>
      <c r="L120" s="234"/>
      <c r="M120" s="235"/>
      <c r="N120" s="236"/>
      <c r="O120" s="236"/>
      <c r="P120" s="237">
        <f>SUM(P121:P146)</f>
        <v>0</v>
      </c>
      <c r="Q120" s="236"/>
      <c r="R120" s="237">
        <f>SUM(R121:R146)</f>
        <v>0.022</v>
      </c>
      <c r="S120" s="236"/>
      <c r="T120" s="238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9" t="s">
        <v>88</v>
      </c>
      <c r="AT120" s="240" t="s">
        <v>77</v>
      </c>
      <c r="AU120" s="240" t="s">
        <v>86</v>
      </c>
      <c r="AY120" s="239" t="s">
        <v>141</v>
      </c>
      <c r="BK120" s="241">
        <f>SUM(BK121:BK146)</f>
        <v>0</v>
      </c>
    </row>
    <row r="121" spans="1:65" s="2" customFormat="1" ht="16.5" customHeight="1">
      <c r="A121" s="38"/>
      <c r="B121" s="39"/>
      <c r="C121" s="244" t="s">
        <v>86</v>
      </c>
      <c r="D121" s="244" t="s">
        <v>144</v>
      </c>
      <c r="E121" s="245" t="s">
        <v>1104</v>
      </c>
      <c r="F121" s="246" t="s">
        <v>1105</v>
      </c>
      <c r="G121" s="247" t="s">
        <v>191</v>
      </c>
      <c r="H121" s="263">
        <v>2</v>
      </c>
      <c r="I121" s="249"/>
      <c r="J121" s="250">
        <f>ROUND(I121*H121,2)</f>
        <v>0</v>
      </c>
      <c r="K121" s="251"/>
      <c r="L121" s="44"/>
      <c r="M121" s="252" t="s">
        <v>1</v>
      </c>
      <c r="N121" s="253" t="s">
        <v>43</v>
      </c>
      <c r="O121" s="91"/>
      <c r="P121" s="254">
        <f>O121*H121</f>
        <v>0</v>
      </c>
      <c r="Q121" s="254">
        <v>0</v>
      </c>
      <c r="R121" s="254">
        <f>Q121*H121</f>
        <v>0</v>
      </c>
      <c r="S121" s="254">
        <v>0</v>
      </c>
      <c r="T121" s="25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6" t="s">
        <v>186</v>
      </c>
      <c r="AT121" s="256" t="s">
        <v>144</v>
      </c>
      <c r="AU121" s="256" t="s">
        <v>88</v>
      </c>
      <c r="AY121" s="17" t="s">
        <v>141</v>
      </c>
      <c r="BE121" s="257">
        <f>IF(N121="základní",J121,0)</f>
        <v>0</v>
      </c>
      <c r="BF121" s="257">
        <f>IF(N121="snížená",J121,0)</f>
        <v>0</v>
      </c>
      <c r="BG121" s="257">
        <f>IF(N121="zákl. přenesená",J121,0)</f>
        <v>0</v>
      </c>
      <c r="BH121" s="257">
        <f>IF(N121="sníž. přenesená",J121,0)</f>
        <v>0</v>
      </c>
      <c r="BI121" s="257">
        <f>IF(N121="nulová",J121,0)</f>
        <v>0</v>
      </c>
      <c r="BJ121" s="17" t="s">
        <v>86</v>
      </c>
      <c r="BK121" s="257">
        <f>ROUND(I121*H121,2)</f>
        <v>0</v>
      </c>
      <c r="BL121" s="17" t="s">
        <v>186</v>
      </c>
      <c r="BM121" s="256" t="s">
        <v>1106</v>
      </c>
    </row>
    <row r="122" spans="1:51" s="14" customFormat="1" ht="12">
      <c r="A122" s="14"/>
      <c r="B122" s="289"/>
      <c r="C122" s="290"/>
      <c r="D122" s="275" t="s">
        <v>905</v>
      </c>
      <c r="E122" s="291" t="s">
        <v>1</v>
      </c>
      <c r="F122" s="292" t="s">
        <v>1107</v>
      </c>
      <c r="G122" s="290"/>
      <c r="H122" s="293">
        <v>1</v>
      </c>
      <c r="I122" s="294"/>
      <c r="J122" s="290"/>
      <c r="K122" s="290"/>
      <c r="L122" s="295"/>
      <c r="M122" s="296"/>
      <c r="N122" s="297"/>
      <c r="O122" s="297"/>
      <c r="P122" s="297"/>
      <c r="Q122" s="297"/>
      <c r="R122" s="297"/>
      <c r="S122" s="297"/>
      <c r="T122" s="29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99" t="s">
        <v>905</v>
      </c>
      <c r="AU122" s="299" t="s">
        <v>88</v>
      </c>
      <c r="AV122" s="14" t="s">
        <v>88</v>
      </c>
      <c r="AW122" s="14" t="s">
        <v>34</v>
      </c>
      <c r="AX122" s="14" t="s">
        <v>78</v>
      </c>
      <c r="AY122" s="299" t="s">
        <v>141</v>
      </c>
    </row>
    <row r="123" spans="1:51" s="14" customFormat="1" ht="12">
      <c r="A123" s="14"/>
      <c r="B123" s="289"/>
      <c r="C123" s="290"/>
      <c r="D123" s="275" t="s">
        <v>905</v>
      </c>
      <c r="E123" s="291" t="s">
        <v>1</v>
      </c>
      <c r="F123" s="292" t="s">
        <v>1108</v>
      </c>
      <c r="G123" s="290"/>
      <c r="H123" s="293">
        <v>1</v>
      </c>
      <c r="I123" s="294"/>
      <c r="J123" s="290"/>
      <c r="K123" s="290"/>
      <c r="L123" s="295"/>
      <c r="M123" s="296"/>
      <c r="N123" s="297"/>
      <c r="O123" s="297"/>
      <c r="P123" s="297"/>
      <c r="Q123" s="297"/>
      <c r="R123" s="297"/>
      <c r="S123" s="297"/>
      <c r="T123" s="29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99" t="s">
        <v>905</v>
      </c>
      <c r="AU123" s="299" t="s">
        <v>88</v>
      </c>
      <c r="AV123" s="14" t="s">
        <v>88</v>
      </c>
      <c r="AW123" s="14" t="s">
        <v>34</v>
      </c>
      <c r="AX123" s="14" t="s">
        <v>78</v>
      </c>
      <c r="AY123" s="299" t="s">
        <v>141</v>
      </c>
    </row>
    <row r="124" spans="1:51" s="15" customFormat="1" ht="12">
      <c r="A124" s="15"/>
      <c r="B124" s="300"/>
      <c r="C124" s="301"/>
      <c r="D124" s="275" t="s">
        <v>905</v>
      </c>
      <c r="E124" s="302" t="s">
        <v>1</v>
      </c>
      <c r="F124" s="303" t="s">
        <v>926</v>
      </c>
      <c r="G124" s="301"/>
      <c r="H124" s="304">
        <v>2</v>
      </c>
      <c r="I124" s="305"/>
      <c r="J124" s="301"/>
      <c r="K124" s="301"/>
      <c r="L124" s="306"/>
      <c r="M124" s="307"/>
      <c r="N124" s="308"/>
      <c r="O124" s="308"/>
      <c r="P124" s="308"/>
      <c r="Q124" s="308"/>
      <c r="R124" s="308"/>
      <c r="S124" s="308"/>
      <c r="T124" s="30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310" t="s">
        <v>905</v>
      </c>
      <c r="AU124" s="310" t="s">
        <v>88</v>
      </c>
      <c r="AV124" s="15" t="s">
        <v>160</v>
      </c>
      <c r="AW124" s="15" t="s">
        <v>34</v>
      </c>
      <c r="AX124" s="15" t="s">
        <v>86</v>
      </c>
      <c r="AY124" s="310" t="s">
        <v>141</v>
      </c>
    </row>
    <row r="125" spans="1:65" s="2" customFormat="1" ht="16.5" customHeight="1">
      <c r="A125" s="38"/>
      <c r="B125" s="39"/>
      <c r="C125" s="264" t="s">
        <v>88</v>
      </c>
      <c r="D125" s="264" t="s">
        <v>188</v>
      </c>
      <c r="E125" s="265" t="s">
        <v>1109</v>
      </c>
      <c r="F125" s="266" t="s">
        <v>1110</v>
      </c>
      <c r="G125" s="267" t="s">
        <v>586</v>
      </c>
      <c r="H125" s="268">
        <v>2</v>
      </c>
      <c r="I125" s="269"/>
      <c r="J125" s="270">
        <f>ROUND(I125*H125,2)</f>
        <v>0</v>
      </c>
      <c r="K125" s="271"/>
      <c r="L125" s="272"/>
      <c r="M125" s="273" t="s">
        <v>1</v>
      </c>
      <c r="N125" s="274" t="s">
        <v>43</v>
      </c>
      <c r="O125" s="91"/>
      <c r="P125" s="254">
        <f>O125*H125</f>
        <v>0</v>
      </c>
      <c r="Q125" s="254">
        <v>0.011</v>
      </c>
      <c r="R125" s="254">
        <f>Q125*H125</f>
        <v>0.022</v>
      </c>
      <c r="S125" s="254">
        <v>0</v>
      </c>
      <c r="T125" s="25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6" t="s">
        <v>192</v>
      </c>
      <c r="AT125" s="256" t="s">
        <v>188</v>
      </c>
      <c r="AU125" s="256" t="s">
        <v>88</v>
      </c>
      <c r="AY125" s="17" t="s">
        <v>141</v>
      </c>
      <c r="BE125" s="257">
        <f>IF(N125="základní",J125,0)</f>
        <v>0</v>
      </c>
      <c r="BF125" s="257">
        <f>IF(N125="snížená",J125,0)</f>
        <v>0</v>
      </c>
      <c r="BG125" s="257">
        <f>IF(N125="zákl. přenesená",J125,0)</f>
        <v>0</v>
      </c>
      <c r="BH125" s="257">
        <f>IF(N125="sníž. přenesená",J125,0)</f>
        <v>0</v>
      </c>
      <c r="BI125" s="257">
        <f>IF(N125="nulová",J125,0)</f>
        <v>0</v>
      </c>
      <c r="BJ125" s="17" t="s">
        <v>86</v>
      </c>
      <c r="BK125" s="257">
        <f>ROUND(I125*H125,2)</f>
        <v>0</v>
      </c>
      <c r="BL125" s="17" t="s">
        <v>186</v>
      </c>
      <c r="BM125" s="256" t="s">
        <v>1111</v>
      </c>
    </row>
    <row r="126" spans="1:65" s="2" customFormat="1" ht="16.5" customHeight="1">
      <c r="A126" s="38"/>
      <c r="B126" s="39"/>
      <c r="C126" s="244" t="s">
        <v>154</v>
      </c>
      <c r="D126" s="244" t="s">
        <v>144</v>
      </c>
      <c r="E126" s="245" t="s">
        <v>1112</v>
      </c>
      <c r="F126" s="246" t="s">
        <v>1113</v>
      </c>
      <c r="G126" s="247" t="s">
        <v>191</v>
      </c>
      <c r="H126" s="263">
        <v>1</v>
      </c>
      <c r="I126" s="249"/>
      <c r="J126" s="250">
        <f>ROUND(I126*H126,2)</f>
        <v>0</v>
      </c>
      <c r="K126" s="251"/>
      <c r="L126" s="44"/>
      <c r="M126" s="252" t="s">
        <v>1</v>
      </c>
      <c r="N126" s="253" t="s">
        <v>43</v>
      </c>
      <c r="O126" s="91"/>
      <c r="P126" s="254">
        <f>O126*H126</f>
        <v>0</v>
      </c>
      <c r="Q126" s="254">
        <v>0</v>
      </c>
      <c r="R126" s="254">
        <f>Q126*H126</f>
        <v>0</v>
      </c>
      <c r="S126" s="254">
        <v>0</v>
      </c>
      <c r="T126" s="25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6" t="s">
        <v>186</v>
      </c>
      <c r="AT126" s="256" t="s">
        <v>144</v>
      </c>
      <c r="AU126" s="256" t="s">
        <v>88</v>
      </c>
      <c r="AY126" s="17" t="s">
        <v>141</v>
      </c>
      <c r="BE126" s="257">
        <f>IF(N126="základní",J126,0)</f>
        <v>0</v>
      </c>
      <c r="BF126" s="257">
        <f>IF(N126="snížená",J126,0)</f>
        <v>0</v>
      </c>
      <c r="BG126" s="257">
        <f>IF(N126="zákl. přenesená",J126,0)</f>
        <v>0</v>
      </c>
      <c r="BH126" s="257">
        <f>IF(N126="sníž. přenesená",J126,0)</f>
        <v>0</v>
      </c>
      <c r="BI126" s="257">
        <f>IF(N126="nulová",J126,0)</f>
        <v>0</v>
      </c>
      <c r="BJ126" s="17" t="s">
        <v>86</v>
      </c>
      <c r="BK126" s="257">
        <f>ROUND(I126*H126,2)</f>
        <v>0</v>
      </c>
      <c r="BL126" s="17" t="s">
        <v>186</v>
      </c>
      <c r="BM126" s="256" t="s">
        <v>1114</v>
      </c>
    </row>
    <row r="127" spans="1:51" s="14" customFormat="1" ht="12">
      <c r="A127" s="14"/>
      <c r="B127" s="289"/>
      <c r="C127" s="290"/>
      <c r="D127" s="275" t="s">
        <v>905</v>
      </c>
      <c r="E127" s="291" t="s">
        <v>1</v>
      </c>
      <c r="F127" s="292" t="s">
        <v>1115</v>
      </c>
      <c r="G127" s="290"/>
      <c r="H127" s="293">
        <v>1</v>
      </c>
      <c r="I127" s="294"/>
      <c r="J127" s="290"/>
      <c r="K127" s="290"/>
      <c r="L127" s="295"/>
      <c r="M127" s="296"/>
      <c r="N127" s="297"/>
      <c r="O127" s="297"/>
      <c r="P127" s="297"/>
      <c r="Q127" s="297"/>
      <c r="R127" s="297"/>
      <c r="S127" s="297"/>
      <c r="T127" s="29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99" t="s">
        <v>905</v>
      </c>
      <c r="AU127" s="299" t="s">
        <v>88</v>
      </c>
      <c r="AV127" s="14" t="s">
        <v>88</v>
      </c>
      <c r="AW127" s="14" t="s">
        <v>34</v>
      </c>
      <c r="AX127" s="14" t="s">
        <v>86</v>
      </c>
      <c r="AY127" s="299" t="s">
        <v>141</v>
      </c>
    </row>
    <row r="128" spans="1:65" s="2" customFormat="1" ht="16.5" customHeight="1">
      <c r="A128" s="38"/>
      <c r="B128" s="39"/>
      <c r="C128" s="264" t="s">
        <v>160</v>
      </c>
      <c r="D128" s="264" t="s">
        <v>188</v>
      </c>
      <c r="E128" s="265" t="s">
        <v>1116</v>
      </c>
      <c r="F128" s="266" t="s">
        <v>1117</v>
      </c>
      <c r="G128" s="267" t="s">
        <v>586</v>
      </c>
      <c r="H128" s="268">
        <v>1</v>
      </c>
      <c r="I128" s="269"/>
      <c r="J128" s="270">
        <f>ROUND(I128*H128,2)</f>
        <v>0</v>
      </c>
      <c r="K128" s="271"/>
      <c r="L128" s="272"/>
      <c r="M128" s="273" t="s">
        <v>1</v>
      </c>
      <c r="N128" s="274" t="s">
        <v>43</v>
      </c>
      <c r="O128" s="91"/>
      <c r="P128" s="254">
        <f>O128*H128</f>
        <v>0</v>
      </c>
      <c r="Q128" s="254">
        <v>0</v>
      </c>
      <c r="R128" s="254">
        <f>Q128*H128</f>
        <v>0</v>
      </c>
      <c r="S128" s="254">
        <v>0</v>
      </c>
      <c r="T128" s="25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6" t="s">
        <v>192</v>
      </c>
      <c r="AT128" s="256" t="s">
        <v>188</v>
      </c>
      <c r="AU128" s="256" t="s">
        <v>88</v>
      </c>
      <c r="AY128" s="17" t="s">
        <v>141</v>
      </c>
      <c r="BE128" s="257">
        <f>IF(N128="základní",J128,0)</f>
        <v>0</v>
      </c>
      <c r="BF128" s="257">
        <f>IF(N128="snížená",J128,0)</f>
        <v>0</v>
      </c>
      <c r="BG128" s="257">
        <f>IF(N128="zákl. přenesená",J128,0)</f>
        <v>0</v>
      </c>
      <c r="BH128" s="257">
        <f>IF(N128="sníž. přenesená",J128,0)</f>
        <v>0</v>
      </c>
      <c r="BI128" s="257">
        <f>IF(N128="nulová",J128,0)</f>
        <v>0</v>
      </c>
      <c r="BJ128" s="17" t="s">
        <v>86</v>
      </c>
      <c r="BK128" s="257">
        <f>ROUND(I128*H128,2)</f>
        <v>0</v>
      </c>
      <c r="BL128" s="17" t="s">
        <v>186</v>
      </c>
      <c r="BM128" s="256" t="s">
        <v>1118</v>
      </c>
    </row>
    <row r="129" spans="1:65" s="2" customFormat="1" ht="16.5" customHeight="1">
      <c r="A129" s="38"/>
      <c r="B129" s="39"/>
      <c r="C129" s="244" t="s">
        <v>140</v>
      </c>
      <c r="D129" s="244" t="s">
        <v>144</v>
      </c>
      <c r="E129" s="245" t="s">
        <v>1119</v>
      </c>
      <c r="F129" s="246" t="s">
        <v>1120</v>
      </c>
      <c r="G129" s="247" t="s">
        <v>86</v>
      </c>
      <c r="H129" s="263">
        <v>1</v>
      </c>
      <c r="I129" s="249"/>
      <c r="J129" s="250">
        <f>ROUND(I129*H129,2)</f>
        <v>0</v>
      </c>
      <c r="K129" s="251"/>
      <c r="L129" s="44"/>
      <c r="M129" s="252" t="s">
        <v>1</v>
      </c>
      <c r="N129" s="253" t="s">
        <v>43</v>
      </c>
      <c r="O129" s="91"/>
      <c r="P129" s="254">
        <f>O129*H129</f>
        <v>0</v>
      </c>
      <c r="Q129" s="254">
        <v>0</v>
      </c>
      <c r="R129" s="254">
        <f>Q129*H129</f>
        <v>0</v>
      </c>
      <c r="S129" s="254">
        <v>0</v>
      </c>
      <c r="T129" s="25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6" t="s">
        <v>186</v>
      </c>
      <c r="AT129" s="256" t="s">
        <v>144</v>
      </c>
      <c r="AU129" s="256" t="s">
        <v>88</v>
      </c>
      <c r="AY129" s="17" t="s">
        <v>141</v>
      </c>
      <c r="BE129" s="257">
        <f>IF(N129="základní",J129,0)</f>
        <v>0</v>
      </c>
      <c r="BF129" s="257">
        <f>IF(N129="snížená",J129,0)</f>
        <v>0</v>
      </c>
      <c r="BG129" s="257">
        <f>IF(N129="zákl. přenesená",J129,0)</f>
        <v>0</v>
      </c>
      <c r="BH129" s="257">
        <f>IF(N129="sníž. přenesená",J129,0)</f>
        <v>0</v>
      </c>
      <c r="BI129" s="257">
        <f>IF(N129="nulová",J129,0)</f>
        <v>0</v>
      </c>
      <c r="BJ129" s="17" t="s">
        <v>86</v>
      </c>
      <c r="BK129" s="257">
        <f>ROUND(I129*H129,2)</f>
        <v>0</v>
      </c>
      <c r="BL129" s="17" t="s">
        <v>186</v>
      </c>
      <c r="BM129" s="256" t="s">
        <v>1121</v>
      </c>
    </row>
    <row r="130" spans="1:51" s="14" customFormat="1" ht="12">
      <c r="A130" s="14"/>
      <c r="B130" s="289"/>
      <c r="C130" s="290"/>
      <c r="D130" s="275" t="s">
        <v>905</v>
      </c>
      <c r="E130" s="291" t="s">
        <v>1</v>
      </c>
      <c r="F130" s="292" t="s">
        <v>1122</v>
      </c>
      <c r="G130" s="290"/>
      <c r="H130" s="293">
        <v>1</v>
      </c>
      <c r="I130" s="294"/>
      <c r="J130" s="290"/>
      <c r="K130" s="290"/>
      <c r="L130" s="295"/>
      <c r="M130" s="296"/>
      <c r="N130" s="297"/>
      <c r="O130" s="297"/>
      <c r="P130" s="297"/>
      <c r="Q130" s="297"/>
      <c r="R130" s="297"/>
      <c r="S130" s="297"/>
      <c r="T130" s="29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99" t="s">
        <v>905</v>
      </c>
      <c r="AU130" s="299" t="s">
        <v>88</v>
      </c>
      <c r="AV130" s="14" t="s">
        <v>88</v>
      </c>
      <c r="AW130" s="14" t="s">
        <v>34</v>
      </c>
      <c r="AX130" s="14" t="s">
        <v>86</v>
      </c>
      <c r="AY130" s="299" t="s">
        <v>141</v>
      </c>
    </row>
    <row r="131" spans="1:65" s="2" customFormat="1" ht="16.5" customHeight="1">
      <c r="A131" s="38"/>
      <c r="B131" s="39"/>
      <c r="C131" s="264" t="s">
        <v>217</v>
      </c>
      <c r="D131" s="264" t="s">
        <v>188</v>
      </c>
      <c r="E131" s="265" t="s">
        <v>1123</v>
      </c>
      <c r="F131" s="266" t="s">
        <v>1124</v>
      </c>
      <c r="G131" s="267" t="s">
        <v>586</v>
      </c>
      <c r="H131" s="268">
        <v>1</v>
      </c>
      <c r="I131" s="269"/>
      <c r="J131" s="270">
        <f>ROUND(I131*H131,2)</f>
        <v>0</v>
      </c>
      <c r="K131" s="271"/>
      <c r="L131" s="272"/>
      <c r="M131" s="273" t="s">
        <v>1</v>
      </c>
      <c r="N131" s="274" t="s">
        <v>43</v>
      </c>
      <c r="O131" s="91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6" t="s">
        <v>192</v>
      </c>
      <c r="AT131" s="256" t="s">
        <v>188</v>
      </c>
      <c r="AU131" s="256" t="s">
        <v>88</v>
      </c>
      <c r="AY131" s="17" t="s">
        <v>141</v>
      </c>
      <c r="BE131" s="257">
        <f>IF(N131="základní",J131,0)</f>
        <v>0</v>
      </c>
      <c r="BF131" s="257">
        <f>IF(N131="snížená",J131,0)</f>
        <v>0</v>
      </c>
      <c r="BG131" s="257">
        <f>IF(N131="zákl. přenesená",J131,0)</f>
        <v>0</v>
      </c>
      <c r="BH131" s="257">
        <f>IF(N131="sníž. přenesená",J131,0)</f>
        <v>0</v>
      </c>
      <c r="BI131" s="257">
        <f>IF(N131="nulová",J131,0)</f>
        <v>0</v>
      </c>
      <c r="BJ131" s="17" t="s">
        <v>86</v>
      </c>
      <c r="BK131" s="257">
        <f>ROUND(I131*H131,2)</f>
        <v>0</v>
      </c>
      <c r="BL131" s="17" t="s">
        <v>186</v>
      </c>
      <c r="BM131" s="256" t="s">
        <v>1125</v>
      </c>
    </row>
    <row r="132" spans="1:65" s="2" customFormat="1" ht="16.5" customHeight="1">
      <c r="A132" s="38"/>
      <c r="B132" s="39"/>
      <c r="C132" s="244" t="s">
        <v>232</v>
      </c>
      <c r="D132" s="244" t="s">
        <v>144</v>
      </c>
      <c r="E132" s="245" t="s">
        <v>1126</v>
      </c>
      <c r="F132" s="246" t="s">
        <v>1127</v>
      </c>
      <c r="G132" s="247" t="s">
        <v>191</v>
      </c>
      <c r="H132" s="263">
        <v>1</v>
      </c>
      <c r="I132" s="249"/>
      <c r="J132" s="250">
        <f>ROUND(I132*H132,2)</f>
        <v>0</v>
      </c>
      <c r="K132" s="251"/>
      <c r="L132" s="44"/>
      <c r="M132" s="252" t="s">
        <v>1</v>
      </c>
      <c r="N132" s="253" t="s">
        <v>43</v>
      </c>
      <c r="O132" s="91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6" t="s">
        <v>186</v>
      </c>
      <c r="AT132" s="256" t="s">
        <v>144</v>
      </c>
      <c r="AU132" s="256" t="s">
        <v>88</v>
      </c>
      <c r="AY132" s="17" t="s">
        <v>141</v>
      </c>
      <c r="BE132" s="257">
        <f>IF(N132="základní",J132,0)</f>
        <v>0</v>
      </c>
      <c r="BF132" s="257">
        <f>IF(N132="snížená",J132,0)</f>
        <v>0</v>
      </c>
      <c r="BG132" s="257">
        <f>IF(N132="zákl. přenesená",J132,0)</f>
        <v>0</v>
      </c>
      <c r="BH132" s="257">
        <f>IF(N132="sníž. přenesená",J132,0)</f>
        <v>0</v>
      </c>
      <c r="BI132" s="257">
        <f>IF(N132="nulová",J132,0)</f>
        <v>0</v>
      </c>
      <c r="BJ132" s="17" t="s">
        <v>86</v>
      </c>
      <c r="BK132" s="257">
        <f>ROUND(I132*H132,2)</f>
        <v>0</v>
      </c>
      <c r="BL132" s="17" t="s">
        <v>186</v>
      </c>
      <c r="BM132" s="256" t="s">
        <v>1128</v>
      </c>
    </row>
    <row r="133" spans="1:51" s="14" customFormat="1" ht="12">
      <c r="A133" s="14"/>
      <c r="B133" s="289"/>
      <c r="C133" s="290"/>
      <c r="D133" s="275" t="s">
        <v>905</v>
      </c>
      <c r="E133" s="291" t="s">
        <v>1</v>
      </c>
      <c r="F133" s="292" t="s">
        <v>1129</v>
      </c>
      <c r="G133" s="290"/>
      <c r="H133" s="293">
        <v>1</v>
      </c>
      <c r="I133" s="294"/>
      <c r="J133" s="290"/>
      <c r="K133" s="290"/>
      <c r="L133" s="295"/>
      <c r="M133" s="296"/>
      <c r="N133" s="297"/>
      <c r="O133" s="297"/>
      <c r="P133" s="297"/>
      <c r="Q133" s="297"/>
      <c r="R133" s="297"/>
      <c r="S133" s="297"/>
      <c r="T133" s="29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99" t="s">
        <v>905</v>
      </c>
      <c r="AU133" s="299" t="s">
        <v>88</v>
      </c>
      <c r="AV133" s="14" t="s">
        <v>88</v>
      </c>
      <c r="AW133" s="14" t="s">
        <v>34</v>
      </c>
      <c r="AX133" s="14" t="s">
        <v>86</v>
      </c>
      <c r="AY133" s="299" t="s">
        <v>141</v>
      </c>
    </row>
    <row r="134" spans="1:65" s="2" customFormat="1" ht="16.5" customHeight="1">
      <c r="A134" s="38"/>
      <c r="B134" s="39"/>
      <c r="C134" s="264" t="s">
        <v>302</v>
      </c>
      <c r="D134" s="264" t="s">
        <v>188</v>
      </c>
      <c r="E134" s="265" t="s">
        <v>1130</v>
      </c>
      <c r="F134" s="266" t="s">
        <v>1131</v>
      </c>
      <c r="G134" s="267" t="s">
        <v>586</v>
      </c>
      <c r="H134" s="268">
        <v>1</v>
      </c>
      <c r="I134" s="269"/>
      <c r="J134" s="270">
        <f>ROUND(I134*H134,2)</f>
        <v>0</v>
      </c>
      <c r="K134" s="271"/>
      <c r="L134" s="272"/>
      <c r="M134" s="273" t="s">
        <v>1</v>
      </c>
      <c r="N134" s="274" t="s">
        <v>43</v>
      </c>
      <c r="O134" s="91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6" t="s">
        <v>192</v>
      </c>
      <c r="AT134" s="256" t="s">
        <v>188</v>
      </c>
      <c r="AU134" s="256" t="s">
        <v>88</v>
      </c>
      <c r="AY134" s="17" t="s">
        <v>141</v>
      </c>
      <c r="BE134" s="257">
        <f>IF(N134="základní",J134,0)</f>
        <v>0</v>
      </c>
      <c r="BF134" s="257">
        <f>IF(N134="snížená",J134,0)</f>
        <v>0</v>
      </c>
      <c r="BG134" s="257">
        <f>IF(N134="zákl. přenesená",J134,0)</f>
        <v>0</v>
      </c>
      <c r="BH134" s="257">
        <f>IF(N134="sníž. přenesená",J134,0)</f>
        <v>0</v>
      </c>
      <c r="BI134" s="257">
        <f>IF(N134="nulová",J134,0)</f>
        <v>0</v>
      </c>
      <c r="BJ134" s="17" t="s">
        <v>86</v>
      </c>
      <c r="BK134" s="257">
        <f>ROUND(I134*H134,2)</f>
        <v>0</v>
      </c>
      <c r="BL134" s="17" t="s">
        <v>186</v>
      </c>
      <c r="BM134" s="256" t="s">
        <v>1132</v>
      </c>
    </row>
    <row r="135" spans="1:65" s="2" customFormat="1" ht="24" customHeight="1">
      <c r="A135" s="38"/>
      <c r="B135" s="39"/>
      <c r="C135" s="244" t="s">
        <v>306</v>
      </c>
      <c r="D135" s="244" t="s">
        <v>144</v>
      </c>
      <c r="E135" s="245" t="s">
        <v>1133</v>
      </c>
      <c r="F135" s="246" t="s">
        <v>1134</v>
      </c>
      <c r="G135" s="247" t="s">
        <v>586</v>
      </c>
      <c r="H135" s="263">
        <v>1</v>
      </c>
      <c r="I135" s="249"/>
      <c r="J135" s="250">
        <f>ROUND(I135*H135,2)</f>
        <v>0</v>
      </c>
      <c r="K135" s="251"/>
      <c r="L135" s="44"/>
      <c r="M135" s="252" t="s">
        <v>1</v>
      </c>
      <c r="N135" s="253" t="s">
        <v>43</v>
      </c>
      <c r="O135" s="91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6" t="s">
        <v>186</v>
      </c>
      <c r="AT135" s="256" t="s">
        <v>144</v>
      </c>
      <c r="AU135" s="256" t="s">
        <v>88</v>
      </c>
      <c r="AY135" s="17" t="s">
        <v>141</v>
      </c>
      <c r="BE135" s="257">
        <f>IF(N135="základní",J135,0)</f>
        <v>0</v>
      </c>
      <c r="BF135" s="257">
        <f>IF(N135="snížená",J135,0)</f>
        <v>0</v>
      </c>
      <c r="BG135" s="257">
        <f>IF(N135="zákl. přenesená",J135,0)</f>
        <v>0</v>
      </c>
      <c r="BH135" s="257">
        <f>IF(N135="sníž. přenesená",J135,0)</f>
        <v>0</v>
      </c>
      <c r="BI135" s="257">
        <f>IF(N135="nulová",J135,0)</f>
        <v>0</v>
      </c>
      <c r="BJ135" s="17" t="s">
        <v>86</v>
      </c>
      <c r="BK135" s="257">
        <f>ROUND(I135*H135,2)</f>
        <v>0</v>
      </c>
      <c r="BL135" s="17" t="s">
        <v>186</v>
      </c>
      <c r="BM135" s="256" t="s">
        <v>1135</v>
      </c>
    </row>
    <row r="136" spans="1:51" s="14" customFormat="1" ht="12">
      <c r="A136" s="14"/>
      <c r="B136" s="289"/>
      <c r="C136" s="290"/>
      <c r="D136" s="275" t="s">
        <v>905</v>
      </c>
      <c r="E136" s="291" t="s">
        <v>1</v>
      </c>
      <c r="F136" s="292" t="s">
        <v>1136</v>
      </c>
      <c r="G136" s="290"/>
      <c r="H136" s="293">
        <v>1</v>
      </c>
      <c r="I136" s="294"/>
      <c r="J136" s="290"/>
      <c r="K136" s="290"/>
      <c r="L136" s="295"/>
      <c r="M136" s="296"/>
      <c r="N136" s="297"/>
      <c r="O136" s="297"/>
      <c r="P136" s="297"/>
      <c r="Q136" s="297"/>
      <c r="R136" s="297"/>
      <c r="S136" s="297"/>
      <c r="T136" s="29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99" t="s">
        <v>905</v>
      </c>
      <c r="AU136" s="299" t="s">
        <v>88</v>
      </c>
      <c r="AV136" s="14" t="s">
        <v>88</v>
      </c>
      <c r="AW136" s="14" t="s">
        <v>34</v>
      </c>
      <c r="AX136" s="14" t="s">
        <v>86</v>
      </c>
      <c r="AY136" s="299" t="s">
        <v>141</v>
      </c>
    </row>
    <row r="137" spans="1:65" s="2" customFormat="1" ht="24" customHeight="1">
      <c r="A137" s="38"/>
      <c r="B137" s="39"/>
      <c r="C137" s="264" t="s">
        <v>310</v>
      </c>
      <c r="D137" s="264" t="s">
        <v>188</v>
      </c>
      <c r="E137" s="265" t="s">
        <v>1137</v>
      </c>
      <c r="F137" s="266" t="s">
        <v>1138</v>
      </c>
      <c r="G137" s="267" t="s">
        <v>586</v>
      </c>
      <c r="H137" s="268">
        <v>1</v>
      </c>
      <c r="I137" s="269"/>
      <c r="J137" s="270">
        <f>ROUND(I137*H137,2)</f>
        <v>0</v>
      </c>
      <c r="K137" s="271"/>
      <c r="L137" s="272"/>
      <c r="M137" s="273" t="s">
        <v>1</v>
      </c>
      <c r="N137" s="274" t="s">
        <v>43</v>
      </c>
      <c r="O137" s="91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6" t="s">
        <v>192</v>
      </c>
      <c r="AT137" s="256" t="s">
        <v>188</v>
      </c>
      <c r="AU137" s="256" t="s">
        <v>88</v>
      </c>
      <c r="AY137" s="17" t="s">
        <v>141</v>
      </c>
      <c r="BE137" s="257">
        <f>IF(N137="základní",J137,0)</f>
        <v>0</v>
      </c>
      <c r="BF137" s="257">
        <f>IF(N137="snížená",J137,0)</f>
        <v>0</v>
      </c>
      <c r="BG137" s="257">
        <f>IF(N137="zákl. přenesená",J137,0)</f>
        <v>0</v>
      </c>
      <c r="BH137" s="257">
        <f>IF(N137="sníž. přenesená",J137,0)</f>
        <v>0</v>
      </c>
      <c r="BI137" s="257">
        <f>IF(N137="nulová",J137,0)</f>
        <v>0</v>
      </c>
      <c r="BJ137" s="17" t="s">
        <v>86</v>
      </c>
      <c r="BK137" s="257">
        <f>ROUND(I137*H137,2)</f>
        <v>0</v>
      </c>
      <c r="BL137" s="17" t="s">
        <v>186</v>
      </c>
      <c r="BM137" s="256" t="s">
        <v>1139</v>
      </c>
    </row>
    <row r="138" spans="1:65" s="2" customFormat="1" ht="24" customHeight="1">
      <c r="A138" s="38"/>
      <c r="B138" s="39"/>
      <c r="C138" s="244" t="s">
        <v>314</v>
      </c>
      <c r="D138" s="244" t="s">
        <v>144</v>
      </c>
      <c r="E138" s="245" t="s">
        <v>1140</v>
      </c>
      <c r="F138" s="246" t="s">
        <v>1141</v>
      </c>
      <c r="G138" s="247" t="s">
        <v>239</v>
      </c>
      <c r="H138" s="263">
        <v>21</v>
      </c>
      <c r="I138" s="249"/>
      <c r="J138" s="250">
        <f>ROUND(I138*H138,2)</f>
        <v>0</v>
      </c>
      <c r="K138" s="251"/>
      <c r="L138" s="44"/>
      <c r="M138" s="252" t="s">
        <v>1</v>
      </c>
      <c r="N138" s="253" t="s">
        <v>43</v>
      </c>
      <c r="O138" s="91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6" t="s">
        <v>186</v>
      </c>
      <c r="AT138" s="256" t="s">
        <v>144</v>
      </c>
      <c r="AU138" s="256" t="s">
        <v>88</v>
      </c>
      <c r="AY138" s="17" t="s">
        <v>141</v>
      </c>
      <c r="BE138" s="257">
        <f>IF(N138="základní",J138,0)</f>
        <v>0</v>
      </c>
      <c r="BF138" s="257">
        <f>IF(N138="snížená",J138,0)</f>
        <v>0</v>
      </c>
      <c r="BG138" s="257">
        <f>IF(N138="zákl. přenesená",J138,0)</f>
        <v>0</v>
      </c>
      <c r="BH138" s="257">
        <f>IF(N138="sníž. přenesená",J138,0)</f>
        <v>0</v>
      </c>
      <c r="BI138" s="257">
        <f>IF(N138="nulová",J138,0)</f>
        <v>0</v>
      </c>
      <c r="BJ138" s="17" t="s">
        <v>86</v>
      </c>
      <c r="BK138" s="257">
        <f>ROUND(I138*H138,2)</f>
        <v>0</v>
      </c>
      <c r="BL138" s="17" t="s">
        <v>186</v>
      </c>
      <c r="BM138" s="256" t="s">
        <v>1142</v>
      </c>
    </row>
    <row r="139" spans="1:51" s="14" customFormat="1" ht="12">
      <c r="A139" s="14"/>
      <c r="B139" s="289"/>
      <c r="C139" s="290"/>
      <c r="D139" s="275" t="s">
        <v>905</v>
      </c>
      <c r="E139" s="291" t="s">
        <v>1</v>
      </c>
      <c r="F139" s="292" t="s">
        <v>1143</v>
      </c>
      <c r="G139" s="290"/>
      <c r="H139" s="293">
        <v>21</v>
      </c>
      <c r="I139" s="294"/>
      <c r="J139" s="290"/>
      <c r="K139" s="290"/>
      <c r="L139" s="295"/>
      <c r="M139" s="296"/>
      <c r="N139" s="297"/>
      <c r="O139" s="297"/>
      <c r="P139" s="297"/>
      <c r="Q139" s="297"/>
      <c r="R139" s="297"/>
      <c r="S139" s="297"/>
      <c r="T139" s="29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99" t="s">
        <v>905</v>
      </c>
      <c r="AU139" s="299" t="s">
        <v>88</v>
      </c>
      <c r="AV139" s="14" t="s">
        <v>88</v>
      </c>
      <c r="AW139" s="14" t="s">
        <v>34</v>
      </c>
      <c r="AX139" s="14" t="s">
        <v>86</v>
      </c>
      <c r="AY139" s="299" t="s">
        <v>141</v>
      </c>
    </row>
    <row r="140" spans="1:65" s="2" customFormat="1" ht="24" customHeight="1">
      <c r="A140" s="38"/>
      <c r="B140" s="39"/>
      <c r="C140" s="264" t="s">
        <v>318</v>
      </c>
      <c r="D140" s="264" t="s">
        <v>188</v>
      </c>
      <c r="E140" s="265" t="s">
        <v>1144</v>
      </c>
      <c r="F140" s="266" t="s">
        <v>1145</v>
      </c>
      <c r="G140" s="267" t="s">
        <v>239</v>
      </c>
      <c r="H140" s="268">
        <v>21</v>
      </c>
      <c r="I140" s="269"/>
      <c r="J140" s="270">
        <f>ROUND(I140*H140,2)</f>
        <v>0</v>
      </c>
      <c r="K140" s="271"/>
      <c r="L140" s="272"/>
      <c r="M140" s="273" t="s">
        <v>1</v>
      </c>
      <c r="N140" s="274" t="s">
        <v>43</v>
      </c>
      <c r="O140" s="91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6" t="s">
        <v>192</v>
      </c>
      <c r="AT140" s="256" t="s">
        <v>188</v>
      </c>
      <c r="AU140" s="256" t="s">
        <v>88</v>
      </c>
      <c r="AY140" s="17" t="s">
        <v>141</v>
      </c>
      <c r="BE140" s="257">
        <f>IF(N140="základní",J140,0)</f>
        <v>0</v>
      </c>
      <c r="BF140" s="257">
        <f>IF(N140="snížená",J140,0)</f>
        <v>0</v>
      </c>
      <c r="BG140" s="257">
        <f>IF(N140="zákl. přenesená",J140,0)</f>
        <v>0</v>
      </c>
      <c r="BH140" s="257">
        <f>IF(N140="sníž. přenesená",J140,0)</f>
        <v>0</v>
      </c>
      <c r="BI140" s="257">
        <f>IF(N140="nulová",J140,0)</f>
        <v>0</v>
      </c>
      <c r="BJ140" s="17" t="s">
        <v>86</v>
      </c>
      <c r="BK140" s="257">
        <f>ROUND(I140*H140,2)</f>
        <v>0</v>
      </c>
      <c r="BL140" s="17" t="s">
        <v>186</v>
      </c>
      <c r="BM140" s="256" t="s">
        <v>1146</v>
      </c>
    </row>
    <row r="141" spans="1:65" s="2" customFormat="1" ht="16.5" customHeight="1">
      <c r="A141" s="38"/>
      <c r="B141" s="39"/>
      <c r="C141" s="244" t="s">
        <v>322</v>
      </c>
      <c r="D141" s="244" t="s">
        <v>144</v>
      </c>
      <c r="E141" s="245" t="s">
        <v>1147</v>
      </c>
      <c r="F141" s="246" t="s">
        <v>1148</v>
      </c>
      <c r="G141" s="247" t="s">
        <v>300</v>
      </c>
      <c r="H141" s="263">
        <v>1</v>
      </c>
      <c r="I141" s="249"/>
      <c r="J141" s="250">
        <f>ROUND(I141*H141,2)</f>
        <v>0</v>
      </c>
      <c r="K141" s="251"/>
      <c r="L141" s="44"/>
      <c r="M141" s="252" t="s">
        <v>1</v>
      </c>
      <c r="N141" s="253" t="s">
        <v>43</v>
      </c>
      <c r="O141" s="91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186</v>
      </c>
      <c r="AT141" s="256" t="s">
        <v>144</v>
      </c>
      <c r="AU141" s="256" t="s">
        <v>88</v>
      </c>
      <c r="AY141" s="17" t="s">
        <v>141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86</v>
      </c>
      <c r="BK141" s="257">
        <f>ROUND(I141*H141,2)</f>
        <v>0</v>
      </c>
      <c r="BL141" s="17" t="s">
        <v>186</v>
      </c>
      <c r="BM141" s="256" t="s">
        <v>1149</v>
      </c>
    </row>
    <row r="142" spans="1:51" s="14" customFormat="1" ht="12">
      <c r="A142" s="14"/>
      <c r="B142" s="289"/>
      <c r="C142" s="290"/>
      <c r="D142" s="275" t="s">
        <v>905</v>
      </c>
      <c r="E142" s="291" t="s">
        <v>1</v>
      </c>
      <c r="F142" s="292" t="s">
        <v>1150</v>
      </c>
      <c r="G142" s="290"/>
      <c r="H142" s="293">
        <v>1</v>
      </c>
      <c r="I142" s="294"/>
      <c r="J142" s="290"/>
      <c r="K142" s="290"/>
      <c r="L142" s="295"/>
      <c r="M142" s="296"/>
      <c r="N142" s="297"/>
      <c r="O142" s="297"/>
      <c r="P142" s="297"/>
      <c r="Q142" s="297"/>
      <c r="R142" s="297"/>
      <c r="S142" s="297"/>
      <c r="T142" s="29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9" t="s">
        <v>905</v>
      </c>
      <c r="AU142" s="299" t="s">
        <v>88</v>
      </c>
      <c r="AV142" s="14" t="s">
        <v>88</v>
      </c>
      <c r="AW142" s="14" t="s">
        <v>34</v>
      </c>
      <c r="AX142" s="14" t="s">
        <v>86</v>
      </c>
      <c r="AY142" s="299" t="s">
        <v>141</v>
      </c>
    </row>
    <row r="143" spans="1:65" s="2" customFormat="1" ht="16.5" customHeight="1">
      <c r="A143" s="38"/>
      <c r="B143" s="39"/>
      <c r="C143" s="264" t="s">
        <v>332</v>
      </c>
      <c r="D143" s="264" t="s">
        <v>188</v>
      </c>
      <c r="E143" s="265" t="s">
        <v>1151</v>
      </c>
      <c r="F143" s="266" t="s">
        <v>1152</v>
      </c>
      <c r="G143" s="267" t="s">
        <v>300</v>
      </c>
      <c r="H143" s="268">
        <v>1</v>
      </c>
      <c r="I143" s="269"/>
      <c r="J143" s="270">
        <f>ROUND(I143*H143,2)</f>
        <v>0</v>
      </c>
      <c r="K143" s="271"/>
      <c r="L143" s="272"/>
      <c r="M143" s="273" t="s">
        <v>1</v>
      </c>
      <c r="N143" s="274" t="s">
        <v>43</v>
      </c>
      <c r="O143" s="91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6" t="s">
        <v>192</v>
      </c>
      <c r="AT143" s="256" t="s">
        <v>188</v>
      </c>
      <c r="AU143" s="256" t="s">
        <v>88</v>
      </c>
      <c r="AY143" s="17" t="s">
        <v>141</v>
      </c>
      <c r="BE143" s="257">
        <f>IF(N143="základní",J143,0)</f>
        <v>0</v>
      </c>
      <c r="BF143" s="257">
        <f>IF(N143="snížená",J143,0)</f>
        <v>0</v>
      </c>
      <c r="BG143" s="257">
        <f>IF(N143="zákl. přenesená",J143,0)</f>
        <v>0</v>
      </c>
      <c r="BH143" s="257">
        <f>IF(N143="sníž. přenesená",J143,0)</f>
        <v>0</v>
      </c>
      <c r="BI143" s="257">
        <f>IF(N143="nulová",J143,0)</f>
        <v>0</v>
      </c>
      <c r="BJ143" s="17" t="s">
        <v>86</v>
      </c>
      <c r="BK143" s="257">
        <f>ROUND(I143*H143,2)</f>
        <v>0</v>
      </c>
      <c r="BL143" s="17" t="s">
        <v>186</v>
      </c>
      <c r="BM143" s="256" t="s">
        <v>1153</v>
      </c>
    </row>
    <row r="144" spans="1:65" s="2" customFormat="1" ht="24" customHeight="1">
      <c r="A144" s="38"/>
      <c r="B144" s="39"/>
      <c r="C144" s="244" t="s">
        <v>8</v>
      </c>
      <c r="D144" s="244" t="s">
        <v>144</v>
      </c>
      <c r="E144" s="245" t="s">
        <v>1154</v>
      </c>
      <c r="F144" s="246" t="s">
        <v>1155</v>
      </c>
      <c r="G144" s="247" t="s">
        <v>239</v>
      </c>
      <c r="H144" s="263">
        <v>1</v>
      </c>
      <c r="I144" s="249"/>
      <c r="J144" s="250">
        <f>ROUND(I144*H144,2)</f>
        <v>0</v>
      </c>
      <c r="K144" s="251"/>
      <c r="L144" s="44"/>
      <c r="M144" s="252" t="s">
        <v>1</v>
      </c>
      <c r="N144" s="253" t="s">
        <v>43</v>
      </c>
      <c r="O144" s="91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6" t="s">
        <v>186</v>
      </c>
      <c r="AT144" s="256" t="s">
        <v>144</v>
      </c>
      <c r="AU144" s="256" t="s">
        <v>88</v>
      </c>
      <c r="AY144" s="17" t="s">
        <v>141</v>
      </c>
      <c r="BE144" s="257">
        <f>IF(N144="základní",J144,0)</f>
        <v>0</v>
      </c>
      <c r="BF144" s="257">
        <f>IF(N144="snížená",J144,0)</f>
        <v>0</v>
      </c>
      <c r="BG144" s="257">
        <f>IF(N144="zákl. přenesená",J144,0)</f>
        <v>0</v>
      </c>
      <c r="BH144" s="257">
        <f>IF(N144="sníž. přenesená",J144,0)</f>
        <v>0</v>
      </c>
      <c r="BI144" s="257">
        <f>IF(N144="nulová",J144,0)</f>
        <v>0</v>
      </c>
      <c r="BJ144" s="17" t="s">
        <v>86</v>
      </c>
      <c r="BK144" s="257">
        <f>ROUND(I144*H144,2)</f>
        <v>0</v>
      </c>
      <c r="BL144" s="17" t="s">
        <v>186</v>
      </c>
      <c r="BM144" s="256" t="s">
        <v>1156</v>
      </c>
    </row>
    <row r="145" spans="1:51" s="14" customFormat="1" ht="12">
      <c r="A145" s="14"/>
      <c r="B145" s="289"/>
      <c r="C145" s="290"/>
      <c r="D145" s="275" t="s">
        <v>905</v>
      </c>
      <c r="E145" s="291" t="s">
        <v>1</v>
      </c>
      <c r="F145" s="292" t="s">
        <v>1157</v>
      </c>
      <c r="G145" s="290"/>
      <c r="H145" s="293">
        <v>1</v>
      </c>
      <c r="I145" s="294"/>
      <c r="J145" s="290"/>
      <c r="K145" s="290"/>
      <c r="L145" s="295"/>
      <c r="M145" s="296"/>
      <c r="N145" s="297"/>
      <c r="O145" s="297"/>
      <c r="P145" s="297"/>
      <c r="Q145" s="297"/>
      <c r="R145" s="297"/>
      <c r="S145" s="297"/>
      <c r="T145" s="29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99" t="s">
        <v>905</v>
      </c>
      <c r="AU145" s="299" t="s">
        <v>88</v>
      </c>
      <c r="AV145" s="14" t="s">
        <v>88</v>
      </c>
      <c r="AW145" s="14" t="s">
        <v>34</v>
      </c>
      <c r="AX145" s="14" t="s">
        <v>86</v>
      </c>
      <c r="AY145" s="299" t="s">
        <v>141</v>
      </c>
    </row>
    <row r="146" spans="1:65" s="2" customFormat="1" ht="24" customHeight="1">
      <c r="A146" s="38"/>
      <c r="B146" s="39"/>
      <c r="C146" s="244" t="s">
        <v>186</v>
      </c>
      <c r="D146" s="244" t="s">
        <v>144</v>
      </c>
      <c r="E146" s="245" t="s">
        <v>1158</v>
      </c>
      <c r="F146" s="246" t="s">
        <v>1159</v>
      </c>
      <c r="G146" s="247" t="s">
        <v>146</v>
      </c>
      <c r="H146" s="248"/>
      <c r="I146" s="249"/>
      <c r="J146" s="250">
        <f>ROUND(I146*H146,2)</f>
        <v>0</v>
      </c>
      <c r="K146" s="251"/>
      <c r="L146" s="44"/>
      <c r="M146" s="258" t="s">
        <v>1</v>
      </c>
      <c r="N146" s="259" t="s">
        <v>43</v>
      </c>
      <c r="O146" s="260"/>
      <c r="P146" s="261">
        <f>O146*H146</f>
        <v>0</v>
      </c>
      <c r="Q146" s="261">
        <v>0</v>
      </c>
      <c r="R146" s="261">
        <f>Q146*H146</f>
        <v>0</v>
      </c>
      <c r="S146" s="261">
        <v>0</v>
      </c>
      <c r="T146" s="26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6" t="s">
        <v>186</v>
      </c>
      <c r="AT146" s="256" t="s">
        <v>144</v>
      </c>
      <c r="AU146" s="256" t="s">
        <v>88</v>
      </c>
      <c r="AY146" s="17" t="s">
        <v>141</v>
      </c>
      <c r="BE146" s="257">
        <f>IF(N146="základní",J146,0)</f>
        <v>0</v>
      </c>
      <c r="BF146" s="257">
        <f>IF(N146="snížená",J146,0)</f>
        <v>0</v>
      </c>
      <c r="BG146" s="257">
        <f>IF(N146="zákl. přenesená",J146,0)</f>
        <v>0</v>
      </c>
      <c r="BH146" s="257">
        <f>IF(N146="sníž. přenesená",J146,0)</f>
        <v>0</v>
      </c>
      <c r="BI146" s="257">
        <f>IF(N146="nulová",J146,0)</f>
        <v>0</v>
      </c>
      <c r="BJ146" s="17" t="s">
        <v>86</v>
      </c>
      <c r="BK146" s="257">
        <f>ROUND(I146*H146,2)</f>
        <v>0</v>
      </c>
      <c r="BL146" s="17" t="s">
        <v>186</v>
      </c>
      <c r="BM146" s="256" t="s">
        <v>1160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192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17:K14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88</v>
      </c>
    </row>
    <row r="4" spans="2:46" s="1" customFormat="1" ht="24.95" customHeight="1">
      <c r="B4" s="20"/>
      <c r="D4" s="150" t="s">
        <v>114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Kotelna Holečkova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115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1161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9. 12. 2019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29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31</v>
      </c>
      <c r="E20" s="38"/>
      <c r="F20" s="38"/>
      <c r="G20" s="38"/>
      <c r="H20" s="38"/>
      <c r="I20" s="156" t="s">
        <v>25</v>
      </c>
      <c r="J20" s="141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6" t="s">
        <v>28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35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28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37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38</v>
      </c>
      <c r="E30" s="38"/>
      <c r="F30" s="38"/>
      <c r="G30" s="38"/>
      <c r="H30" s="38"/>
      <c r="I30" s="154"/>
      <c r="J30" s="166">
        <f>ROUND(J137,2)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40</v>
      </c>
      <c r="G32" s="38"/>
      <c r="H32" s="38"/>
      <c r="I32" s="168" t="s">
        <v>39</v>
      </c>
      <c r="J32" s="167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42</v>
      </c>
      <c r="E33" s="152" t="s">
        <v>43</v>
      </c>
      <c r="F33" s="170">
        <f>ROUND((SUM(BE137:BE324)),2)</f>
        <v>0</v>
      </c>
      <c r="G33" s="38"/>
      <c r="H33" s="38"/>
      <c r="I33" s="171">
        <v>0.21</v>
      </c>
      <c r="J33" s="170">
        <f>ROUND(((SUM(BE137:BE324))*I33),2)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44</v>
      </c>
      <c r="F34" s="170">
        <f>ROUND((SUM(BF137:BF324)),2)</f>
        <v>0</v>
      </c>
      <c r="G34" s="38"/>
      <c r="H34" s="38"/>
      <c r="I34" s="171">
        <v>0.15</v>
      </c>
      <c r="J34" s="170">
        <f>ROUND(((SUM(BF137:BF324))*I34),2)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45</v>
      </c>
      <c r="F35" s="170">
        <f>ROUND((SUM(BG137:BG324)),2)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46</v>
      </c>
      <c r="F36" s="170">
        <f>ROUND((SUM(BH137:BH324)),2)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ROUND((SUM(BI137:BI324)),2)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48</v>
      </c>
      <c r="E39" s="174"/>
      <c r="F39" s="174"/>
      <c r="G39" s="175" t="s">
        <v>49</v>
      </c>
      <c r="H39" s="176" t="s">
        <v>50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51</v>
      </c>
      <c r="E50" s="181"/>
      <c r="F50" s="181"/>
      <c r="G50" s="180" t="s">
        <v>52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53</v>
      </c>
      <c r="E61" s="184"/>
      <c r="F61" s="185" t="s">
        <v>54</v>
      </c>
      <c r="G61" s="183" t="s">
        <v>53</v>
      </c>
      <c r="H61" s="184"/>
      <c r="I61" s="186"/>
      <c r="J61" s="187" t="s">
        <v>54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55</v>
      </c>
      <c r="E65" s="188"/>
      <c r="F65" s="188"/>
      <c r="G65" s="180" t="s">
        <v>56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53</v>
      </c>
      <c r="E76" s="184"/>
      <c r="F76" s="185" t="s">
        <v>54</v>
      </c>
      <c r="G76" s="183" t="s">
        <v>53</v>
      </c>
      <c r="H76" s="184"/>
      <c r="I76" s="186"/>
      <c r="J76" s="187" t="s">
        <v>54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Kotelna Holečkova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D.5 - Stavební práce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Holečkova 668/38, Praha 5</v>
      </c>
      <c r="G89" s="40"/>
      <c r="H89" s="40"/>
      <c r="I89" s="156" t="s">
        <v>22</v>
      </c>
      <c r="J89" s="79" t="str">
        <f>IF(J12="","",J12)</f>
        <v>9. 12. 2019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7.9" customHeight="1">
      <c r="A91" s="38"/>
      <c r="B91" s="39"/>
      <c r="C91" s="32" t="s">
        <v>24</v>
      </c>
      <c r="D91" s="40"/>
      <c r="E91" s="40"/>
      <c r="F91" s="27" t="str">
        <f>E15</f>
        <v>Městská část Praha 5, nám. 14. října č. 4, Praha 5</v>
      </c>
      <c r="G91" s="40"/>
      <c r="H91" s="40"/>
      <c r="I91" s="156" t="s">
        <v>31</v>
      </c>
      <c r="J91" s="36" t="str">
        <f>E21</f>
        <v>Ing. Jaroslav Šereda - Qteam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56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118</v>
      </c>
      <c r="D94" s="198"/>
      <c r="E94" s="198"/>
      <c r="F94" s="198"/>
      <c r="G94" s="198"/>
      <c r="H94" s="198"/>
      <c r="I94" s="199"/>
      <c r="J94" s="200" t="s">
        <v>119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120</v>
      </c>
      <c r="D96" s="40"/>
      <c r="E96" s="40"/>
      <c r="F96" s="40"/>
      <c r="G96" s="40"/>
      <c r="H96" s="40"/>
      <c r="I96" s="154"/>
      <c r="J96" s="110">
        <f>J137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202"/>
      <c r="C97" s="203"/>
      <c r="D97" s="204" t="s">
        <v>1162</v>
      </c>
      <c r="E97" s="205"/>
      <c r="F97" s="205"/>
      <c r="G97" s="205"/>
      <c r="H97" s="205"/>
      <c r="I97" s="206"/>
      <c r="J97" s="207">
        <f>J138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1163</v>
      </c>
      <c r="E98" s="211"/>
      <c r="F98" s="211"/>
      <c r="G98" s="211"/>
      <c r="H98" s="211"/>
      <c r="I98" s="212"/>
      <c r="J98" s="213">
        <f>J139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209"/>
      <c r="C99" s="133"/>
      <c r="D99" s="210" t="s">
        <v>1164</v>
      </c>
      <c r="E99" s="211"/>
      <c r="F99" s="211"/>
      <c r="G99" s="211"/>
      <c r="H99" s="211"/>
      <c r="I99" s="212"/>
      <c r="J99" s="213">
        <f>J140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209"/>
      <c r="C100" s="133"/>
      <c r="D100" s="210" t="s">
        <v>1165</v>
      </c>
      <c r="E100" s="211"/>
      <c r="F100" s="211"/>
      <c r="G100" s="211"/>
      <c r="H100" s="211"/>
      <c r="I100" s="212"/>
      <c r="J100" s="213">
        <f>J144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209"/>
      <c r="C101" s="133"/>
      <c r="D101" s="210" t="s">
        <v>1166</v>
      </c>
      <c r="E101" s="211"/>
      <c r="F101" s="211"/>
      <c r="G101" s="211"/>
      <c r="H101" s="211"/>
      <c r="I101" s="212"/>
      <c r="J101" s="213">
        <f>J173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209"/>
      <c r="C102" s="133"/>
      <c r="D102" s="210" t="s">
        <v>1167</v>
      </c>
      <c r="E102" s="211"/>
      <c r="F102" s="211"/>
      <c r="G102" s="211"/>
      <c r="H102" s="211"/>
      <c r="I102" s="212"/>
      <c r="J102" s="213">
        <f>J177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209"/>
      <c r="C103" s="133"/>
      <c r="D103" s="210" t="s">
        <v>1168</v>
      </c>
      <c r="E103" s="211"/>
      <c r="F103" s="211"/>
      <c r="G103" s="211"/>
      <c r="H103" s="211"/>
      <c r="I103" s="212"/>
      <c r="J103" s="213">
        <f>J196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9"/>
      <c r="C104" s="133"/>
      <c r="D104" s="210" t="s">
        <v>1169</v>
      </c>
      <c r="E104" s="211"/>
      <c r="F104" s="211"/>
      <c r="G104" s="211"/>
      <c r="H104" s="211"/>
      <c r="I104" s="212"/>
      <c r="J104" s="213">
        <f>J202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1170</v>
      </c>
      <c r="E105" s="211"/>
      <c r="F105" s="211"/>
      <c r="G105" s="211"/>
      <c r="H105" s="211"/>
      <c r="I105" s="212"/>
      <c r="J105" s="213">
        <f>J204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209"/>
      <c r="C106" s="133"/>
      <c r="D106" s="210" t="s">
        <v>1171</v>
      </c>
      <c r="E106" s="211"/>
      <c r="F106" s="211"/>
      <c r="G106" s="211"/>
      <c r="H106" s="211"/>
      <c r="I106" s="212"/>
      <c r="J106" s="213">
        <f>J205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209"/>
      <c r="C107" s="133"/>
      <c r="D107" s="210" t="s">
        <v>1172</v>
      </c>
      <c r="E107" s="211"/>
      <c r="F107" s="211"/>
      <c r="G107" s="211"/>
      <c r="H107" s="211"/>
      <c r="I107" s="212"/>
      <c r="J107" s="213">
        <f>J210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09"/>
      <c r="C108" s="133"/>
      <c r="D108" s="210" t="s">
        <v>1173</v>
      </c>
      <c r="E108" s="211"/>
      <c r="F108" s="211"/>
      <c r="G108" s="211"/>
      <c r="H108" s="211"/>
      <c r="I108" s="212"/>
      <c r="J108" s="213">
        <f>J213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09"/>
      <c r="C109" s="133"/>
      <c r="D109" s="210" t="s">
        <v>1174</v>
      </c>
      <c r="E109" s="211"/>
      <c r="F109" s="211"/>
      <c r="G109" s="211"/>
      <c r="H109" s="211"/>
      <c r="I109" s="212"/>
      <c r="J109" s="213">
        <f>J230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209"/>
      <c r="C110" s="133"/>
      <c r="D110" s="210" t="s">
        <v>1175</v>
      </c>
      <c r="E110" s="211"/>
      <c r="F110" s="211"/>
      <c r="G110" s="211"/>
      <c r="H110" s="211"/>
      <c r="I110" s="212"/>
      <c r="J110" s="213">
        <f>J244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209"/>
      <c r="C111" s="133"/>
      <c r="D111" s="210" t="s">
        <v>1176</v>
      </c>
      <c r="E111" s="211"/>
      <c r="F111" s="211"/>
      <c r="G111" s="211"/>
      <c r="H111" s="211"/>
      <c r="I111" s="212"/>
      <c r="J111" s="213">
        <f>J250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209"/>
      <c r="C112" s="133"/>
      <c r="D112" s="210" t="s">
        <v>1177</v>
      </c>
      <c r="E112" s="211"/>
      <c r="F112" s="211"/>
      <c r="G112" s="211"/>
      <c r="H112" s="211"/>
      <c r="I112" s="212"/>
      <c r="J112" s="213">
        <f>J270</f>
        <v>0</v>
      </c>
      <c r="K112" s="133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209"/>
      <c r="C113" s="133"/>
      <c r="D113" s="210" t="s">
        <v>1178</v>
      </c>
      <c r="E113" s="211"/>
      <c r="F113" s="211"/>
      <c r="G113" s="211"/>
      <c r="H113" s="211"/>
      <c r="I113" s="212"/>
      <c r="J113" s="213">
        <f>J303</f>
        <v>0</v>
      </c>
      <c r="K113" s="133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209"/>
      <c r="C114" s="133"/>
      <c r="D114" s="210" t="s">
        <v>1179</v>
      </c>
      <c r="E114" s="211"/>
      <c r="F114" s="211"/>
      <c r="G114" s="211"/>
      <c r="H114" s="211"/>
      <c r="I114" s="212"/>
      <c r="J114" s="213">
        <f>J311</f>
        <v>0</v>
      </c>
      <c r="K114" s="133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9"/>
      <c r="C115" s="133"/>
      <c r="D115" s="210" t="s">
        <v>1180</v>
      </c>
      <c r="E115" s="211"/>
      <c r="F115" s="211"/>
      <c r="G115" s="211"/>
      <c r="H115" s="211"/>
      <c r="I115" s="212"/>
      <c r="J115" s="213">
        <f>J317</f>
        <v>0</v>
      </c>
      <c r="K115" s="133"/>
      <c r="L115" s="21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4.85" customHeight="1">
      <c r="A116" s="10"/>
      <c r="B116" s="209"/>
      <c r="C116" s="133"/>
      <c r="D116" s="210" t="s">
        <v>1181</v>
      </c>
      <c r="E116" s="211"/>
      <c r="F116" s="211"/>
      <c r="G116" s="211"/>
      <c r="H116" s="211"/>
      <c r="I116" s="212"/>
      <c r="J116" s="213">
        <f>J318</f>
        <v>0</v>
      </c>
      <c r="K116" s="133"/>
      <c r="L116" s="21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9"/>
      <c r="C117" s="133"/>
      <c r="D117" s="210" t="s">
        <v>1182</v>
      </c>
      <c r="E117" s="211"/>
      <c r="F117" s="211"/>
      <c r="G117" s="211"/>
      <c r="H117" s="211"/>
      <c r="I117" s="212"/>
      <c r="J117" s="213">
        <f>J323</f>
        <v>0</v>
      </c>
      <c r="K117" s="133"/>
      <c r="L117" s="21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66"/>
      <c r="C119" s="67"/>
      <c r="D119" s="67"/>
      <c r="E119" s="67"/>
      <c r="F119" s="67"/>
      <c r="G119" s="67"/>
      <c r="H119" s="67"/>
      <c r="I119" s="192"/>
      <c r="J119" s="67"/>
      <c r="K119" s="67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3" spans="1:31" s="2" customFormat="1" ht="6.95" customHeight="1">
      <c r="A123" s="38"/>
      <c r="B123" s="68"/>
      <c r="C123" s="69"/>
      <c r="D123" s="69"/>
      <c r="E123" s="69"/>
      <c r="F123" s="69"/>
      <c r="G123" s="69"/>
      <c r="H123" s="69"/>
      <c r="I123" s="195"/>
      <c r="J123" s="69"/>
      <c r="K123" s="69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4.95" customHeight="1">
      <c r="A124" s="38"/>
      <c r="B124" s="39"/>
      <c r="C124" s="23" t="s">
        <v>126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16</v>
      </c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196" t="str">
        <f>E7</f>
        <v>Kotelna Holečkova</v>
      </c>
      <c r="F127" s="32"/>
      <c r="G127" s="32"/>
      <c r="H127" s="32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115</v>
      </c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E9</f>
        <v>D.5 - Stavební práce</v>
      </c>
      <c r="F129" s="40"/>
      <c r="G129" s="40"/>
      <c r="H129" s="40"/>
      <c r="I129" s="15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5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F12</f>
        <v>Holečkova 668/38, Praha 5</v>
      </c>
      <c r="G131" s="40"/>
      <c r="H131" s="40"/>
      <c r="I131" s="156" t="s">
        <v>22</v>
      </c>
      <c r="J131" s="79" t="str">
        <f>IF(J12="","",J12)</f>
        <v>9. 12. 2019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5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7.9" customHeight="1">
      <c r="A133" s="38"/>
      <c r="B133" s="39"/>
      <c r="C133" s="32" t="s">
        <v>24</v>
      </c>
      <c r="D133" s="40"/>
      <c r="E133" s="40"/>
      <c r="F133" s="27" t="str">
        <f>E15</f>
        <v>Městská část Praha 5, nám. 14. října č. 4, Praha 5</v>
      </c>
      <c r="G133" s="40"/>
      <c r="H133" s="40"/>
      <c r="I133" s="156" t="s">
        <v>31</v>
      </c>
      <c r="J133" s="36" t="str">
        <f>E21</f>
        <v>Ing. Jaroslav Šereda - Qteam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29</v>
      </c>
      <c r="D134" s="40"/>
      <c r="E134" s="40"/>
      <c r="F134" s="27" t="str">
        <f>IF(E18="","",E18)</f>
        <v>Vyplň údaj</v>
      </c>
      <c r="G134" s="40"/>
      <c r="H134" s="40"/>
      <c r="I134" s="156" t="s">
        <v>35</v>
      </c>
      <c r="J134" s="36" t="str">
        <f>E24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5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5"/>
      <c r="B136" s="216"/>
      <c r="C136" s="217" t="s">
        <v>127</v>
      </c>
      <c r="D136" s="218" t="s">
        <v>63</v>
      </c>
      <c r="E136" s="218" t="s">
        <v>59</v>
      </c>
      <c r="F136" s="218" t="s">
        <v>60</v>
      </c>
      <c r="G136" s="218" t="s">
        <v>128</v>
      </c>
      <c r="H136" s="218" t="s">
        <v>129</v>
      </c>
      <c r="I136" s="219" t="s">
        <v>130</v>
      </c>
      <c r="J136" s="220" t="s">
        <v>119</v>
      </c>
      <c r="K136" s="221" t="s">
        <v>131</v>
      </c>
      <c r="L136" s="222"/>
      <c r="M136" s="100" t="s">
        <v>1</v>
      </c>
      <c r="N136" s="101" t="s">
        <v>42</v>
      </c>
      <c r="O136" s="101" t="s">
        <v>132</v>
      </c>
      <c r="P136" s="101" t="s">
        <v>133</v>
      </c>
      <c r="Q136" s="101" t="s">
        <v>134</v>
      </c>
      <c r="R136" s="101" t="s">
        <v>135</v>
      </c>
      <c r="S136" s="101" t="s">
        <v>136</v>
      </c>
      <c r="T136" s="102" t="s">
        <v>137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</row>
    <row r="137" spans="1:63" s="2" customFormat="1" ht="22.8" customHeight="1">
      <c r="A137" s="38"/>
      <c r="B137" s="39"/>
      <c r="C137" s="107" t="s">
        <v>138</v>
      </c>
      <c r="D137" s="40"/>
      <c r="E137" s="40"/>
      <c r="F137" s="40"/>
      <c r="G137" s="40"/>
      <c r="H137" s="40"/>
      <c r="I137" s="154"/>
      <c r="J137" s="223">
        <f>BK137</f>
        <v>0</v>
      </c>
      <c r="K137" s="40"/>
      <c r="L137" s="44"/>
      <c r="M137" s="103"/>
      <c r="N137" s="224"/>
      <c r="O137" s="104"/>
      <c r="P137" s="225">
        <f>P138</f>
        <v>0</v>
      </c>
      <c r="Q137" s="104"/>
      <c r="R137" s="225">
        <f>R138</f>
        <v>3.5764350300000003</v>
      </c>
      <c r="S137" s="104"/>
      <c r="T137" s="226">
        <f>T138</f>
        <v>5.847079999999999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77</v>
      </c>
      <c r="AU137" s="17" t="s">
        <v>121</v>
      </c>
      <c r="BK137" s="227">
        <f>BK138</f>
        <v>0</v>
      </c>
    </row>
    <row r="138" spans="1:63" s="12" customFormat="1" ht="25.9" customHeight="1">
      <c r="A138" s="12"/>
      <c r="B138" s="228"/>
      <c r="C138" s="229"/>
      <c r="D138" s="230" t="s">
        <v>77</v>
      </c>
      <c r="E138" s="231" t="s">
        <v>78</v>
      </c>
      <c r="F138" s="231" t="s">
        <v>868</v>
      </c>
      <c r="G138" s="229"/>
      <c r="H138" s="229"/>
      <c r="I138" s="232"/>
      <c r="J138" s="233">
        <f>BK138</f>
        <v>0</v>
      </c>
      <c r="K138" s="229"/>
      <c r="L138" s="234"/>
      <c r="M138" s="235"/>
      <c r="N138" s="236"/>
      <c r="O138" s="236"/>
      <c r="P138" s="237">
        <f>P139+P204+P317+P323</f>
        <v>0</v>
      </c>
      <c r="Q138" s="236"/>
      <c r="R138" s="237">
        <f>R139+R204+R317+R323</f>
        <v>3.5764350300000003</v>
      </c>
      <c r="S138" s="236"/>
      <c r="T138" s="238">
        <f>T139+T204+T317+T323</f>
        <v>5.847079999999999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9" t="s">
        <v>86</v>
      </c>
      <c r="AT138" s="240" t="s">
        <v>77</v>
      </c>
      <c r="AU138" s="240" t="s">
        <v>78</v>
      </c>
      <c r="AY138" s="239" t="s">
        <v>141</v>
      </c>
      <c r="BK138" s="241">
        <f>BK139+BK204+BK317+BK323</f>
        <v>0</v>
      </c>
    </row>
    <row r="139" spans="1:63" s="12" customFormat="1" ht="22.8" customHeight="1">
      <c r="A139" s="12"/>
      <c r="B139" s="228"/>
      <c r="C139" s="229"/>
      <c r="D139" s="230" t="s">
        <v>77</v>
      </c>
      <c r="E139" s="242" t="s">
        <v>1183</v>
      </c>
      <c r="F139" s="242" t="s">
        <v>1183</v>
      </c>
      <c r="G139" s="229"/>
      <c r="H139" s="229"/>
      <c r="I139" s="232"/>
      <c r="J139" s="243">
        <f>BK139</f>
        <v>0</v>
      </c>
      <c r="K139" s="229"/>
      <c r="L139" s="234"/>
      <c r="M139" s="235"/>
      <c r="N139" s="236"/>
      <c r="O139" s="236"/>
      <c r="P139" s="237">
        <f>P140+P144+P173+P177+P196+P202</f>
        <v>0</v>
      </c>
      <c r="Q139" s="236"/>
      <c r="R139" s="237">
        <f>R140+R144+R173+R177+R196+R202</f>
        <v>2.16933</v>
      </c>
      <c r="S139" s="236"/>
      <c r="T139" s="238">
        <f>T140+T144+T173+T177+T196+T202</f>
        <v>5.656079999999999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86</v>
      </c>
      <c r="AT139" s="240" t="s">
        <v>77</v>
      </c>
      <c r="AU139" s="240" t="s">
        <v>86</v>
      </c>
      <c r="AY139" s="239" t="s">
        <v>141</v>
      </c>
      <c r="BK139" s="241">
        <f>BK140+BK144+BK173+BK177+BK196+BK202</f>
        <v>0</v>
      </c>
    </row>
    <row r="140" spans="1:63" s="12" customFormat="1" ht="20.85" customHeight="1">
      <c r="A140" s="12"/>
      <c r="B140" s="228"/>
      <c r="C140" s="229"/>
      <c r="D140" s="230" t="s">
        <v>77</v>
      </c>
      <c r="E140" s="242" t="s">
        <v>154</v>
      </c>
      <c r="F140" s="242" t="s">
        <v>1184</v>
      </c>
      <c r="G140" s="229"/>
      <c r="H140" s="229"/>
      <c r="I140" s="232"/>
      <c r="J140" s="243">
        <f>BK140</f>
        <v>0</v>
      </c>
      <c r="K140" s="229"/>
      <c r="L140" s="234"/>
      <c r="M140" s="235"/>
      <c r="N140" s="236"/>
      <c r="O140" s="236"/>
      <c r="P140" s="237">
        <f>SUM(P141:P143)</f>
        <v>0</v>
      </c>
      <c r="Q140" s="236"/>
      <c r="R140" s="237">
        <f>SUM(R141:R143)</f>
        <v>0.00109</v>
      </c>
      <c r="S140" s="236"/>
      <c r="T140" s="238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9" t="s">
        <v>86</v>
      </c>
      <c r="AT140" s="240" t="s">
        <v>77</v>
      </c>
      <c r="AU140" s="240" t="s">
        <v>88</v>
      </c>
      <c r="AY140" s="239" t="s">
        <v>141</v>
      </c>
      <c r="BK140" s="241">
        <f>SUM(BK141:BK143)</f>
        <v>0</v>
      </c>
    </row>
    <row r="141" spans="1:65" s="2" customFormat="1" ht="24" customHeight="1">
      <c r="A141" s="38"/>
      <c r="B141" s="39"/>
      <c r="C141" s="244" t="s">
        <v>86</v>
      </c>
      <c r="D141" s="244" t="s">
        <v>144</v>
      </c>
      <c r="E141" s="245" t="s">
        <v>1185</v>
      </c>
      <c r="F141" s="246" t="s">
        <v>1186</v>
      </c>
      <c r="G141" s="247" t="s">
        <v>224</v>
      </c>
      <c r="H141" s="263">
        <v>0.001</v>
      </c>
      <c r="I141" s="249"/>
      <c r="J141" s="250">
        <f>ROUND(I141*H141,2)</f>
        <v>0</v>
      </c>
      <c r="K141" s="251"/>
      <c r="L141" s="44"/>
      <c r="M141" s="252" t="s">
        <v>1</v>
      </c>
      <c r="N141" s="253" t="s">
        <v>43</v>
      </c>
      <c r="O141" s="91"/>
      <c r="P141" s="254">
        <f>O141*H141</f>
        <v>0</v>
      </c>
      <c r="Q141" s="254">
        <v>1.09</v>
      </c>
      <c r="R141" s="254">
        <f>Q141*H141</f>
        <v>0.00109</v>
      </c>
      <c r="S141" s="254">
        <v>0</v>
      </c>
      <c r="T141" s="25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6" t="s">
        <v>160</v>
      </c>
      <c r="AT141" s="256" t="s">
        <v>144</v>
      </c>
      <c r="AU141" s="256" t="s">
        <v>154</v>
      </c>
      <c r="AY141" s="17" t="s">
        <v>141</v>
      </c>
      <c r="BE141" s="257">
        <f>IF(N141="základní",J141,0)</f>
        <v>0</v>
      </c>
      <c r="BF141" s="257">
        <f>IF(N141="snížená",J141,0)</f>
        <v>0</v>
      </c>
      <c r="BG141" s="257">
        <f>IF(N141="zákl. přenesená",J141,0)</f>
        <v>0</v>
      </c>
      <c r="BH141" s="257">
        <f>IF(N141="sníž. přenesená",J141,0)</f>
        <v>0</v>
      </c>
      <c r="BI141" s="257">
        <f>IF(N141="nulová",J141,0)</f>
        <v>0</v>
      </c>
      <c r="BJ141" s="17" t="s">
        <v>86</v>
      </c>
      <c r="BK141" s="257">
        <f>ROUND(I141*H141,2)</f>
        <v>0</v>
      </c>
      <c r="BL141" s="17" t="s">
        <v>160</v>
      </c>
      <c r="BM141" s="256" t="s">
        <v>1187</v>
      </c>
    </row>
    <row r="142" spans="1:51" s="13" customFormat="1" ht="12">
      <c r="A142" s="13"/>
      <c r="B142" s="279"/>
      <c r="C142" s="280"/>
      <c r="D142" s="275" t="s">
        <v>905</v>
      </c>
      <c r="E142" s="281" t="s">
        <v>1</v>
      </c>
      <c r="F142" s="282" t="s">
        <v>1188</v>
      </c>
      <c r="G142" s="280"/>
      <c r="H142" s="281" t="s">
        <v>1</v>
      </c>
      <c r="I142" s="283"/>
      <c r="J142" s="280"/>
      <c r="K142" s="280"/>
      <c r="L142" s="284"/>
      <c r="M142" s="285"/>
      <c r="N142" s="286"/>
      <c r="O142" s="286"/>
      <c r="P142" s="286"/>
      <c r="Q142" s="286"/>
      <c r="R142" s="286"/>
      <c r="S142" s="286"/>
      <c r="T142" s="28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88" t="s">
        <v>905</v>
      </c>
      <c r="AU142" s="288" t="s">
        <v>154</v>
      </c>
      <c r="AV142" s="13" t="s">
        <v>86</v>
      </c>
      <c r="AW142" s="13" t="s">
        <v>34</v>
      </c>
      <c r="AX142" s="13" t="s">
        <v>78</v>
      </c>
      <c r="AY142" s="288" t="s">
        <v>141</v>
      </c>
    </row>
    <row r="143" spans="1:51" s="14" customFormat="1" ht="12">
      <c r="A143" s="14"/>
      <c r="B143" s="289"/>
      <c r="C143" s="290"/>
      <c r="D143" s="275" t="s">
        <v>905</v>
      </c>
      <c r="E143" s="291" t="s">
        <v>1</v>
      </c>
      <c r="F143" s="292" t="s">
        <v>1189</v>
      </c>
      <c r="G143" s="290"/>
      <c r="H143" s="293">
        <v>0.001</v>
      </c>
      <c r="I143" s="294"/>
      <c r="J143" s="290"/>
      <c r="K143" s="290"/>
      <c r="L143" s="295"/>
      <c r="M143" s="296"/>
      <c r="N143" s="297"/>
      <c r="O143" s="297"/>
      <c r="P143" s="297"/>
      <c r="Q143" s="297"/>
      <c r="R143" s="297"/>
      <c r="S143" s="297"/>
      <c r="T143" s="29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99" t="s">
        <v>905</v>
      </c>
      <c r="AU143" s="299" t="s">
        <v>154</v>
      </c>
      <c r="AV143" s="14" t="s">
        <v>88</v>
      </c>
      <c r="AW143" s="14" t="s">
        <v>34</v>
      </c>
      <c r="AX143" s="14" t="s">
        <v>86</v>
      </c>
      <c r="AY143" s="299" t="s">
        <v>141</v>
      </c>
    </row>
    <row r="144" spans="1:63" s="12" customFormat="1" ht="20.85" customHeight="1">
      <c r="A144" s="12"/>
      <c r="B144" s="228"/>
      <c r="C144" s="229"/>
      <c r="D144" s="230" t="s">
        <v>77</v>
      </c>
      <c r="E144" s="242" t="s">
        <v>217</v>
      </c>
      <c r="F144" s="242" t="s">
        <v>1190</v>
      </c>
      <c r="G144" s="229"/>
      <c r="H144" s="229"/>
      <c r="I144" s="232"/>
      <c r="J144" s="243">
        <f>BK144</f>
        <v>0</v>
      </c>
      <c r="K144" s="229"/>
      <c r="L144" s="234"/>
      <c r="M144" s="235"/>
      <c r="N144" s="236"/>
      <c r="O144" s="236"/>
      <c r="P144" s="237">
        <f>SUM(P145:P172)</f>
        <v>0</v>
      </c>
      <c r="Q144" s="236"/>
      <c r="R144" s="237">
        <f>SUM(R145:R172)</f>
        <v>2.14824</v>
      </c>
      <c r="S144" s="236"/>
      <c r="T144" s="238">
        <f>SUM(T145:T172)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86</v>
      </c>
      <c r="AT144" s="240" t="s">
        <v>77</v>
      </c>
      <c r="AU144" s="240" t="s">
        <v>88</v>
      </c>
      <c r="AY144" s="239" t="s">
        <v>141</v>
      </c>
      <c r="BK144" s="241">
        <f>SUM(BK145:BK172)</f>
        <v>0</v>
      </c>
    </row>
    <row r="145" spans="1:65" s="2" customFormat="1" ht="16.5" customHeight="1">
      <c r="A145" s="38"/>
      <c r="B145" s="39"/>
      <c r="C145" s="244" t="s">
        <v>88</v>
      </c>
      <c r="D145" s="244" t="s">
        <v>144</v>
      </c>
      <c r="E145" s="245" t="s">
        <v>1191</v>
      </c>
      <c r="F145" s="246" t="s">
        <v>1192</v>
      </c>
      <c r="G145" s="247" t="s">
        <v>494</v>
      </c>
      <c r="H145" s="263">
        <v>5</v>
      </c>
      <c r="I145" s="249"/>
      <c r="J145" s="250">
        <f>ROUND(I145*H145,2)</f>
        <v>0</v>
      </c>
      <c r="K145" s="251"/>
      <c r="L145" s="44"/>
      <c r="M145" s="252" t="s">
        <v>1</v>
      </c>
      <c r="N145" s="253" t="s">
        <v>43</v>
      </c>
      <c r="O145" s="91"/>
      <c r="P145" s="254">
        <f>O145*H145</f>
        <v>0</v>
      </c>
      <c r="Q145" s="254">
        <v>0.00546</v>
      </c>
      <c r="R145" s="254">
        <f>Q145*H145</f>
        <v>0.027299999999999998</v>
      </c>
      <c r="S145" s="254">
        <v>0</v>
      </c>
      <c r="T145" s="25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6" t="s">
        <v>186</v>
      </c>
      <c r="AT145" s="256" t="s">
        <v>144</v>
      </c>
      <c r="AU145" s="256" t="s">
        <v>154</v>
      </c>
      <c r="AY145" s="17" t="s">
        <v>141</v>
      </c>
      <c r="BE145" s="257">
        <f>IF(N145="základní",J145,0)</f>
        <v>0</v>
      </c>
      <c r="BF145" s="257">
        <f>IF(N145="snížená",J145,0)</f>
        <v>0</v>
      </c>
      <c r="BG145" s="257">
        <f>IF(N145="zákl. přenesená",J145,0)</f>
        <v>0</v>
      </c>
      <c r="BH145" s="257">
        <f>IF(N145="sníž. přenesená",J145,0)</f>
        <v>0</v>
      </c>
      <c r="BI145" s="257">
        <f>IF(N145="nulová",J145,0)</f>
        <v>0</v>
      </c>
      <c r="BJ145" s="17" t="s">
        <v>86</v>
      </c>
      <c r="BK145" s="257">
        <f>ROUND(I145*H145,2)</f>
        <v>0</v>
      </c>
      <c r="BL145" s="17" t="s">
        <v>186</v>
      </c>
      <c r="BM145" s="256" t="s">
        <v>1193</v>
      </c>
    </row>
    <row r="146" spans="1:51" s="14" customFormat="1" ht="12">
      <c r="A146" s="14"/>
      <c r="B146" s="289"/>
      <c r="C146" s="290"/>
      <c r="D146" s="275" t="s">
        <v>905</v>
      </c>
      <c r="E146" s="291" t="s">
        <v>1</v>
      </c>
      <c r="F146" s="292" t="s">
        <v>1194</v>
      </c>
      <c r="G146" s="290"/>
      <c r="H146" s="293">
        <v>5</v>
      </c>
      <c r="I146" s="294"/>
      <c r="J146" s="290"/>
      <c r="K146" s="290"/>
      <c r="L146" s="295"/>
      <c r="M146" s="296"/>
      <c r="N146" s="297"/>
      <c r="O146" s="297"/>
      <c r="P146" s="297"/>
      <c r="Q146" s="297"/>
      <c r="R146" s="297"/>
      <c r="S146" s="297"/>
      <c r="T146" s="29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9" t="s">
        <v>905</v>
      </c>
      <c r="AU146" s="299" t="s">
        <v>154</v>
      </c>
      <c r="AV146" s="14" t="s">
        <v>88</v>
      </c>
      <c r="AW146" s="14" t="s">
        <v>34</v>
      </c>
      <c r="AX146" s="14" t="s">
        <v>86</v>
      </c>
      <c r="AY146" s="299" t="s">
        <v>141</v>
      </c>
    </row>
    <row r="147" spans="1:65" s="2" customFormat="1" ht="24" customHeight="1">
      <c r="A147" s="38"/>
      <c r="B147" s="39"/>
      <c r="C147" s="244" t="s">
        <v>154</v>
      </c>
      <c r="D147" s="244" t="s">
        <v>144</v>
      </c>
      <c r="E147" s="245" t="s">
        <v>1195</v>
      </c>
      <c r="F147" s="246" t="s">
        <v>1196</v>
      </c>
      <c r="G147" s="247" t="s">
        <v>494</v>
      </c>
      <c r="H147" s="263">
        <v>15</v>
      </c>
      <c r="I147" s="249"/>
      <c r="J147" s="250">
        <f>ROUND(I147*H147,2)</f>
        <v>0</v>
      </c>
      <c r="K147" s="251"/>
      <c r="L147" s="44"/>
      <c r="M147" s="252" t="s">
        <v>1</v>
      </c>
      <c r="N147" s="253" t="s">
        <v>43</v>
      </c>
      <c r="O147" s="91"/>
      <c r="P147" s="254">
        <f>O147*H147</f>
        <v>0</v>
      </c>
      <c r="Q147" s="254">
        <v>0.0021</v>
      </c>
      <c r="R147" s="254">
        <f>Q147*H147</f>
        <v>0.0315</v>
      </c>
      <c r="S147" s="254">
        <v>0</v>
      </c>
      <c r="T147" s="25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6" t="s">
        <v>160</v>
      </c>
      <c r="AT147" s="256" t="s">
        <v>144</v>
      </c>
      <c r="AU147" s="256" t="s">
        <v>154</v>
      </c>
      <c r="AY147" s="17" t="s">
        <v>141</v>
      </c>
      <c r="BE147" s="257">
        <f>IF(N147="základní",J147,0)</f>
        <v>0</v>
      </c>
      <c r="BF147" s="257">
        <f>IF(N147="snížená",J147,0)</f>
        <v>0</v>
      </c>
      <c r="BG147" s="257">
        <f>IF(N147="zákl. přenesená",J147,0)</f>
        <v>0</v>
      </c>
      <c r="BH147" s="257">
        <f>IF(N147="sníž. přenesená",J147,0)</f>
        <v>0</v>
      </c>
      <c r="BI147" s="257">
        <f>IF(N147="nulová",J147,0)</f>
        <v>0</v>
      </c>
      <c r="BJ147" s="17" t="s">
        <v>86</v>
      </c>
      <c r="BK147" s="257">
        <f>ROUND(I147*H147,2)</f>
        <v>0</v>
      </c>
      <c r="BL147" s="17" t="s">
        <v>160</v>
      </c>
      <c r="BM147" s="256" t="s">
        <v>1197</v>
      </c>
    </row>
    <row r="148" spans="1:51" s="14" customFormat="1" ht="12">
      <c r="A148" s="14"/>
      <c r="B148" s="289"/>
      <c r="C148" s="290"/>
      <c r="D148" s="275" t="s">
        <v>905</v>
      </c>
      <c r="E148" s="291" t="s">
        <v>1</v>
      </c>
      <c r="F148" s="292" t="s">
        <v>1198</v>
      </c>
      <c r="G148" s="290"/>
      <c r="H148" s="293">
        <v>15</v>
      </c>
      <c r="I148" s="294"/>
      <c r="J148" s="290"/>
      <c r="K148" s="290"/>
      <c r="L148" s="295"/>
      <c r="M148" s="296"/>
      <c r="N148" s="297"/>
      <c r="O148" s="297"/>
      <c r="P148" s="297"/>
      <c r="Q148" s="297"/>
      <c r="R148" s="297"/>
      <c r="S148" s="297"/>
      <c r="T148" s="29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9" t="s">
        <v>905</v>
      </c>
      <c r="AU148" s="299" t="s">
        <v>154</v>
      </c>
      <c r="AV148" s="14" t="s">
        <v>88</v>
      </c>
      <c r="AW148" s="14" t="s">
        <v>34</v>
      </c>
      <c r="AX148" s="14" t="s">
        <v>86</v>
      </c>
      <c r="AY148" s="299" t="s">
        <v>141</v>
      </c>
    </row>
    <row r="149" spans="1:65" s="2" customFormat="1" ht="24" customHeight="1">
      <c r="A149" s="38"/>
      <c r="B149" s="39"/>
      <c r="C149" s="244" t="s">
        <v>160</v>
      </c>
      <c r="D149" s="244" t="s">
        <v>144</v>
      </c>
      <c r="E149" s="245" t="s">
        <v>1199</v>
      </c>
      <c r="F149" s="246" t="s">
        <v>1200</v>
      </c>
      <c r="G149" s="247" t="s">
        <v>494</v>
      </c>
      <c r="H149" s="263">
        <v>11.3</v>
      </c>
      <c r="I149" s="249"/>
      <c r="J149" s="250">
        <f>ROUND(I149*H149,2)</f>
        <v>0</v>
      </c>
      <c r="K149" s="251"/>
      <c r="L149" s="44"/>
      <c r="M149" s="252" t="s">
        <v>1</v>
      </c>
      <c r="N149" s="253" t="s">
        <v>43</v>
      </c>
      <c r="O149" s="91"/>
      <c r="P149" s="254">
        <f>O149*H149</f>
        <v>0</v>
      </c>
      <c r="Q149" s="254">
        <v>0.0345</v>
      </c>
      <c r="R149" s="254">
        <f>Q149*H149</f>
        <v>0.38985000000000003</v>
      </c>
      <c r="S149" s="254">
        <v>0</v>
      </c>
      <c r="T149" s="25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6" t="s">
        <v>186</v>
      </c>
      <c r="AT149" s="256" t="s">
        <v>144</v>
      </c>
      <c r="AU149" s="256" t="s">
        <v>154</v>
      </c>
      <c r="AY149" s="17" t="s">
        <v>141</v>
      </c>
      <c r="BE149" s="257">
        <f>IF(N149="základní",J149,0)</f>
        <v>0</v>
      </c>
      <c r="BF149" s="257">
        <f>IF(N149="snížená",J149,0)</f>
        <v>0</v>
      </c>
      <c r="BG149" s="257">
        <f>IF(N149="zákl. přenesená",J149,0)</f>
        <v>0</v>
      </c>
      <c r="BH149" s="257">
        <f>IF(N149="sníž. přenesená",J149,0)</f>
        <v>0</v>
      </c>
      <c r="BI149" s="257">
        <f>IF(N149="nulová",J149,0)</f>
        <v>0</v>
      </c>
      <c r="BJ149" s="17" t="s">
        <v>86</v>
      </c>
      <c r="BK149" s="257">
        <f>ROUND(I149*H149,2)</f>
        <v>0</v>
      </c>
      <c r="BL149" s="17" t="s">
        <v>186</v>
      </c>
      <c r="BM149" s="256" t="s">
        <v>1201</v>
      </c>
    </row>
    <row r="150" spans="1:51" s="14" customFormat="1" ht="12">
      <c r="A150" s="14"/>
      <c r="B150" s="289"/>
      <c r="C150" s="290"/>
      <c r="D150" s="275" t="s">
        <v>905</v>
      </c>
      <c r="E150" s="291" t="s">
        <v>1</v>
      </c>
      <c r="F150" s="292" t="s">
        <v>1202</v>
      </c>
      <c r="G150" s="290"/>
      <c r="H150" s="293">
        <v>10</v>
      </c>
      <c r="I150" s="294"/>
      <c r="J150" s="290"/>
      <c r="K150" s="290"/>
      <c r="L150" s="295"/>
      <c r="M150" s="296"/>
      <c r="N150" s="297"/>
      <c r="O150" s="297"/>
      <c r="P150" s="297"/>
      <c r="Q150" s="297"/>
      <c r="R150" s="297"/>
      <c r="S150" s="297"/>
      <c r="T150" s="29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9" t="s">
        <v>905</v>
      </c>
      <c r="AU150" s="299" t="s">
        <v>154</v>
      </c>
      <c r="AV150" s="14" t="s">
        <v>88</v>
      </c>
      <c r="AW150" s="14" t="s">
        <v>34</v>
      </c>
      <c r="AX150" s="14" t="s">
        <v>78</v>
      </c>
      <c r="AY150" s="299" t="s">
        <v>141</v>
      </c>
    </row>
    <row r="151" spans="1:51" s="14" customFormat="1" ht="12">
      <c r="A151" s="14"/>
      <c r="B151" s="289"/>
      <c r="C151" s="290"/>
      <c r="D151" s="275" t="s">
        <v>905</v>
      </c>
      <c r="E151" s="291" t="s">
        <v>1</v>
      </c>
      <c r="F151" s="292" t="s">
        <v>1203</v>
      </c>
      <c r="G151" s="290"/>
      <c r="H151" s="293">
        <v>1.3</v>
      </c>
      <c r="I151" s="294"/>
      <c r="J151" s="290"/>
      <c r="K151" s="290"/>
      <c r="L151" s="295"/>
      <c r="M151" s="296"/>
      <c r="N151" s="297"/>
      <c r="O151" s="297"/>
      <c r="P151" s="297"/>
      <c r="Q151" s="297"/>
      <c r="R151" s="297"/>
      <c r="S151" s="297"/>
      <c r="T151" s="29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9" t="s">
        <v>905</v>
      </c>
      <c r="AU151" s="299" t="s">
        <v>154</v>
      </c>
      <c r="AV151" s="14" t="s">
        <v>88</v>
      </c>
      <c r="AW151" s="14" t="s">
        <v>34</v>
      </c>
      <c r="AX151" s="14" t="s">
        <v>78</v>
      </c>
      <c r="AY151" s="299" t="s">
        <v>141</v>
      </c>
    </row>
    <row r="152" spans="1:51" s="15" customFormat="1" ht="12">
      <c r="A152" s="15"/>
      <c r="B152" s="300"/>
      <c r="C152" s="301"/>
      <c r="D152" s="275" t="s">
        <v>905</v>
      </c>
      <c r="E152" s="302" t="s">
        <v>1</v>
      </c>
      <c r="F152" s="303" t="s">
        <v>926</v>
      </c>
      <c r="G152" s="301"/>
      <c r="H152" s="304">
        <v>11.3</v>
      </c>
      <c r="I152" s="305"/>
      <c r="J152" s="301"/>
      <c r="K152" s="301"/>
      <c r="L152" s="306"/>
      <c r="M152" s="307"/>
      <c r="N152" s="308"/>
      <c r="O152" s="308"/>
      <c r="P152" s="308"/>
      <c r="Q152" s="308"/>
      <c r="R152" s="308"/>
      <c r="S152" s="308"/>
      <c r="T152" s="30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310" t="s">
        <v>905</v>
      </c>
      <c r="AU152" s="310" t="s">
        <v>154</v>
      </c>
      <c r="AV152" s="15" t="s">
        <v>160</v>
      </c>
      <c r="AW152" s="15" t="s">
        <v>34</v>
      </c>
      <c r="AX152" s="15" t="s">
        <v>86</v>
      </c>
      <c r="AY152" s="310" t="s">
        <v>141</v>
      </c>
    </row>
    <row r="153" spans="1:65" s="2" customFormat="1" ht="16.5" customHeight="1">
      <c r="A153" s="38"/>
      <c r="B153" s="39"/>
      <c r="C153" s="244" t="s">
        <v>140</v>
      </c>
      <c r="D153" s="244" t="s">
        <v>144</v>
      </c>
      <c r="E153" s="245" t="s">
        <v>1204</v>
      </c>
      <c r="F153" s="246" t="s">
        <v>1205</v>
      </c>
      <c r="G153" s="247" t="s">
        <v>494</v>
      </c>
      <c r="H153" s="263">
        <v>250.3</v>
      </c>
      <c r="I153" s="249"/>
      <c r="J153" s="250">
        <f>ROUND(I153*H153,2)</f>
        <v>0</v>
      </c>
      <c r="K153" s="251"/>
      <c r="L153" s="44"/>
      <c r="M153" s="252" t="s">
        <v>1</v>
      </c>
      <c r="N153" s="253" t="s">
        <v>43</v>
      </c>
      <c r="O153" s="91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6" t="s">
        <v>160</v>
      </c>
      <c r="AT153" s="256" t="s">
        <v>144</v>
      </c>
      <c r="AU153" s="256" t="s">
        <v>154</v>
      </c>
      <c r="AY153" s="17" t="s">
        <v>141</v>
      </c>
      <c r="BE153" s="257">
        <f>IF(N153="základní",J153,0)</f>
        <v>0</v>
      </c>
      <c r="BF153" s="257">
        <f>IF(N153="snížená",J153,0)</f>
        <v>0</v>
      </c>
      <c r="BG153" s="257">
        <f>IF(N153="zákl. přenesená",J153,0)</f>
        <v>0</v>
      </c>
      <c r="BH153" s="257">
        <f>IF(N153="sníž. přenesená",J153,0)</f>
        <v>0</v>
      </c>
      <c r="BI153" s="257">
        <f>IF(N153="nulová",J153,0)</f>
        <v>0</v>
      </c>
      <c r="BJ153" s="17" t="s">
        <v>86</v>
      </c>
      <c r="BK153" s="257">
        <f>ROUND(I153*H153,2)</f>
        <v>0</v>
      </c>
      <c r="BL153" s="17" t="s">
        <v>160</v>
      </c>
      <c r="BM153" s="256" t="s">
        <v>1206</v>
      </c>
    </row>
    <row r="154" spans="1:51" s="14" customFormat="1" ht="12">
      <c r="A154" s="14"/>
      <c r="B154" s="289"/>
      <c r="C154" s="290"/>
      <c r="D154" s="275" t="s">
        <v>905</v>
      </c>
      <c r="E154" s="291" t="s">
        <v>1</v>
      </c>
      <c r="F154" s="292" t="s">
        <v>1207</v>
      </c>
      <c r="G154" s="290"/>
      <c r="H154" s="293">
        <v>50</v>
      </c>
      <c r="I154" s="294"/>
      <c r="J154" s="290"/>
      <c r="K154" s="290"/>
      <c r="L154" s="295"/>
      <c r="M154" s="296"/>
      <c r="N154" s="297"/>
      <c r="O154" s="297"/>
      <c r="P154" s="297"/>
      <c r="Q154" s="297"/>
      <c r="R154" s="297"/>
      <c r="S154" s="297"/>
      <c r="T154" s="29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9" t="s">
        <v>905</v>
      </c>
      <c r="AU154" s="299" t="s">
        <v>154</v>
      </c>
      <c r="AV154" s="14" t="s">
        <v>88</v>
      </c>
      <c r="AW154" s="14" t="s">
        <v>34</v>
      </c>
      <c r="AX154" s="14" t="s">
        <v>78</v>
      </c>
      <c r="AY154" s="299" t="s">
        <v>141</v>
      </c>
    </row>
    <row r="155" spans="1:51" s="14" customFormat="1" ht="12">
      <c r="A155" s="14"/>
      <c r="B155" s="289"/>
      <c r="C155" s="290"/>
      <c r="D155" s="275" t="s">
        <v>905</v>
      </c>
      <c r="E155" s="291" t="s">
        <v>1</v>
      </c>
      <c r="F155" s="292" t="s">
        <v>1208</v>
      </c>
      <c r="G155" s="290"/>
      <c r="H155" s="293">
        <v>65</v>
      </c>
      <c r="I155" s="294"/>
      <c r="J155" s="290"/>
      <c r="K155" s="290"/>
      <c r="L155" s="295"/>
      <c r="M155" s="296"/>
      <c r="N155" s="297"/>
      <c r="O155" s="297"/>
      <c r="P155" s="297"/>
      <c r="Q155" s="297"/>
      <c r="R155" s="297"/>
      <c r="S155" s="297"/>
      <c r="T155" s="29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9" t="s">
        <v>905</v>
      </c>
      <c r="AU155" s="299" t="s">
        <v>154</v>
      </c>
      <c r="AV155" s="14" t="s">
        <v>88</v>
      </c>
      <c r="AW155" s="14" t="s">
        <v>34</v>
      </c>
      <c r="AX155" s="14" t="s">
        <v>78</v>
      </c>
      <c r="AY155" s="299" t="s">
        <v>141</v>
      </c>
    </row>
    <row r="156" spans="1:51" s="14" customFormat="1" ht="12">
      <c r="A156" s="14"/>
      <c r="B156" s="289"/>
      <c r="C156" s="290"/>
      <c r="D156" s="275" t="s">
        <v>905</v>
      </c>
      <c r="E156" s="291" t="s">
        <v>1</v>
      </c>
      <c r="F156" s="292" t="s">
        <v>1209</v>
      </c>
      <c r="G156" s="290"/>
      <c r="H156" s="293">
        <v>16.3</v>
      </c>
      <c r="I156" s="294"/>
      <c r="J156" s="290"/>
      <c r="K156" s="290"/>
      <c r="L156" s="295"/>
      <c r="M156" s="296"/>
      <c r="N156" s="297"/>
      <c r="O156" s="297"/>
      <c r="P156" s="297"/>
      <c r="Q156" s="297"/>
      <c r="R156" s="297"/>
      <c r="S156" s="297"/>
      <c r="T156" s="29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9" t="s">
        <v>905</v>
      </c>
      <c r="AU156" s="299" t="s">
        <v>154</v>
      </c>
      <c r="AV156" s="14" t="s">
        <v>88</v>
      </c>
      <c r="AW156" s="14" t="s">
        <v>34</v>
      </c>
      <c r="AX156" s="14" t="s">
        <v>78</v>
      </c>
      <c r="AY156" s="299" t="s">
        <v>141</v>
      </c>
    </row>
    <row r="157" spans="1:51" s="14" customFormat="1" ht="12">
      <c r="A157" s="14"/>
      <c r="B157" s="289"/>
      <c r="C157" s="290"/>
      <c r="D157" s="275" t="s">
        <v>905</v>
      </c>
      <c r="E157" s="291" t="s">
        <v>1</v>
      </c>
      <c r="F157" s="292" t="s">
        <v>1210</v>
      </c>
      <c r="G157" s="290"/>
      <c r="H157" s="293">
        <v>77</v>
      </c>
      <c r="I157" s="294"/>
      <c r="J157" s="290"/>
      <c r="K157" s="290"/>
      <c r="L157" s="295"/>
      <c r="M157" s="296"/>
      <c r="N157" s="297"/>
      <c r="O157" s="297"/>
      <c r="P157" s="297"/>
      <c r="Q157" s="297"/>
      <c r="R157" s="297"/>
      <c r="S157" s="297"/>
      <c r="T157" s="29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9" t="s">
        <v>905</v>
      </c>
      <c r="AU157" s="299" t="s">
        <v>154</v>
      </c>
      <c r="AV157" s="14" t="s">
        <v>88</v>
      </c>
      <c r="AW157" s="14" t="s">
        <v>34</v>
      </c>
      <c r="AX157" s="14" t="s">
        <v>78</v>
      </c>
      <c r="AY157" s="299" t="s">
        <v>141</v>
      </c>
    </row>
    <row r="158" spans="1:51" s="14" customFormat="1" ht="12">
      <c r="A158" s="14"/>
      <c r="B158" s="289"/>
      <c r="C158" s="290"/>
      <c r="D158" s="275" t="s">
        <v>905</v>
      </c>
      <c r="E158" s="291" t="s">
        <v>1</v>
      </c>
      <c r="F158" s="292" t="s">
        <v>1211</v>
      </c>
      <c r="G158" s="290"/>
      <c r="H158" s="293">
        <v>42</v>
      </c>
      <c r="I158" s="294"/>
      <c r="J158" s="290"/>
      <c r="K158" s="290"/>
      <c r="L158" s="295"/>
      <c r="M158" s="296"/>
      <c r="N158" s="297"/>
      <c r="O158" s="297"/>
      <c r="P158" s="297"/>
      <c r="Q158" s="297"/>
      <c r="R158" s="297"/>
      <c r="S158" s="297"/>
      <c r="T158" s="29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9" t="s">
        <v>905</v>
      </c>
      <c r="AU158" s="299" t="s">
        <v>154</v>
      </c>
      <c r="AV158" s="14" t="s">
        <v>88</v>
      </c>
      <c r="AW158" s="14" t="s">
        <v>34</v>
      </c>
      <c r="AX158" s="14" t="s">
        <v>78</v>
      </c>
      <c r="AY158" s="299" t="s">
        <v>141</v>
      </c>
    </row>
    <row r="159" spans="1:51" s="15" customFormat="1" ht="12">
      <c r="A159" s="15"/>
      <c r="B159" s="300"/>
      <c r="C159" s="301"/>
      <c r="D159" s="275" t="s">
        <v>905</v>
      </c>
      <c r="E159" s="302" t="s">
        <v>1</v>
      </c>
      <c r="F159" s="303" t="s">
        <v>926</v>
      </c>
      <c r="G159" s="301"/>
      <c r="H159" s="304">
        <v>250.3</v>
      </c>
      <c r="I159" s="305"/>
      <c r="J159" s="301"/>
      <c r="K159" s="301"/>
      <c r="L159" s="306"/>
      <c r="M159" s="307"/>
      <c r="N159" s="308"/>
      <c r="O159" s="308"/>
      <c r="P159" s="308"/>
      <c r="Q159" s="308"/>
      <c r="R159" s="308"/>
      <c r="S159" s="308"/>
      <c r="T159" s="30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310" t="s">
        <v>905</v>
      </c>
      <c r="AU159" s="310" t="s">
        <v>154</v>
      </c>
      <c r="AV159" s="15" t="s">
        <v>160</v>
      </c>
      <c r="AW159" s="15" t="s">
        <v>34</v>
      </c>
      <c r="AX159" s="15" t="s">
        <v>86</v>
      </c>
      <c r="AY159" s="310" t="s">
        <v>141</v>
      </c>
    </row>
    <row r="160" spans="1:65" s="2" customFormat="1" ht="24" customHeight="1">
      <c r="A160" s="38"/>
      <c r="B160" s="39"/>
      <c r="C160" s="244" t="s">
        <v>217</v>
      </c>
      <c r="D160" s="244" t="s">
        <v>144</v>
      </c>
      <c r="E160" s="245" t="s">
        <v>1212</v>
      </c>
      <c r="F160" s="246" t="s">
        <v>1213</v>
      </c>
      <c r="G160" s="247" t="s">
        <v>494</v>
      </c>
      <c r="H160" s="263">
        <v>10</v>
      </c>
      <c r="I160" s="249"/>
      <c r="J160" s="250">
        <f>ROUND(I160*H160,2)</f>
        <v>0</v>
      </c>
      <c r="K160" s="251"/>
      <c r="L160" s="44"/>
      <c r="M160" s="252" t="s">
        <v>1</v>
      </c>
      <c r="N160" s="253" t="s">
        <v>43</v>
      </c>
      <c r="O160" s="91"/>
      <c r="P160" s="254">
        <f>O160*H160</f>
        <v>0</v>
      </c>
      <c r="Q160" s="254">
        <v>0.07102</v>
      </c>
      <c r="R160" s="254">
        <f>Q160*H160</f>
        <v>0.7101999999999999</v>
      </c>
      <c r="S160" s="254">
        <v>0</v>
      </c>
      <c r="T160" s="25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6" t="s">
        <v>160</v>
      </c>
      <c r="AT160" s="256" t="s">
        <v>144</v>
      </c>
      <c r="AU160" s="256" t="s">
        <v>154</v>
      </c>
      <c r="AY160" s="17" t="s">
        <v>141</v>
      </c>
      <c r="BE160" s="257">
        <f>IF(N160="základní",J160,0)</f>
        <v>0</v>
      </c>
      <c r="BF160" s="257">
        <f>IF(N160="snížená",J160,0)</f>
        <v>0</v>
      </c>
      <c r="BG160" s="257">
        <f>IF(N160="zákl. přenesená",J160,0)</f>
        <v>0</v>
      </c>
      <c r="BH160" s="257">
        <f>IF(N160="sníž. přenesená",J160,0)</f>
        <v>0</v>
      </c>
      <c r="BI160" s="257">
        <f>IF(N160="nulová",J160,0)</f>
        <v>0</v>
      </c>
      <c r="BJ160" s="17" t="s">
        <v>86</v>
      </c>
      <c r="BK160" s="257">
        <f>ROUND(I160*H160,2)</f>
        <v>0</v>
      </c>
      <c r="BL160" s="17" t="s">
        <v>160</v>
      </c>
      <c r="BM160" s="256" t="s">
        <v>1214</v>
      </c>
    </row>
    <row r="161" spans="1:51" s="13" customFormat="1" ht="12">
      <c r="A161" s="13"/>
      <c r="B161" s="279"/>
      <c r="C161" s="280"/>
      <c r="D161" s="275" t="s">
        <v>905</v>
      </c>
      <c r="E161" s="281" t="s">
        <v>1</v>
      </c>
      <c r="F161" s="282" t="s">
        <v>1215</v>
      </c>
      <c r="G161" s="280"/>
      <c r="H161" s="281" t="s">
        <v>1</v>
      </c>
      <c r="I161" s="283"/>
      <c r="J161" s="280"/>
      <c r="K161" s="280"/>
      <c r="L161" s="284"/>
      <c r="M161" s="285"/>
      <c r="N161" s="286"/>
      <c r="O161" s="286"/>
      <c r="P161" s="286"/>
      <c r="Q161" s="286"/>
      <c r="R161" s="286"/>
      <c r="S161" s="286"/>
      <c r="T161" s="28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88" t="s">
        <v>905</v>
      </c>
      <c r="AU161" s="288" t="s">
        <v>154</v>
      </c>
      <c r="AV161" s="13" t="s">
        <v>86</v>
      </c>
      <c r="AW161" s="13" t="s">
        <v>34</v>
      </c>
      <c r="AX161" s="13" t="s">
        <v>78</v>
      </c>
      <c r="AY161" s="288" t="s">
        <v>141</v>
      </c>
    </row>
    <row r="162" spans="1:51" s="14" customFormat="1" ht="12">
      <c r="A162" s="14"/>
      <c r="B162" s="289"/>
      <c r="C162" s="290"/>
      <c r="D162" s="275" t="s">
        <v>905</v>
      </c>
      <c r="E162" s="291" t="s">
        <v>1</v>
      </c>
      <c r="F162" s="292" t="s">
        <v>1216</v>
      </c>
      <c r="G162" s="290"/>
      <c r="H162" s="293">
        <v>2</v>
      </c>
      <c r="I162" s="294"/>
      <c r="J162" s="290"/>
      <c r="K162" s="290"/>
      <c r="L162" s="295"/>
      <c r="M162" s="296"/>
      <c r="N162" s="297"/>
      <c r="O162" s="297"/>
      <c r="P162" s="297"/>
      <c r="Q162" s="297"/>
      <c r="R162" s="297"/>
      <c r="S162" s="297"/>
      <c r="T162" s="29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9" t="s">
        <v>905</v>
      </c>
      <c r="AU162" s="299" t="s">
        <v>154</v>
      </c>
      <c r="AV162" s="14" t="s">
        <v>88</v>
      </c>
      <c r="AW162" s="14" t="s">
        <v>34</v>
      </c>
      <c r="AX162" s="14" t="s">
        <v>78</v>
      </c>
      <c r="AY162" s="299" t="s">
        <v>141</v>
      </c>
    </row>
    <row r="163" spans="1:51" s="14" customFormat="1" ht="12">
      <c r="A163" s="14"/>
      <c r="B163" s="289"/>
      <c r="C163" s="290"/>
      <c r="D163" s="275" t="s">
        <v>905</v>
      </c>
      <c r="E163" s="291" t="s">
        <v>1</v>
      </c>
      <c r="F163" s="292" t="s">
        <v>1217</v>
      </c>
      <c r="G163" s="290"/>
      <c r="H163" s="293">
        <v>2</v>
      </c>
      <c r="I163" s="294"/>
      <c r="J163" s="290"/>
      <c r="K163" s="290"/>
      <c r="L163" s="295"/>
      <c r="M163" s="296"/>
      <c r="N163" s="297"/>
      <c r="O163" s="297"/>
      <c r="P163" s="297"/>
      <c r="Q163" s="297"/>
      <c r="R163" s="297"/>
      <c r="S163" s="297"/>
      <c r="T163" s="29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9" t="s">
        <v>905</v>
      </c>
      <c r="AU163" s="299" t="s">
        <v>154</v>
      </c>
      <c r="AV163" s="14" t="s">
        <v>88</v>
      </c>
      <c r="AW163" s="14" t="s">
        <v>34</v>
      </c>
      <c r="AX163" s="14" t="s">
        <v>78</v>
      </c>
      <c r="AY163" s="299" t="s">
        <v>141</v>
      </c>
    </row>
    <row r="164" spans="1:51" s="14" customFormat="1" ht="12">
      <c r="A164" s="14"/>
      <c r="B164" s="289"/>
      <c r="C164" s="290"/>
      <c r="D164" s="275" t="s">
        <v>905</v>
      </c>
      <c r="E164" s="291" t="s">
        <v>1</v>
      </c>
      <c r="F164" s="292" t="s">
        <v>1218</v>
      </c>
      <c r="G164" s="290"/>
      <c r="H164" s="293">
        <v>1.3</v>
      </c>
      <c r="I164" s="294"/>
      <c r="J164" s="290"/>
      <c r="K164" s="290"/>
      <c r="L164" s="295"/>
      <c r="M164" s="296"/>
      <c r="N164" s="297"/>
      <c r="O164" s="297"/>
      <c r="P164" s="297"/>
      <c r="Q164" s="297"/>
      <c r="R164" s="297"/>
      <c r="S164" s="297"/>
      <c r="T164" s="29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9" t="s">
        <v>905</v>
      </c>
      <c r="AU164" s="299" t="s">
        <v>154</v>
      </c>
      <c r="AV164" s="14" t="s">
        <v>88</v>
      </c>
      <c r="AW164" s="14" t="s">
        <v>34</v>
      </c>
      <c r="AX164" s="14" t="s">
        <v>78</v>
      </c>
      <c r="AY164" s="299" t="s">
        <v>141</v>
      </c>
    </row>
    <row r="165" spans="1:51" s="14" customFormat="1" ht="12">
      <c r="A165" s="14"/>
      <c r="B165" s="289"/>
      <c r="C165" s="290"/>
      <c r="D165" s="275" t="s">
        <v>905</v>
      </c>
      <c r="E165" s="291" t="s">
        <v>1</v>
      </c>
      <c r="F165" s="292" t="s">
        <v>1219</v>
      </c>
      <c r="G165" s="290"/>
      <c r="H165" s="293">
        <v>2.7</v>
      </c>
      <c r="I165" s="294"/>
      <c r="J165" s="290"/>
      <c r="K165" s="290"/>
      <c r="L165" s="295"/>
      <c r="M165" s="296"/>
      <c r="N165" s="297"/>
      <c r="O165" s="297"/>
      <c r="P165" s="297"/>
      <c r="Q165" s="297"/>
      <c r="R165" s="297"/>
      <c r="S165" s="297"/>
      <c r="T165" s="29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9" t="s">
        <v>905</v>
      </c>
      <c r="AU165" s="299" t="s">
        <v>154</v>
      </c>
      <c r="AV165" s="14" t="s">
        <v>88</v>
      </c>
      <c r="AW165" s="14" t="s">
        <v>34</v>
      </c>
      <c r="AX165" s="14" t="s">
        <v>78</v>
      </c>
      <c r="AY165" s="299" t="s">
        <v>141</v>
      </c>
    </row>
    <row r="166" spans="1:51" s="14" customFormat="1" ht="12">
      <c r="A166" s="14"/>
      <c r="B166" s="289"/>
      <c r="C166" s="290"/>
      <c r="D166" s="275" t="s">
        <v>905</v>
      </c>
      <c r="E166" s="291" t="s">
        <v>1</v>
      </c>
      <c r="F166" s="292" t="s">
        <v>1220</v>
      </c>
      <c r="G166" s="290"/>
      <c r="H166" s="293">
        <v>0</v>
      </c>
      <c r="I166" s="294"/>
      <c r="J166" s="290"/>
      <c r="K166" s="290"/>
      <c r="L166" s="295"/>
      <c r="M166" s="296"/>
      <c r="N166" s="297"/>
      <c r="O166" s="297"/>
      <c r="P166" s="297"/>
      <c r="Q166" s="297"/>
      <c r="R166" s="297"/>
      <c r="S166" s="297"/>
      <c r="T166" s="29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9" t="s">
        <v>905</v>
      </c>
      <c r="AU166" s="299" t="s">
        <v>154</v>
      </c>
      <c r="AV166" s="14" t="s">
        <v>88</v>
      </c>
      <c r="AW166" s="14" t="s">
        <v>34</v>
      </c>
      <c r="AX166" s="14" t="s">
        <v>78</v>
      </c>
      <c r="AY166" s="299" t="s">
        <v>141</v>
      </c>
    </row>
    <row r="167" spans="1:51" s="14" customFormat="1" ht="12">
      <c r="A167" s="14"/>
      <c r="B167" s="289"/>
      <c r="C167" s="290"/>
      <c r="D167" s="275" t="s">
        <v>905</v>
      </c>
      <c r="E167" s="291" t="s">
        <v>1</v>
      </c>
      <c r="F167" s="292" t="s">
        <v>1221</v>
      </c>
      <c r="G167" s="290"/>
      <c r="H167" s="293">
        <v>2</v>
      </c>
      <c r="I167" s="294"/>
      <c r="J167" s="290"/>
      <c r="K167" s="290"/>
      <c r="L167" s="295"/>
      <c r="M167" s="296"/>
      <c r="N167" s="297"/>
      <c r="O167" s="297"/>
      <c r="P167" s="297"/>
      <c r="Q167" s="297"/>
      <c r="R167" s="297"/>
      <c r="S167" s="297"/>
      <c r="T167" s="29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9" t="s">
        <v>905</v>
      </c>
      <c r="AU167" s="299" t="s">
        <v>154</v>
      </c>
      <c r="AV167" s="14" t="s">
        <v>88</v>
      </c>
      <c r="AW167" s="14" t="s">
        <v>34</v>
      </c>
      <c r="AX167" s="14" t="s">
        <v>78</v>
      </c>
      <c r="AY167" s="299" t="s">
        <v>141</v>
      </c>
    </row>
    <row r="168" spans="1:51" s="15" customFormat="1" ht="12">
      <c r="A168" s="15"/>
      <c r="B168" s="300"/>
      <c r="C168" s="301"/>
      <c r="D168" s="275" t="s">
        <v>905</v>
      </c>
      <c r="E168" s="302" t="s">
        <v>1</v>
      </c>
      <c r="F168" s="303" t="s">
        <v>926</v>
      </c>
      <c r="G168" s="301"/>
      <c r="H168" s="304">
        <v>10</v>
      </c>
      <c r="I168" s="305"/>
      <c r="J168" s="301"/>
      <c r="K168" s="301"/>
      <c r="L168" s="306"/>
      <c r="M168" s="307"/>
      <c r="N168" s="308"/>
      <c r="O168" s="308"/>
      <c r="P168" s="308"/>
      <c r="Q168" s="308"/>
      <c r="R168" s="308"/>
      <c r="S168" s="308"/>
      <c r="T168" s="30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310" t="s">
        <v>905</v>
      </c>
      <c r="AU168" s="310" t="s">
        <v>154</v>
      </c>
      <c r="AV168" s="15" t="s">
        <v>160</v>
      </c>
      <c r="AW168" s="15" t="s">
        <v>34</v>
      </c>
      <c r="AX168" s="15" t="s">
        <v>86</v>
      </c>
      <c r="AY168" s="310" t="s">
        <v>141</v>
      </c>
    </row>
    <row r="169" spans="1:65" s="2" customFormat="1" ht="24" customHeight="1">
      <c r="A169" s="38"/>
      <c r="B169" s="39"/>
      <c r="C169" s="244" t="s">
        <v>232</v>
      </c>
      <c r="D169" s="244" t="s">
        <v>144</v>
      </c>
      <c r="E169" s="245" t="s">
        <v>1222</v>
      </c>
      <c r="F169" s="246" t="s">
        <v>1223</v>
      </c>
      <c r="G169" s="247" t="s">
        <v>191</v>
      </c>
      <c r="H169" s="263">
        <v>1</v>
      </c>
      <c r="I169" s="249"/>
      <c r="J169" s="250">
        <f>ROUND(I169*H169,2)</f>
        <v>0</v>
      </c>
      <c r="K169" s="251"/>
      <c r="L169" s="44"/>
      <c r="M169" s="252" t="s">
        <v>1</v>
      </c>
      <c r="N169" s="253" t="s">
        <v>43</v>
      </c>
      <c r="O169" s="91"/>
      <c r="P169" s="254">
        <f>O169*H169</f>
        <v>0</v>
      </c>
      <c r="Q169" s="254">
        <v>0.4417</v>
      </c>
      <c r="R169" s="254">
        <f>Q169*H169</f>
        <v>0.4417</v>
      </c>
      <c r="S169" s="254">
        <v>0</v>
      </c>
      <c r="T169" s="25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6" t="s">
        <v>160</v>
      </c>
      <c r="AT169" s="256" t="s">
        <v>144</v>
      </c>
      <c r="AU169" s="256" t="s">
        <v>154</v>
      </c>
      <c r="AY169" s="17" t="s">
        <v>141</v>
      </c>
      <c r="BE169" s="257">
        <f>IF(N169="základní",J169,0)</f>
        <v>0</v>
      </c>
      <c r="BF169" s="257">
        <f>IF(N169="snížená",J169,0)</f>
        <v>0</v>
      </c>
      <c r="BG169" s="257">
        <f>IF(N169="zákl. přenesená",J169,0)</f>
        <v>0</v>
      </c>
      <c r="BH169" s="257">
        <f>IF(N169="sníž. přenesená",J169,0)</f>
        <v>0</v>
      </c>
      <c r="BI169" s="257">
        <f>IF(N169="nulová",J169,0)</f>
        <v>0</v>
      </c>
      <c r="BJ169" s="17" t="s">
        <v>86</v>
      </c>
      <c r="BK169" s="257">
        <f>ROUND(I169*H169,2)</f>
        <v>0</v>
      </c>
      <c r="BL169" s="17" t="s">
        <v>160</v>
      </c>
      <c r="BM169" s="256" t="s">
        <v>1224</v>
      </c>
    </row>
    <row r="170" spans="1:51" s="14" customFormat="1" ht="12">
      <c r="A170" s="14"/>
      <c r="B170" s="289"/>
      <c r="C170" s="290"/>
      <c r="D170" s="275" t="s">
        <v>905</v>
      </c>
      <c r="E170" s="291" t="s">
        <v>1</v>
      </c>
      <c r="F170" s="292" t="s">
        <v>1225</v>
      </c>
      <c r="G170" s="290"/>
      <c r="H170" s="293">
        <v>1</v>
      </c>
      <c r="I170" s="294"/>
      <c r="J170" s="290"/>
      <c r="K170" s="290"/>
      <c r="L170" s="295"/>
      <c r="M170" s="296"/>
      <c r="N170" s="297"/>
      <c r="O170" s="297"/>
      <c r="P170" s="297"/>
      <c r="Q170" s="297"/>
      <c r="R170" s="297"/>
      <c r="S170" s="297"/>
      <c r="T170" s="29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9" t="s">
        <v>905</v>
      </c>
      <c r="AU170" s="299" t="s">
        <v>154</v>
      </c>
      <c r="AV170" s="14" t="s">
        <v>88</v>
      </c>
      <c r="AW170" s="14" t="s">
        <v>34</v>
      </c>
      <c r="AX170" s="14" t="s">
        <v>86</v>
      </c>
      <c r="AY170" s="299" t="s">
        <v>141</v>
      </c>
    </row>
    <row r="171" spans="1:65" s="2" customFormat="1" ht="24" customHeight="1">
      <c r="A171" s="38"/>
      <c r="B171" s="39"/>
      <c r="C171" s="244" t="s">
        <v>302</v>
      </c>
      <c r="D171" s="244" t="s">
        <v>144</v>
      </c>
      <c r="E171" s="245" t="s">
        <v>1226</v>
      </c>
      <c r="F171" s="246" t="s">
        <v>1227</v>
      </c>
      <c r="G171" s="247" t="s">
        <v>191</v>
      </c>
      <c r="H171" s="263">
        <v>1</v>
      </c>
      <c r="I171" s="249"/>
      <c r="J171" s="250">
        <f>ROUND(I171*H171,2)</f>
        <v>0</v>
      </c>
      <c r="K171" s="251"/>
      <c r="L171" s="44"/>
      <c r="M171" s="252" t="s">
        <v>1</v>
      </c>
      <c r="N171" s="253" t="s">
        <v>43</v>
      </c>
      <c r="O171" s="91"/>
      <c r="P171" s="254">
        <f>O171*H171</f>
        <v>0</v>
      </c>
      <c r="Q171" s="254">
        <v>0.54769</v>
      </c>
      <c r="R171" s="254">
        <f>Q171*H171</f>
        <v>0.54769</v>
      </c>
      <c r="S171" s="254">
        <v>0</v>
      </c>
      <c r="T171" s="25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6" t="s">
        <v>160</v>
      </c>
      <c r="AT171" s="256" t="s">
        <v>144</v>
      </c>
      <c r="AU171" s="256" t="s">
        <v>154</v>
      </c>
      <c r="AY171" s="17" t="s">
        <v>141</v>
      </c>
      <c r="BE171" s="257">
        <f>IF(N171="základní",J171,0)</f>
        <v>0</v>
      </c>
      <c r="BF171" s="257">
        <f>IF(N171="snížená",J171,0)</f>
        <v>0</v>
      </c>
      <c r="BG171" s="257">
        <f>IF(N171="zákl. přenesená",J171,0)</f>
        <v>0</v>
      </c>
      <c r="BH171" s="257">
        <f>IF(N171="sníž. přenesená",J171,0)</f>
        <v>0</v>
      </c>
      <c r="BI171" s="257">
        <f>IF(N171="nulová",J171,0)</f>
        <v>0</v>
      </c>
      <c r="BJ171" s="17" t="s">
        <v>86</v>
      </c>
      <c r="BK171" s="257">
        <f>ROUND(I171*H171,2)</f>
        <v>0</v>
      </c>
      <c r="BL171" s="17" t="s">
        <v>160</v>
      </c>
      <c r="BM171" s="256" t="s">
        <v>1228</v>
      </c>
    </row>
    <row r="172" spans="1:51" s="14" customFormat="1" ht="12">
      <c r="A172" s="14"/>
      <c r="B172" s="289"/>
      <c r="C172" s="290"/>
      <c r="D172" s="275" t="s">
        <v>905</v>
      </c>
      <c r="E172" s="291" t="s">
        <v>1</v>
      </c>
      <c r="F172" s="292" t="s">
        <v>1229</v>
      </c>
      <c r="G172" s="290"/>
      <c r="H172" s="293">
        <v>1</v>
      </c>
      <c r="I172" s="294"/>
      <c r="J172" s="290"/>
      <c r="K172" s="290"/>
      <c r="L172" s="295"/>
      <c r="M172" s="296"/>
      <c r="N172" s="297"/>
      <c r="O172" s="297"/>
      <c r="P172" s="297"/>
      <c r="Q172" s="297"/>
      <c r="R172" s="297"/>
      <c r="S172" s="297"/>
      <c r="T172" s="29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9" t="s">
        <v>905</v>
      </c>
      <c r="AU172" s="299" t="s">
        <v>154</v>
      </c>
      <c r="AV172" s="14" t="s">
        <v>88</v>
      </c>
      <c r="AW172" s="14" t="s">
        <v>34</v>
      </c>
      <c r="AX172" s="14" t="s">
        <v>86</v>
      </c>
      <c r="AY172" s="299" t="s">
        <v>141</v>
      </c>
    </row>
    <row r="173" spans="1:63" s="12" customFormat="1" ht="20.85" customHeight="1">
      <c r="A173" s="12"/>
      <c r="B173" s="228"/>
      <c r="C173" s="229"/>
      <c r="D173" s="230" t="s">
        <v>77</v>
      </c>
      <c r="E173" s="242" t="s">
        <v>302</v>
      </c>
      <c r="F173" s="242" t="s">
        <v>1230</v>
      </c>
      <c r="G173" s="229"/>
      <c r="H173" s="229"/>
      <c r="I173" s="232"/>
      <c r="J173" s="243">
        <f>BK173</f>
        <v>0</v>
      </c>
      <c r="K173" s="229"/>
      <c r="L173" s="234"/>
      <c r="M173" s="235"/>
      <c r="N173" s="236"/>
      <c r="O173" s="236"/>
      <c r="P173" s="237">
        <f>SUM(P174:P176)</f>
        <v>0</v>
      </c>
      <c r="Q173" s="236"/>
      <c r="R173" s="237">
        <f>SUM(R174:R176)</f>
        <v>0.02</v>
      </c>
      <c r="S173" s="236"/>
      <c r="T173" s="238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9" t="s">
        <v>86</v>
      </c>
      <c r="AT173" s="240" t="s">
        <v>77</v>
      </c>
      <c r="AU173" s="240" t="s">
        <v>88</v>
      </c>
      <c r="AY173" s="239" t="s">
        <v>141</v>
      </c>
      <c r="BK173" s="241">
        <f>SUM(BK174:BK176)</f>
        <v>0</v>
      </c>
    </row>
    <row r="174" spans="1:65" s="2" customFormat="1" ht="24" customHeight="1">
      <c r="A174" s="38"/>
      <c r="B174" s="39"/>
      <c r="C174" s="244" t="s">
        <v>306</v>
      </c>
      <c r="D174" s="244" t="s">
        <v>144</v>
      </c>
      <c r="E174" s="245" t="s">
        <v>1231</v>
      </c>
      <c r="F174" s="246" t="s">
        <v>1232</v>
      </c>
      <c r="G174" s="247" t="s">
        <v>191</v>
      </c>
      <c r="H174" s="263">
        <v>1</v>
      </c>
      <c r="I174" s="249"/>
      <c r="J174" s="250">
        <f>ROUND(I174*H174,2)</f>
        <v>0</v>
      </c>
      <c r="K174" s="251"/>
      <c r="L174" s="44"/>
      <c r="M174" s="252" t="s">
        <v>1</v>
      </c>
      <c r="N174" s="253" t="s">
        <v>43</v>
      </c>
      <c r="O174" s="91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6" t="s">
        <v>160</v>
      </c>
      <c r="AT174" s="256" t="s">
        <v>144</v>
      </c>
      <c r="AU174" s="256" t="s">
        <v>154</v>
      </c>
      <c r="AY174" s="17" t="s">
        <v>141</v>
      </c>
      <c r="BE174" s="257">
        <f>IF(N174="základní",J174,0)</f>
        <v>0</v>
      </c>
      <c r="BF174" s="257">
        <f>IF(N174="snížená",J174,0)</f>
        <v>0</v>
      </c>
      <c r="BG174" s="257">
        <f>IF(N174="zákl. přenesená",J174,0)</f>
        <v>0</v>
      </c>
      <c r="BH174" s="257">
        <f>IF(N174="sníž. přenesená",J174,0)</f>
        <v>0</v>
      </c>
      <c r="BI174" s="257">
        <f>IF(N174="nulová",J174,0)</f>
        <v>0</v>
      </c>
      <c r="BJ174" s="17" t="s">
        <v>86</v>
      </c>
      <c r="BK174" s="257">
        <f>ROUND(I174*H174,2)</f>
        <v>0</v>
      </c>
      <c r="BL174" s="17" t="s">
        <v>160</v>
      </c>
      <c r="BM174" s="256" t="s">
        <v>1233</v>
      </c>
    </row>
    <row r="175" spans="1:51" s="14" customFormat="1" ht="12">
      <c r="A175" s="14"/>
      <c r="B175" s="289"/>
      <c r="C175" s="290"/>
      <c r="D175" s="275" t="s">
        <v>905</v>
      </c>
      <c r="E175" s="291" t="s">
        <v>1</v>
      </c>
      <c r="F175" s="292" t="s">
        <v>1234</v>
      </c>
      <c r="G175" s="290"/>
      <c r="H175" s="293">
        <v>1</v>
      </c>
      <c r="I175" s="294"/>
      <c r="J175" s="290"/>
      <c r="K175" s="290"/>
      <c r="L175" s="295"/>
      <c r="M175" s="296"/>
      <c r="N175" s="297"/>
      <c r="O175" s="297"/>
      <c r="P175" s="297"/>
      <c r="Q175" s="297"/>
      <c r="R175" s="297"/>
      <c r="S175" s="297"/>
      <c r="T175" s="29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99" t="s">
        <v>905</v>
      </c>
      <c r="AU175" s="299" t="s">
        <v>154</v>
      </c>
      <c r="AV175" s="14" t="s">
        <v>88</v>
      </c>
      <c r="AW175" s="14" t="s">
        <v>34</v>
      </c>
      <c r="AX175" s="14" t="s">
        <v>86</v>
      </c>
      <c r="AY175" s="299" t="s">
        <v>141</v>
      </c>
    </row>
    <row r="176" spans="1:65" s="2" customFormat="1" ht="24" customHeight="1">
      <c r="A176" s="38"/>
      <c r="B176" s="39"/>
      <c r="C176" s="264" t="s">
        <v>310</v>
      </c>
      <c r="D176" s="264" t="s">
        <v>188</v>
      </c>
      <c r="E176" s="265" t="s">
        <v>1235</v>
      </c>
      <c r="F176" s="266" t="s">
        <v>1236</v>
      </c>
      <c r="G176" s="267" t="s">
        <v>586</v>
      </c>
      <c r="H176" s="268">
        <v>1</v>
      </c>
      <c r="I176" s="269"/>
      <c r="J176" s="270">
        <f>ROUND(I176*H176,2)</f>
        <v>0</v>
      </c>
      <c r="K176" s="271"/>
      <c r="L176" s="272"/>
      <c r="M176" s="273" t="s">
        <v>1</v>
      </c>
      <c r="N176" s="274" t="s">
        <v>43</v>
      </c>
      <c r="O176" s="91"/>
      <c r="P176" s="254">
        <f>O176*H176</f>
        <v>0</v>
      </c>
      <c r="Q176" s="254">
        <v>0.02</v>
      </c>
      <c r="R176" s="254">
        <f>Q176*H176</f>
        <v>0.02</v>
      </c>
      <c r="S176" s="254">
        <v>0</v>
      </c>
      <c r="T176" s="25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6" t="s">
        <v>302</v>
      </c>
      <c r="AT176" s="256" t="s">
        <v>188</v>
      </c>
      <c r="AU176" s="256" t="s">
        <v>154</v>
      </c>
      <c r="AY176" s="17" t="s">
        <v>141</v>
      </c>
      <c r="BE176" s="257">
        <f>IF(N176="základní",J176,0)</f>
        <v>0</v>
      </c>
      <c r="BF176" s="257">
        <f>IF(N176="snížená",J176,0)</f>
        <v>0</v>
      </c>
      <c r="BG176" s="257">
        <f>IF(N176="zákl. přenesená",J176,0)</f>
        <v>0</v>
      </c>
      <c r="BH176" s="257">
        <f>IF(N176="sníž. přenesená",J176,0)</f>
        <v>0</v>
      </c>
      <c r="BI176" s="257">
        <f>IF(N176="nulová",J176,0)</f>
        <v>0</v>
      </c>
      <c r="BJ176" s="17" t="s">
        <v>86</v>
      </c>
      <c r="BK176" s="257">
        <f>ROUND(I176*H176,2)</f>
        <v>0</v>
      </c>
      <c r="BL176" s="17" t="s">
        <v>160</v>
      </c>
      <c r="BM176" s="256" t="s">
        <v>1237</v>
      </c>
    </row>
    <row r="177" spans="1:63" s="12" customFormat="1" ht="20.85" customHeight="1">
      <c r="A177" s="12"/>
      <c r="B177" s="228"/>
      <c r="C177" s="229"/>
      <c r="D177" s="230" t="s">
        <v>77</v>
      </c>
      <c r="E177" s="242" t="s">
        <v>306</v>
      </c>
      <c r="F177" s="242" t="s">
        <v>1238</v>
      </c>
      <c r="G177" s="229"/>
      <c r="H177" s="229"/>
      <c r="I177" s="232"/>
      <c r="J177" s="243">
        <f>BK177</f>
        <v>0</v>
      </c>
      <c r="K177" s="229"/>
      <c r="L177" s="234"/>
      <c r="M177" s="235"/>
      <c r="N177" s="236"/>
      <c r="O177" s="236"/>
      <c r="P177" s="237">
        <f>SUM(P178:P195)</f>
        <v>0</v>
      </c>
      <c r="Q177" s="236"/>
      <c r="R177" s="237">
        <f>SUM(R178:R195)</f>
        <v>0</v>
      </c>
      <c r="S177" s="236"/>
      <c r="T177" s="238">
        <f>SUM(T178:T195)</f>
        <v>5.656079999999999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9" t="s">
        <v>86</v>
      </c>
      <c r="AT177" s="240" t="s">
        <v>77</v>
      </c>
      <c r="AU177" s="240" t="s">
        <v>88</v>
      </c>
      <c r="AY177" s="239" t="s">
        <v>141</v>
      </c>
      <c r="BK177" s="241">
        <f>SUM(BK178:BK195)</f>
        <v>0</v>
      </c>
    </row>
    <row r="178" spans="1:65" s="2" customFormat="1" ht="16.5" customHeight="1">
      <c r="A178" s="38"/>
      <c r="B178" s="39"/>
      <c r="C178" s="244" t="s">
        <v>314</v>
      </c>
      <c r="D178" s="244" t="s">
        <v>144</v>
      </c>
      <c r="E178" s="245" t="s">
        <v>1239</v>
      </c>
      <c r="F178" s="246" t="s">
        <v>1240</v>
      </c>
      <c r="G178" s="247" t="s">
        <v>1241</v>
      </c>
      <c r="H178" s="263">
        <v>0.034</v>
      </c>
      <c r="I178" s="249"/>
      <c r="J178" s="250">
        <f>ROUND(I178*H178,2)</f>
        <v>0</v>
      </c>
      <c r="K178" s="251"/>
      <c r="L178" s="44"/>
      <c r="M178" s="252" t="s">
        <v>1</v>
      </c>
      <c r="N178" s="253" t="s">
        <v>43</v>
      </c>
      <c r="O178" s="91"/>
      <c r="P178" s="254">
        <f>O178*H178</f>
        <v>0</v>
      </c>
      <c r="Q178" s="254">
        <v>0</v>
      </c>
      <c r="R178" s="254">
        <f>Q178*H178</f>
        <v>0</v>
      </c>
      <c r="S178" s="254">
        <v>2.4</v>
      </c>
      <c r="T178" s="255">
        <f>S178*H178</f>
        <v>0.0816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6" t="s">
        <v>160</v>
      </c>
      <c r="AT178" s="256" t="s">
        <v>144</v>
      </c>
      <c r="AU178" s="256" t="s">
        <v>154</v>
      </c>
      <c r="AY178" s="17" t="s">
        <v>141</v>
      </c>
      <c r="BE178" s="257">
        <f>IF(N178="základní",J178,0)</f>
        <v>0</v>
      </c>
      <c r="BF178" s="257">
        <f>IF(N178="snížená",J178,0)</f>
        <v>0</v>
      </c>
      <c r="BG178" s="257">
        <f>IF(N178="zákl. přenesená",J178,0)</f>
        <v>0</v>
      </c>
      <c r="BH178" s="257">
        <f>IF(N178="sníž. přenesená",J178,0)</f>
        <v>0</v>
      </c>
      <c r="BI178" s="257">
        <f>IF(N178="nulová",J178,0)</f>
        <v>0</v>
      </c>
      <c r="BJ178" s="17" t="s">
        <v>86</v>
      </c>
      <c r="BK178" s="257">
        <f>ROUND(I178*H178,2)</f>
        <v>0</v>
      </c>
      <c r="BL178" s="17" t="s">
        <v>160</v>
      </c>
      <c r="BM178" s="256" t="s">
        <v>1242</v>
      </c>
    </row>
    <row r="179" spans="1:51" s="14" customFormat="1" ht="12">
      <c r="A179" s="14"/>
      <c r="B179" s="289"/>
      <c r="C179" s="290"/>
      <c r="D179" s="275" t="s">
        <v>905</v>
      </c>
      <c r="E179" s="291" t="s">
        <v>1</v>
      </c>
      <c r="F179" s="292" t="s">
        <v>1243</v>
      </c>
      <c r="G179" s="290"/>
      <c r="H179" s="293">
        <v>0.014</v>
      </c>
      <c r="I179" s="294"/>
      <c r="J179" s="290"/>
      <c r="K179" s="290"/>
      <c r="L179" s="295"/>
      <c r="M179" s="296"/>
      <c r="N179" s="297"/>
      <c r="O179" s="297"/>
      <c r="P179" s="297"/>
      <c r="Q179" s="297"/>
      <c r="R179" s="297"/>
      <c r="S179" s="297"/>
      <c r="T179" s="29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99" t="s">
        <v>905</v>
      </c>
      <c r="AU179" s="299" t="s">
        <v>154</v>
      </c>
      <c r="AV179" s="14" t="s">
        <v>88</v>
      </c>
      <c r="AW179" s="14" t="s">
        <v>34</v>
      </c>
      <c r="AX179" s="14" t="s">
        <v>78</v>
      </c>
      <c r="AY179" s="299" t="s">
        <v>141</v>
      </c>
    </row>
    <row r="180" spans="1:51" s="14" customFormat="1" ht="12">
      <c r="A180" s="14"/>
      <c r="B180" s="289"/>
      <c r="C180" s="290"/>
      <c r="D180" s="275" t="s">
        <v>905</v>
      </c>
      <c r="E180" s="291" t="s">
        <v>1</v>
      </c>
      <c r="F180" s="292" t="s">
        <v>1244</v>
      </c>
      <c r="G180" s="290"/>
      <c r="H180" s="293">
        <v>0.02</v>
      </c>
      <c r="I180" s="294"/>
      <c r="J180" s="290"/>
      <c r="K180" s="290"/>
      <c r="L180" s="295"/>
      <c r="M180" s="296"/>
      <c r="N180" s="297"/>
      <c r="O180" s="297"/>
      <c r="P180" s="297"/>
      <c r="Q180" s="297"/>
      <c r="R180" s="297"/>
      <c r="S180" s="297"/>
      <c r="T180" s="29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9" t="s">
        <v>905</v>
      </c>
      <c r="AU180" s="299" t="s">
        <v>154</v>
      </c>
      <c r="AV180" s="14" t="s">
        <v>88</v>
      </c>
      <c r="AW180" s="14" t="s">
        <v>34</v>
      </c>
      <c r="AX180" s="14" t="s">
        <v>78</v>
      </c>
      <c r="AY180" s="299" t="s">
        <v>141</v>
      </c>
    </row>
    <row r="181" spans="1:51" s="15" customFormat="1" ht="12">
      <c r="A181" s="15"/>
      <c r="B181" s="300"/>
      <c r="C181" s="301"/>
      <c r="D181" s="275" t="s">
        <v>905</v>
      </c>
      <c r="E181" s="302" t="s">
        <v>1</v>
      </c>
      <c r="F181" s="303" t="s">
        <v>926</v>
      </c>
      <c r="G181" s="301"/>
      <c r="H181" s="304">
        <v>0.034</v>
      </c>
      <c r="I181" s="305"/>
      <c r="J181" s="301"/>
      <c r="K181" s="301"/>
      <c r="L181" s="306"/>
      <c r="M181" s="307"/>
      <c r="N181" s="308"/>
      <c r="O181" s="308"/>
      <c r="P181" s="308"/>
      <c r="Q181" s="308"/>
      <c r="R181" s="308"/>
      <c r="S181" s="308"/>
      <c r="T181" s="30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310" t="s">
        <v>905</v>
      </c>
      <c r="AU181" s="310" t="s">
        <v>154</v>
      </c>
      <c r="AV181" s="15" t="s">
        <v>160</v>
      </c>
      <c r="AW181" s="15" t="s">
        <v>34</v>
      </c>
      <c r="AX181" s="15" t="s">
        <v>86</v>
      </c>
      <c r="AY181" s="310" t="s">
        <v>141</v>
      </c>
    </row>
    <row r="182" spans="1:65" s="2" customFormat="1" ht="24" customHeight="1">
      <c r="A182" s="38"/>
      <c r="B182" s="39"/>
      <c r="C182" s="244" t="s">
        <v>516</v>
      </c>
      <c r="D182" s="244" t="s">
        <v>144</v>
      </c>
      <c r="E182" s="245" t="s">
        <v>1245</v>
      </c>
      <c r="F182" s="246" t="s">
        <v>1246</v>
      </c>
      <c r="G182" s="247" t="s">
        <v>1241</v>
      </c>
      <c r="H182" s="263">
        <v>1</v>
      </c>
      <c r="I182" s="249"/>
      <c r="J182" s="250">
        <f>ROUND(I182*H182,2)</f>
        <v>0</v>
      </c>
      <c r="K182" s="251"/>
      <c r="L182" s="44"/>
      <c r="M182" s="252" t="s">
        <v>1</v>
      </c>
      <c r="N182" s="253" t="s">
        <v>43</v>
      </c>
      <c r="O182" s="91"/>
      <c r="P182" s="254">
        <f>O182*H182</f>
        <v>0</v>
      </c>
      <c r="Q182" s="254">
        <v>0</v>
      </c>
      <c r="R182" s="254">
        <f>Q182*H182</f>
        <v>0</v>
      </c>
      <c r="S182" s="254">
        <v>2.4</v>
      </c>
      <c r="T182" s="255">
        <f>S182*H182</f>
        <v>2.4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6" t="s">
        <v>160</v>
      </c>
      <c r="AT182" s="256" t="s">
        <v>144</v>
      </c>
      <c r="AU182" s="256" t="s">
        <v>154</v>
      </c>
      <c r="AY182" s="17" t="s">
        <v>141</v>
      </c>
      <c r="BE182" s="257">
        <f>IF(N182="základní",J182,0)</f>
        <v>0</v>
      </c>
      <c r="BF182" s="257">
        <f>IF(N182="snížená",J182,0)</f>
        <v>0</v>
      </c>
      <c r="BG182" s="257">
        <f>IF(N182="zákl. přenesená",J182,0)</f>
        <v>0</v>
      </c>
      <c r="BH182" s="257">
        <f>IF(N182="sníž. přenesená",J182,0)</f>
        <v>0</v>
      </c>
      <c r="BI182" s="257">
        <f>IF(N182="nulová",J182,0)</f>
        <v>0</v>
      </c>
      <c r="BJ182" s="17" t="s">
        <v>86</v>
      </c>
      <c r="BK182" s="257">
        <f>ROUND(I182*H182,2)</f>
        <v>0</v>
      </c>
      <c r="BL182" s="17" t="s">
        <v>160</v>
      </c>
      <c r="BM182" s="256" t="s">
        <v>1247</v>
      </c>
    </row>
    <row r="183" spans="1:65" s="2" customFormat="1" ht="16.5" customHeight="1">
      <c r="A183" s="38"/>
      <c r="B183" s="39"/>
      <c r="C183" s="244" t="s">
        <v>318</v>
      </c>
      <c r="D183" s="244" t="s">
        <v>144</v>
      </c>
      <c r="E183" s="245" t="s">
        <v>1248</v>
      </c>
      <c r="F183" s="246" t="s">
        <v>1249</v>
      </c>
      <c r="G183" s="247" t="s">
        <v>494</v>
      </c>
      <c r="H183" s="263">
        <v>1.773</v>
      </c>
      <c r="I183" s="249"/>
      <c r="J183" s="250">
        <f>ROUND(I183*H183,2)</f>
        <v>0</v>
      </c>
      <c r="K183" s="251"/>
      <c r="L183" s="44"/>
      <c r="M183" s="252" t="s">
        <v>1</v>
      </c>
      <c r="N183" s="253" t="s">
        <v>43</v>
      </c>
      <c r="O183" s="91"/>
      <c r="P183" s="254">
        <f>O183*H183</f>
        <v>0</v>
      </c>
      <c r="Q183" s="254">
        <v>0</v>
      </c>
      <c r="R183" s="254">
        <f>Q183*H183</f>
        <v>0</v>
      </c>
      <c r="S183" s="254">
        <v>0.076</v>
      </c>
      <c r="T183" s="255">
        <f>S183*H183</f>
        <v>0.13474799999999998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6" t="s">
        <v>160</v>
      </c>
      <c r="AT183" s="256" t="s">
        <v>144</v>
      </c>
      <c r="AU183" s="256" t="s">
        <v>154</v>
      </c>
      <c r="AY183" s="17" t="s">
        <v>141</v>
      </c>
      <c r="BE183" s="257">
        <f>IF(N183="základní",J183,0)</f>
        <v>0</v>
      </c>
      <c r="BF183" s="257">
        <f>IF(N183="snížená",J183,0)</f>
        <v>0</v>
      </c>
      <c r="BG183" s="257">
        <f>IF(N183="zákl. přenesená",J183,0)</f>
        <v>0</v>
      </c>
      <c r="BH183" s="257">
        <f>IF(N183="sníž. přenesená",J183,0)</f>
        <v>0</v>
      </c>
      <c r="BI183" s="257">
        <f>IF(N183="nulová",J183,0)</f>
        <v>0</v>
      </c>
      <c r="BJ183" s="17" t="s">
        <v>86</v>
      </c>
      <c r="BK183" s="257">
        <f>ROUND(I183*H183,2)</f>
        <v>0</v>
      </c>
      <c r="BL183" s="17" t="s">
        <v>160</v>
      </c>
      <c r="BM183" s="256" t="s">
        <v>1250</v>
      </c>
    </row>
    <row r="184" spans="1:51" s="14" customFormat="1" ht="12">
      <c r="A184" s="14"/>
      <c r="B184" s="289"/>
      <c r="C184" s="290"/>
      <c r="D184" s="275" t="s">
        <v>905</v>
      </c>
      <c r="E184" s="291" t="s">
        <v>1</v>
      </c>
      <c r="F184" s="292" t="s">
        <v>1251</v>
      </c>
      <c r="G184" s="290"/>
      <c r="H184" s="293">
        <v>1.773</v>
      </c>
      <c r="I184" s="294"/>
      <c r="J184" s="290"/>
      <c r="K184" s="290"/>
      <c r="L184" s="295"/>
      <c r="M184" s="296"/>
      <c r="N184" s="297"/>
      <c r="O184" s="297"/>
      <c r="P184" s="297"/>
      <c r="Q184" s="297"/>
      <c r="R184" s="297"/>
      <c r="S184" s="297"/>
      <c r="T184" s="29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99" t="s">
        <v>905</v>
      </c>
      <c r="AU184" s="299" t="s">
        <v>154</v>
      </c>
      <c r="AV184" s="14" t="s">
        <v>88</v>
      </c>
      <c r="AW184" s="14" t="s">
        <v>34</v>
      </c>
      <c r="AX184" s="14" t="s">
        <v>86</v>
      </c>
      <c r="AY184" s="299" t="s">
        <v>141</v>
      </c>
    </row>
    <row r="185" spans="1:65" s="2" customFormat="1" ht="16.5" customHeight="1">
      <c r="A185" s="38"/>
      <c r="B185" s="39"/>
      <c r="C185" s="244" t="s">
        <v>322</v>
      </c>
      <c r="D185" s="244" t="s">
        <v>144</v>
      </c>
      <c r="E185" s="245" t="s">
        <v>1252</v>
      </c>
      <c r="F185" s="246" t="s">
        <v>1253</v>
      </c>
      <c r="G185" s="247" t="s">
        <v>494</v>
      </c>
      <c r="H185" s="263">
        <v>2.364</v>
      </c>
      <c r="I185" s="249"/>
      <c r="J185" s="250">
        <f>ROUND(I185*H185,2)</f>
        <v>0</v>
      </c>
      <c r="K185" s="251"/>
      <c r="L185" s="44"/>
      <c r="M185" s="252" t="s">
        <v>1</v>
      </c>
      <c r="N185" s="253" t="s">
        <v>43</v>
      </c>
      <c r="O185" s="91"/>
      <c r="P185" s="254">
        <f>O185*H185</f>
        <v>0</v>
      </c>
      <c r="Q185" s="254">
        <v>0</v>
      </c>
      <c r="R185" s="254">
        <f>Q185*H185</f>
        <v>0</v>
      </c>
      <c r="S185" s="254">
        <v>0.063</v>
      </c>
      <c r="T185" s="255">
        <f>S185*H185</f>
        <v>0.14893199999999998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6" t="s">
        <v>160</v>
      </c>
      <c r="AT185" s="256" t="s">
        <v>144</v>
      </c>
      <c r="AU185" s="256" t="s">
        <v>154</v>
      </c>
      <c r="AY185" s="17" t="s">
        <v>141</v>
      </c>
      <c r="BE185" s="257">
        <f>IF(N185="základní",J185,0)</f>
        <v>0</v>
      </c>
      <c r="BF185" s="257">
        <f>IF(N185="snížená",J185,0)</f>
        <v>0</v>
      </c>
      <c r="BG185" s="257">
        <f>IF(N185="zákl. přenesená",J185,0)</f>
        <v>0</v>
      </c>
      <c r="BH185" s="257">
        <f>IF(N185="sníž. přenesená",J185,0)</f>
        <v>0</v>
      </c>
      <c r="BI185" s="257">
        <f>IF(N185="nulová",J185,0)</f>
        <v>0</v>
      </c>
      <c r="BJ185" s="17" t="s">
        <v>86</v>
      </c>
      <c r="BK185" s="257">
        <f>ROUND(I185*H185,2)</f>
        <v>0</v>
      </c>
      <c r="BL185" s="17" t="s">
        <v>160</v>
      </c>
      <c r="BM185" s="256" t="s">
        <v>1254</v>
      </c>
    </row>
    <row r="186" spans="1:51" s="14" customFormat="1" ht="12">
      <c r="A186" s="14"/>
      <c r="B186" s="289"/>
      <c r="C186" s="290"/>
      <c r="D186" s="275" t="s">
        <v>905</v>
      </c>
      <c r="E186" s="291" t="s">
        <v>1</v>
      </c>
      <c r="F186" s="292" t="s">
        <v>1255</v>
      </c>
      <c r="G186" s="290"/>
      <c r="H186" s="293">
        <v>2.364</v>
      </c>
      <c r="I186" s="294"/>
      <c r="J186" s="290"/>
      <c r="K186" s="290"/>
      <c r="L186" s="295"/>
      <c r="M186" s="296"/>
      <c r="N186" s="297"/>
      <c r="O186" s="297"/>
      <c r="P186" s="297"/>
      <c r="Q186" s="297"/>
      <c r="R186" s="297"/>
      <c r="S186" s="297"/>
      <c r="T186" s="29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99" t="s">
        <v>905</v>
      </c>
      <c r="AU186" s="299" t="s">
        <v>154</v>
      </c>
      <c r="AV186" s="14" t="s">
        <v>88</v>
      </c>
      <c r="AW186" s="14" t="s">
        <v>34</v>
      </c>
      <c r="AX186" s="14" t="s">
        <v>86</v>
      </c>
      <c r="AY186" s="299" t="s">
        <v>141</v>
      </c>
    </row>
    <row r="187" spans="1:65" s="2" customFormat="1" ht="24" customHeight="1">
      <c r="A187" s="38"/>
      <c r="B187" s="39"/>
      <c r="C187" s="244" t="s">
        <v>332</v>
      </c>
      <c r="D187" s="244" t="s">
        <v>144</v>
      </c>
      <c r="E187" s="245" t="s">
        <v>1256</v>
      </c>
      <c r="F187" s="246" t="s">
        <v>1257</v>
      </c>
      <c r="G187" s="247" t="s">
        <v>191</v>
      </c>
      <c r="H187" s="263">
        <v>1</v>
      </c>
      <c r="I187" s="249"/>
      <c r="J187" s="250">
        <f>ROUND(I187*H187,2)</f>
        <v>0</v>
      </c>
      <c r="K187" s="251"/>
      <c r="L187" s="44"/>
      <c r="M187" s="252" t="s">
        <v>1</v>
      </c>
      <c r="N187" s="253" t="s">
        <v>43</v>
      </c>
      <c r="O187" s="91"/>
      <c r="P187" s="254">
        <f>O187*H187</f>
        <v>0</v>
      </c>
      <c r="Q187" s="254">
        <v>0</v>
      </c>
      <c r="R187" s="254">
        <f>Q187*H187</f>
        <v>0</v>
      </c>
      <c r="S187" s="254">
        <v>0.025</v>
      </c>
      <c r="T187" s="255">
        <f>S187*H187</f>
        <v>0.025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6" t="s">
        <v>160</v>
      </c>
      <c r="AT187" s="256" t="s">
        <v>144</v>
      </c>
      <c r="AU187" s="256" t="s">
        <v>154</v>
      </c>
      <c r="AY187" s="17" t="s">
        <v>141</v>
      </c>
      <c r="BE187" s="257">
        <f>IF(N187="základní",J187,0)</f>
        <v>0</v>
      </c>
      <c r="BF187" s="257">
        <f>IF(N187="snížená",J187,0)</f>
        <v>0</v>
      </c>
      <c r="BG187" s="257">
        <f>IF(N187="zákl. přenesená",J187,0)</f>
        <v>0</v>
      </c>
      <c r="BH187" s="257">
        <f>IF(N187="sníž. přenesená",J187,0)</f>
        <v>0</v>
      </c>
      <c r="BI187" s="257">
        <f>IF(N187="nulová",J187,0)</f>
        <v>0</v>
      </c>
      <c r="BJ187" s="17" t="s">
        <v>86</v>
      </c>
      <c r="BK187" s="257">
        <f>ROUND(I187*H187,2)</f>
        <v>0</v>
      </c>
      <c r="BL187" s="17" t="s">
        <v>160</v>
      </c>
      <c r="BM187" s="256" t="s">
        <v>1258</v>
      </c>
    </row>
    <row r="188" spans="1:51" s="14" customFormat="1" ht="12">
      <c r="A188" s="14"/>
      <c r="B188" s="289"/>
      <c r="C188" s="290"/>
      <c r="D188" s="275" t="s">
        <v>905</v>
      </c>
      <c r="E188" s="291" t="s">
        <v>1</v>
      </c>
      <c r="F188" s="292" t="s">
        <v>1259</v>
      </c>
      <c r="G188" s="290"/>
      <c r="H188" s="293">
        <v>1</v>
      </c>
      <c r="I188" s="294"/>
      <c r="J188" s="290"/>
      <c r="K188" s="290"/>
      <c r="L188" s="295"/>
      <c r="M188" s="296"/>
      <c r="N188" s="297"/>
      <c r="O188" s="297"/>
      <c r="P188" s="297"/>
      <c r="Q188" s="297"/>
      <c r="R188" s="297"/>
      <c r="S188" s="297"/>
      <c r="T188" s="29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9" t="s">
        <v>905</v>
      </c>
      <c r="AU188" s="299" t="s">
        <v>154</v>
      </c>
      <c r="AV188" s="14" t="s">
        <v>88</v>
      </c>
      <c r="AW188" s="14" t="s">
        <v>34</v>
      </c>
      <c r="AX188" s="14" t="s">
        <v>86</v>
      </c>
      <c r="AY188" s="299" t="s">
        <v>141</v>
      </c>
    </row>
    <row r="189" spans="1:65" s="2" customFormat="1" ht="24" customHeight="1">
      <c r="A189" s="38"/>
      <c r="B189" s="39"/>
      <c r="C189" s="244" t="s">
        <v>8</v>
      </c>
      <c r="D189" s="244" t="s">
        <v>144</v>
      </c>
      <c r="E189" s="245" t="s">
        <v>1260</v>
      </c>
      <c r="F189" s="246" t="s">
        <v>1261</v>
      </c>
      <c r="G189" s="247" t="s">
        <v>494</v>
      </c>
      <c r="H189" s="263">
        <v>62.3</v>
      </c>
      <c r="I189" s="249"/>
      <c r="J189" s="250">
        <f>ROUND(I189*H189,2)</f>
        <v>0</v>
      </c>
      <c r="K189" s="251"/>
      <c r="L189" s="44"/>
      <c r="M189" s="252" t="s">
        <v>1</v>
      </c>
      <c r="N189" s="253" t="s">
        <v>43</v>
      </c>
      <c r="O189" s="91"/>
      <c r="P189" s="254">
        <f>O189*H189</f>
        <v>0</v>
      </c>
      <c r="Q189" s="254">
        <v>0</v>
      </c>
      <c r="R189" s="254">
        <f>Q189*H189</f>
        <v>0</v>
      </c>
      <c r="S189" s="254">
        <v>0.046</v>
      </c>
      <c r="T189" s="255">
        <f>S189*H189</f>
        <v>2.8657999999999997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6" t="s">
        <v>160</v>
      </c>
      <c r="AT189" s="256" t="s">
        <v>144</v>
      </c>
      <c r="AU189" s="256" t="s">
        <v>154</v>
      </c>
      <c r="AY189" s="17" t="s">
        <v>141</v>
      </c>
      <c r="BE189" s="257">
        <f>IF(N189="základní",J189,0)</f>
        <v>0</v>
      </c>
      <c r="BF189" s="257">
        <f>IF(N189="snížená",J189,0)</f>
        <v>0</v>
      </c>
      <c r="BG189" s="257">
        <f>IF(N189="zákl. přenesená",J189,0)</f>
        <v>0</v>
      </c>
      <c r="BH189" s="257">
        <f>IF(N189="sníž. přenesená",J189,0)</f>
        <v>0</v>
      </c>
      <c r="BI189" s="257">
        <f>IF(N189="nulová",J189,0)</f>
        <v>0</v>
      </c>
      <c r="BJ189" s="17" t="s">
        <v>86</v>
      </c>
      <c r="BK189" s="257">
        <f>ROUND(I189*H189,2)</f>
        <v>0</v>
      </c>
      <c r="BL189" s="17" t="s">
        <v>160</v>
      </c>
      <c r="BM189" s="256" t="s">
        <v>1262</v>
      </c>
    </row>
    <row r="190" spans="1:51" s="14" customFormat="1" ht="12">
      <c r="A190" s="14"/>
      <c r="B190" s="289"/>
      <c r="C190" s="290"/>
      <c r="D190" s="275" t="s">
        <v>905</v>
      </c>
      <c r="E190" s="291" t="s">
        <v>1</v>
      </c>
      <c r="F190" s="292" t="s">
        <v>1263</v>
      </c>
      <c r="G190" s="290"/>
      <c r="H190" s="293">
        <v>10</v>
      </c>
      <c r="I190" s="294"/>
      <c r="J190" s="290"/>
      <c r="K190" s="290"/>
      <c r="L190" s="295"/>
      <c r="M190" s="296"/>
      <c r="N190" s="297"/>
      <c r="O190" s="297"/>
      <c r="P190" s="297"/>
      <c r="Q190" s="297"/>
      <c r="R190" s="297"/>
      <c r="S190" s="297"/>
      <c r="T190" s="29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99" t="s">
        <v>905</v>
      </c>
      <c r="AU190" s="299" t="s">
        <v>154</v>
      </c>
      <c r="AV190" s="14" t="s">
        <v>88</v>
      </c>
      <c r="AW190" s="14" t="s">
        <v>34</v>
      </c>
      <c r="AX190" s="14" t="s">
        <v>78</v>
      </c>
      <c r="AY190" s="299" t="s">
        <v>141</v>
      </c>
    </row>
    <row r="191" spans="1:51" s="14" customFormat="1" ht="12">
      <c r="A191" s="14"/>
      <c r="B191" s="289"/>
      <c r="C191" s="290"/>
      <c r="D191" s="275" t="s">
        <v>905</v>
      </c>
      <c r="E191" s="291" t="s">
        <v>1</v>
      </c>
      <c r="F191" s="292" t="s">
        <v>1264</v>
      </c>
      <c r="G191" s="290"/>
      <c r="H191" s="293">
        <v>25</v>
      </c>
      <c r="I191" s="294"/>
      <c r="J191" s="290"/>
      <c r="K191" s="290"/>
      <c r="L191" s="295"/>
      <c r="M191" s="296"/>
      <c r="N191" s="297"/>
      <c r="O191" s="297"/>
      <c r="P191" s="297"/>
      <c r="Q191" s="297"/>
      <c r="R191" s="297"/>
      <c r="S191" s="297"/>
      <c r="T191" s="29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99" t="s">
        <v>905</v>
      </c>
      <c r="AU191" s="299" t="s">
        <v>154</v>
      </c>
      <c r="AV191" s="14" t="s">
        <v>88</v>
      </c>
      <c r="AW191" s="14" t="s">
        <v>34</v>
      </c>
      <c r="AX191" s="14" t="s">
        <v>78</v>
      </c>
      <c r="AY191" s="299" t="s">
        <v>141</v>
      </c>
    </row>
    <row r="192" spans="1:51" s="14" customFormat="1" ht="12">
      <c r="A192" s="14"/>
      <c r="B192" s="289"/>
      <c r="C192" s="290"/>
      <c r="D192" s="275" t="s">
        <v>905</v>
      </c>
      <c r="E192" s="291" t="s">
        <v>1</v>
      </c>
      <c r="F192" s="292" t="s">
        <v>1265</v>
      </c>
      <c r="G192" s="290"/>
      <c r="H192" s="293">
        <v>1.3</v>
      </c>
      <c r="I192" s="294"/>
      <c r="J192" s="290"/>
      <c r="K192" s="290"/>
      <c r="L192" s="295"/>
      <c r="M192" s="296"/>
      <c r="N192" s="297"/>
      <c r="O192" s="297"/>
      <c r="P192" s="297"/>
      <c r="Q192" s="297"/>
      <c r="R192" s="297"/>
      <c r="S192" s="297"/>
      <c r="T192" s="29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99" t="s">
        <v>905</v>
      </c>
      <c r="AU192" s="299" t="s">
        <v>154</v>
      </c>
      <c r="AV192" s="14" t="s">
        <v>88</v>
      </c>
      <c r="AW192" s="14" t="s">
        <v>34</v>
      </c>
      <c r="AX192" s="14" t="s">
        <v>78</v>
      </c>
      <c r="AY192" s="299" t="s">
        <v>141</v>
      </c>
    </row>
    <row r="193" spans="1:51" s="14" customFormat="1" ht="12">
      <c r="A193" s="14"/>
      <c r="B193" s="289"/>
      <c r="C193" s="290"/>
      <c r="D193" s="275" t="s">
        <v>905</v>
      </c>
      <c r="E193" s="291" t="s">
        <v>1</v>
      </c>
      <c r="F193" s="292" t="s">
        <v>1266</v>
      </c>
      <c r="G193" s="290"/>
      <c r="H193" s="293">
        <v>16</v>
      </c>
      <c r="I193" s="294"/>
      <c r="J193" s="290"/>
      <c r="K193" s="290"/>
      <c r="L193" s="295"/>
      <c r="M193" s="296"/>
      <c r="N193" s="297"/>
      <c r="O193" s="297"/>
      <c r="P193" s="297"/>
      <c r="Q193" s="297"/>
      <c r="R193" s="297"/>
      <c r="S193" s="297"/>
      <c r="T193" s="29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99" t="s">
        <v>905</v>
      </c>
      <c r="AU193" s="299" t="s">
        <v>154</v>
      </c>
      <c r="AV193" s="14" t="s">
        <v>88</v>
      </c>
      <c r="AW193" s="14" t="s">
        <v>34</v>
      </c>
      <c r="AX193" s="14" t="s">
        <v>78</v>
      </c>
      <c r="AY193" s="299" t="s">
        <v>141</v>
      </c>
    </row>
    <row r="194" spans="1:51" s="14" customFormat="1" ht="12">
      <c r="A194" s="14"/>
      <c r="B194" s="289"/>
      <c r="C194" s="290"/>
      <c r="D194" s="275" t="s">
        <v>905</v>
      </c>
      <c r="E194" s="291" t="s">
        <v>1</v>
      </c>
      <c r="F194" s="292" t="s">
        <v>1267</v>
      </c>
      <c r="G194" s="290"/>
      <c r="H194" s="293">
        <v>10</v>
      </c>
      <c r="I194" s="294"/>
      <c r="J194" s="290"/>
      <c r="K194" s="290"/>
      <c r="L194" s="295"/>
      <c r="M194" s="296"/>
      <c r="N194" s="297"/>
      <c r="O194" s="297"/>
      <c r="P194" s="297"/>
      <c r="Q194" s="297"/>
      <c r="R194" s="297"/>
      <c r="S194" s="297"/>
      <c r="T194" s="29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99" t="s">
        <v>905</v>
      </c>
      <c r="AU194" s="299" t="s">
        <v>154</v>
      </c>
      <c r="AV194" s="14" t="s">
        <v>88</v>
      </c>
      <c r="AW194" s="14" t="s">
        <v>34</v>
      </c>
      <c r="AX194" s="14" t="s">
        <v>78</v>
      </c>
      <c r="AY194" s="299" t="s">
        <v>141</v>
      </c>
    </row>
    <row r="195" spans="1:51" s="15" customFormat="1" ht="12">
      <c r="A195" s="15"/>
      <c r="B195" s="300"/>
      <c r="C195" s="301"/>
      <c r="D195" s="275" t="s">
        <v>905</v>
      </c>
      <c r="E195" s="302" t="s">
        <v>1</v>
      </c>
      <c r="F195" s="303" t="s">
        <v>926</v>
      </c>
      <c r="G195" s="301"/>
      <c r="H195" s="304">
        <v>62.3</v>
      </c>
      <c r="I195" s="305"/>
      <c r="J195" s="301"/>
      <c r="K195" s="301"/>
      <c r="L195" s="306"/>
      <c r="M195" s="307"/>
      <c r="N195" s="308"/>
      <c r="O195" s="308"/>
      <c r="P195" s="308"/>
      <c r="Q195" s="308"/>
      <c r="R195" s="308"/>
      <c r="S195" s="308"/>
      <c r="T195" s="30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310" t="s">
        <v>905</v>
      </c>
      <c r="AU195" s="310" t="s">
        <v>154</v>
      </c>
      <c r="AV195" s="15" t="s">
        <v>160</v>
      </c>
      <c r="AW195" s="15" t="s">
        <v>34</v>
      </c>
      <c r="AX195" s="15" t="s">
        <v>86</v>
      </c>
      <c r="AY195" s="310" t="s">
        <v>141</v>
      </c>
    </row>
    <row r="196" spans="1:63" s="12" customFormat="1" ht="20.85" customHeight="1">
      <c r="A196" s="12"/>
      <c r="B196" s="228"/>
      <c r="C196" s="229"/>
      <c r="D196" s="230" t="s">
        <v>77</v>
      </c>
      <c r="E196" s="242" t="s">
        <v>1268</v>
      </c>
      <c r="F196" s="242" t="s">
        <v>1269</v>
      </c>
      <c r="G196" s="229"/>
      <c r="H196" s="229"/>
      <c r="I196" s="232"/>
      <c r="J196" s="243">
        <f>BK196</f>
        <v>0</v>
      </c>
      <c r="K196" s="229"/>
      <c r="L196" s="234"/>
      <c r="M196" s="235"/>
      <c r="N196" s="236"/>
      <c r="O196" s="236"/>
      <c r="P196" s="237">
        <f>SUM(P197:P201)</f>
        <v>0</v>
      </c>
      <c r="Q196" s="236"/>
      <c r="R196" s="237">
        <f>SUM(R197:R201)</f>
        <v>0</v>
      </c>
      <c r="S196" s="236"/>
      <c r="T196" s="238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9" t="s">
        <v>86</v>
      </c>
      <c r="AT196" s="240" t="s">
        <v>77</v>
      </c>
      <c r="AU196" s="240" t="s">
        <v>88</v>
      </c>
      <c r="AY196" s="239" t="s">
        <v>141</v>
      </c>
      <c r="BK196" s="241">
        <f>SUM(BK197:BK201)</f>
        <v>0</v>
      </c>
    </row>
    <row r="197" spans="1:65" s="2" customFormat="1" ht="24" customHeight="1">
      <c r="A197" s="38"/>
      <c r="B197" s="39"/>
      <c r="C197" s="244" t="s">
        <v>186</v>
      </c>
      <c r="D197" s="244" t="s">
        <v>144</v>
      </c>
      <c r="E197" s="245" t="s">
        <v>1270</v>
      </c>
      <c r="F197" s="246" t="s">
        <v>1271</v>
      </c>
      <c r="G197" s="247" t="s">
        <v>224</v>
      </c>
      <c r="H197" s="263">
        <v>5.847</v>
      </c>
      <c r="I197" s="249"/>
      <c r="J197" s="250">
        <f>ROUND(I197*H197,2)</f>
        <v>0</v>
      </c>
      <c r="K197" s="251"/>
      <c r="L197" s="44"/>
      <c r="M197" s="252" t="s">
        <v>1</v>
      </c>
      <c r="N197" s="253" t="s">
        <v>43</v>
      </c>
      <c r="O197" s="91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6" t="s">
        <v>160</v>
      </c>
      <c r="AT197" s="256" t="s">
        <v>144</v>
      </c>
      <c r="AU197" s="256" t="s">
        <v>154</v>
      </c>
      <c r="AY197" s="17" t="s">
        <v>141</v>
      </c>
      <c r="BE197" s="257">
        <f>IF(N197="základní",J197,0)</f>
        <v>0</v>
      </c>
      <c r="BF197" s="257">
        <f>IF(N197="snížená",J197,0)</f>
        <v>0</v>
      </c>
      <c r="BG197" s="257">
        <f>IF(N197="zákl. přenesená",J197,0)</f>
        <v>0</v>
      </c>
      <c r="BH197" s="257">
        <f>IF(N197="sníž. přenesená",J197,0)</f>
        <v>0</v>
      </c>
      <c r="BI197" s="257">
        <f>IF(N197="nulová",J197,0)</f>
        <v>0</v>
      </c>
      <c r="BJ197" s="17" t="s">
        <v>86</v>
      </c>
      <c r="BK197" s="257">
        <f>ROUND(I197*H197,2)</f>
        <v>0</v>
      </c>
      <c r="BL197" s="17" t="s">
        <v>160</v>
      </c>
      <c r="BM197" s="256" t="s">
        <v>1272</v>
      </c>
    </row>
    <row r="198" spans="1:65" s="2" customFormat="1" ht="24" customHeight="1">
      <c r="A198" s="38"/>
      <c r="B198" s="39"/>
      <c r="C198" s="244" t="s">
        <v>342</v>
      </c>
      <c r="D198" s="244" t="s">
        <v>144</v>
      </c>
      <c r="E198" s="245" t="s">
        <v>1273</v>
      </c>
      <c r="F198" s="246" t="s">
        <v>1274</v>
      </c>
      <c r="G198" s="247" t="s">
        <v>224</v>
      </c>
      <c r="H198" s="263">
        <v>5.847</v>
      </c>
      <c r="I198" s="249"/>
      <c r="J198" s="250">
        <f>ROUND(I198*H198,2)</f>
        <v>0</v>
      </c>
      <c r="K198" s="251"/>
      <c r="L198" s="44"/>
      <c r="M198" s="252" t="s">
        <v>1</v>
      </c>
      <c r="N198" s="253" t="s">
        <v>43</v>
      </c>
      <c r="O198" s="91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6" t="s">
        <v>160</v>
      </c>
      <c r="AT198" s="256" t="s">
        <v>144</v>
      </c>
      <c r="AU198" s="256" t="s">
        <v>154</v>
      </c>
      <c r="AY198" s="17" t="s">
        <v>141</v>
      </c>
      <c r="BE198" s="257">
        <f>IF(N198="základní",J198,0)</f>
        <v>0</v>
      </c>
      <c r="BF198" s="257">
        <f>IF(N198="snížená",J198,0)</f>
        <v>0</v>
      </c>
      <c r="BG198" s="257">
        <f>IF(N198="zákl. přenesená",J198,0)</f>
        <v>0</v>
      </c>
      <c r="BH198" s="257">
        <f>IF(N198="sníž. přenesená",J198,0)</f>
        <v>0</v>
      </c>
      <c r="BI198" s="257">
        <f>IF(N198="nulová",J198,0)</f>
        <v>0</v>
      </c>
      <c r="BJ198" s="17" t="s">
        <v>86</v>
      </c>
      <c r="BK198" s="257">
        <f>ROUND(I198*H198,2)</f>
        <v>0</v>
      </c>
      <c r="BL198" s="17" t="s">
        <v>160</v>
      </c>
      <c r="BM198" s="256" t="s">
        <v>1275</v>
      </c>
    </row>
    <row r="199" spans="1:65" s="2" customFormat="1" ht="24" customHeight="1">
      <c r="A199" s="38"/>
      <c r="B199" s="39"/>
      <c r="C199" s="244" t="s">
        <v>346</v>
      </c>
      <c r="D199" s="244" t="s">
        <v>144</v>
      </c>
      <c r="E199" s="245" t="s">
        <v>1276</v>
      </c>
      <c r="F199" s="246" t="s">
        <v>1277</v>
      </c>
      <c r="G199" s="247" t="s">
        <v>224</v>
      </c>
      <c r="H199" s="263">
        <v>132.373</v>
      </c>
      <c r="I199" s="249"/>
      <c r="J199" s="250">
        <f>ROUND(I199*H199,2)</f>
        <v>0</v>
      </c>
      <c r="K199" s="251"/>
      <c r="L199" s="44"/>
      <c r="M199" s="252" t="s">
        <v>1</v>
      </c>
      <c r="N199" s="253" t="s">
        <v>43</v>
      </c>
      <c r="O199" s="91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6" t="s">
        <v>160</v>
      </c>
      <c r="AT199" s="256" t="s">
        <v>144</v>
      </c>
      <c r="AU199" s="256" t="s">
        <v>154</v>
      </c>
      <c r="AY199" s="17" t="s">
        <v>141</v>
      </c>
      <c r="BE199" s="257">
        <f>IF(N199="základní",J199,0)</f>
        <v>0</v>
      </c>
      <c r="BF199" s="257">
        <f>IF(N199="snížená",J199,0)</f>
        <v>0</v>
      </c>
      <c r="BG199" s="257">
        <f>IF(N199="zákl. přenesená",J199,0)</f>
        <v>0</v>
      </c>
      <c r="BH199" s="257">
        <f>IF(N199="sníž. přenesená",J199,0)</f>
        <v>0</v>
      </c>
      <c r="BI199" s="257">
        <f>IF(N199="nulová",J199,0)</f>
        <v>0</v>
      </c>
      <c r="BJ199" s="17" t="s">
        <v>86</v>
      </c>
      <c r="BK199" s="257">
        <f>ROUND(I199*H199,2)</f>
        <v>0</v>
      </c>
      <c r="BL199" s="17" t="s">
        <v>160</v>
      </c>
      <c r="BM199" s="256" t="s">
        <v>1278</v>
      </c>
    </row>
    <row r="200" spans="1:51" s="14" customFormat="1" ht="12">
      <c r="A200" s="14"/>
      <c r="B200" s="289"/>
      <c r="C200" s="290"/>
      <c r="D200" s="275" t="s">
        <v>905</v>
      </c>
      <c r="E200" s="291" t="s">
        <v>1</v>
      </c>
      <c r="F200" s="292" t="s">
        <v>1279</v>
      </c>
      <c r="G200" s="290"/>
      <c r="H200" s="293">
        <v>132.373</v>
      </c>
      <c r="I200" s="294"/>
      <c r="J200" s="290"/>
      <c r="K200" s="290"/>
      <c r="L200" s="295"/>
      <c r="M200" s="296"/>
      <c r="N200" s="297"/>
      <c r="O200" s="297"/>
      <c r="P200" s="297"/>
      <c r="Q200" s="297"/>
      <c r="R200" s="297"/>
      <c r="S200" s="297"/>
      <c r="T200" s="29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99" t="s">
        <v>905</v>
      </c>
      <c r="AU200" s="299" t="s">
        <v>154</v>
      </c>
      <c r="AV200" s="14" t="s">
        <v>88</v>
      </c>
      <c r="AW200" s="14" t="s">
        <v>34</v>
      </c>
      <c r="AX200" s="14" t="s">
        <v>86</v>
      </c>
      <c r="AY200" s="299" t="s">
        <v>141</v>
      </c>
    </row>
    <row r="201" spans="1:65" s="2" customFormat="1" ht="24" customHeight="1">
      <c r="A201" s="38"/>
      <c r="B201" s="39"/>
      <c r="C201" s="244" t="s">
        <v>350</v>
      </c>
      <c r="D201" s="244" t="s">
        <v>144</v>
      </c>
      <c r="E201" s="245" t="s">
        <v>1280</v>
      </c>
      <c r="F201" s="246" t="s">
        <v>1281</v>
      </c>
      <c r="G201" s="247" t="s">
        <v>224</v>
      </c>
      <c r="H201" s="263">
        <v>6.967</v>
      </c>
      <c r="I201" s="249"/>
      <c r="J201" s="250">
        <f>ROUND(I201*H201,2)</f>
        <v>0</v>
      </c>
      <c r="K201" s="251"/>
      <c r="L201" s="44"/>
      <c r="M201" s="252" t="s">
        <v>1</v>
      </c>
      <c r="N201" s="253" t="s">
        <v>43</v>
      </c>
      <c r="O201" s="91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6" t="s">
        <v>160</v>
      </c>
      <c r="AT201" s="256" t="s">
        <v>144</v>
      </c>
      <c r="AU201" s="256" t="s">
        <v>154</v>
      </c>
      <c r="AY201" s="17" t="s">
        <v>141</v>
      </c>
      <c r="BE201" s="257">
        <f>IF(N201="základní",J201,0)</f>
        <v>0</v>
      </c>
      <c r="BF201" s="257">
        <f>IF(N201="snížená",J201,0)</f>
        <v>0</v>
      </c>
      <c r="BG201" s="257">
        <f>IF(N201="zákl. přenesená",J201,0)</f>
        <v>0</v>
      </c>
      <c r="BH201" s="257">
        <f>IF(N201="sníž. přenesená",J201,0)</f>
        <v>0</v>
      </c>
      <c r="BI201" s="257">
        <f>IF(N201="nulová",J201,0)</f>
        <v>0</v>
      </c>
      <c r="BJ201" s="17" t="s">
        <v>86</v>
      </c>
      <c r="BK201" s="257">
        <f>ROUND(I201*H201,2)</f>
        <v>0</v>
      </c>
      <c r="BL201" s="17" t="s">
        <v>160</v>
      </c>
      <c r="BM201" s="256" t="s">
        <v>1282</v>
      </c>
    </row>
    <row r="202" spans="1:63" s="12" customFormat="1" ht="20.85" customHeight="1">
      <c r="A202" s="12"/>
      <c r="B202" s="228"/>
      <c r="C202" s="229"/>
      <c r="D202" s="230" t="s">
        <v>77</v>
      </c>
      <c r="E202" s="242" t="s">
        <v>1283</v>
      </c>
      <c r="F202" s="242" t="s">
        <v>1284</v>
      </c>
      <c r="G202" s="229"/>
      <c r="H202" s="229"/>
      <c r="I202" s="232"/>
      <c r="J202" s="243">
        <f>BK202</f>
        <v>0</v>
      </c>
      <c r="K202" s="229"/>
      <c r="L202" s="234"/>
      <c r="M202" s="235"/>
      <c r="N202" s="236"/>
      <c r="O202" s="236"/>
      <c r="P202" s="237">
        <f>P203</f>
        <v>0</v>
      </c>
      <c r="Q202" s="236"/>
      <c r="R202" s="237">
        <f>R203</f>
        <v>0</v>
      </c>
      <c r="S202" s="236"/>
      <c r="T202" s="238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9" t="s">
        <v>86</v>
      </c>
      <c r="AT202" s="240" t="s">
        <v>77</v>
      </c>
      <c r="AU202" s="240" t="s">
        <v>88</v>
      </c>
      <c r="AY202" s="239" t="s">
        <v>141</v>
      </c>
      <c r="BK202" s="241">
        <f>BK203</f>
        <v>0</v>
      </c>
    </row>
    <row r="203" spans="1:65" s="2" customFormat="1" ht="16.5" customHeight="1">
      <c r="A203" s="38"/>
      <c r="B203" s="39"/>
      <c r="C203" s="244" t="s">
        <v>360</v>
      </c>
      <c r="D203" s="244" t="s">
        <v>144</v>
      </c>
      <c r="E203" s="245" t="s">
        <v>1285</v>
      </c>
      <c r="F203" s="246" t="s">
        <v>1286</v>
      </c>
      <c r="G203" s="247" t="s">
        <v>224</v>
      </c>
      <c r="H203" s="263">
        <v>1.752</v>
      </c>
      <c r="I203" s="249"/>
      <c r="J203" s="250">
        <f>ROUND(I203*H203,2)</f>
        <v>0</v>
      </c>
      <c r="K203" s="251"/>
      <c r="L203" s="44"/>
      <c r="M203" s="252" t="s">
        <v>1</v>
      </c>
      <c r="N203" s="253" t="s">
        <v>43</v>
      </c>
      <c r="O203" s="91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6" t="s">
        <v>160</v>
      </c>
      <c r="AT203" s="256" t="s">
        <v>144</v>
      </c>
      <c r="AU203" s="256" t="s">
        <v>154</v>
      </c>
      <c r="AY203" s="17" t="s">
        <v>141</v>
      </c>
      <c r="BE203" s="257">
        <f>IF(N203="základní",J203,0)</f>
        <v>0</v>
      </c>
      <c r="BF203" s="257">
        <f>IF(N203="snížená",J203,0)</f>
        <v>0</v>
      </c>
      <c r="BG203" s="257">
        <f>IF(N203="zákl. přenesená",J203,0)</f>
        <v>0</v>
      </c>
      <c r="BH203" s="257">
        <f>IF(N203="sníž. přenesená",J203,0)</f>
        <v>0</v>
      </c>
      <c r="BI203" s="257">
        <f>IF(N203="nulová",J203,0)</f>
        <v>0</v>
      </c>
      <c r="BJ203" s="17" t="s">
        <v>86</v>
      </c>
      <c r="BK203" s="257">
        <f>ROUND(I203*H203,2)</f>
        <v>0</v>
      </c>
      <c r="BL203" s="17" t="s">
        <v>160</v>
      </c>
      <c r="BM203" s="256" t="s">
        <v>1287</v>
      </c>
    </row>
    <row r="204" spans="1:63" s="12" customFormat="1" ht="22.8" customHeight="1">
      <c r="A204" s="12"/>
      <c r="B204" s="228"/>
      <c r="C204" s="229"/>
      <c r="D204" s="230" t="s">
        <v>77</v>
      </c>
      <c r="E204" s="242" t="s">
        <v>825</v>
      </c>
      <c r="F204" s="242" t="s">
        <v>826</v>
      </c>
      <c r="G204" s="229"/>
      <c r="H204" s="229"/>
      <c r="I204" s="232"/>
      <c r="J204" s="243">
        <f>BK204</f>
        <v>0</v>
      </c>
      <c r="K204" s="229"/>
      <c r="L204" s="234"/>
      <c r="M204" s="235"/>
      <c r="N204" s="236"/>
      <c r="O204" s="236"/>
      <c r="P204" s="237">
        <f>P205+P210+P213+P230+P244+P250+P270+P303+P311</f>
        <v>0</v>
      </c>
      <c r="Q204" s="236"/>
      <c r="R204" s="237">
        <f>R205+R210+R213+R230+R244+R250+R270+R303+R311</f>
        <v>1.4060050300000002</v>
      </c>
      <c r="S204" s="236"/>
      <c r="T204" s="238">
        <f>T205+T210+T213+T230+T244+T250+T270+T303+T311</f>
        <v>0.191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9" t="s">
        <v>88</v>
      </c>
      <c r="AT204" s="240" t="s">
        <v>77</v>
      </c>
      <c r="AU204" s="240" t="s">
        <v>86</v>
      </c>
      <c r="AY204" s="239" t="s">
        <v>141</v>
      </c>
      <c r="BK204" s="241">
        <f>BK205+BK210+BK213+BK230+BK244+BK250+BK270+BK303+BK311</f>
        <v>0</v>
      </c>
    </row>
    <row r="205" spans="1:63" s="12" customFormat="1" ht="20.85" customHeight="1">
      <c r="A205" s="12"/>
      <c r="B205" s="228"/>
      <c r="C205" s="229"/>
      <c r="D205" s="230" t="s">
        <v>77</v>
      </c>
      <c r="E205" s="242" t="s">
        <v>1288</v>
      </c>
      <c r="F205" s="242" t="s">
        <v>1289</v>
      </c>
      <c r="G205" s="229"/>
      <c r="H205" s="229"/>
      <c r="I205" s="232"/>
      <c r="J205" s="243">
        <f>BK205</f>
        <v>0</v>
      </c>
      <c r="K205" s="229"/>
      <c r="L205" s="234"/>
      <c r="M205" s="235"/>
      <c r="N205" s="236"/>
      <c r="O205" s="236"/>
      <c r="P205" s="237">
        <f>SUM(P206:P209)</f>
        <v>0</v>
      </c>
      <c r="Q205" s="236"/>
      <c r="R205" s="237">
        <f>SUM(R206:R209)</f>
        <v>0.00207</v>
      </c>
      <c r="S205" s="236"/>
      <c r="T205" s="238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88</v>
      </c>
      <c r="AT205" s="240" t="s">
        <v>77</v>
      </c>
      <c r="AU205" s="240" t="s">
        <v>88</v>
      </c>
      <c r="AY205" s="239" t="s">
        <v>141</v>
      </c>
      <c r="BK205" s="241">
        <f>SUM(BK206:BK209)</f>
        <v>0</v>
      </c>
    </row>
    <row r="206" spans="1:65" s="2" customFormat="1" ht="16.5" customHeight="1">
      <c r="A206" s="38"/>
      <c r="B206" s="39"/>
      <c r="C206" s="244" t="s">
        <v>7</v>
      </c>
      <c r="D206" s="244" t="s">
        <v>144</v>
      </c>
      <c r="E206" s="245" t="s">
        <v>1290</v>
      </c>
      <c r="F206" s="246" t="s">
        <v>1291</v>
      </c>
      <c r="G206" s="247" t="s">
        <v>300</v>
      </c>
      <c r="H206" s="263">
        <v>1</v>
      </c>
      <c r="I206" s="249"/>
      <c r="J206" s="250">
        <f>ROUND(I206*H206,2)</f>
        <v>0</v>
      </c>
      <c r="K206" s="251"/>
      <c r="L206" s="44"/>
      <c r="M206" s="252" t="s">
        <v>1</v>
      </c>
      <c r="N206" s="253" t="s">
        <v>43</v>
      </c>
      <c r="O206" s="91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6" t="s">
        <v>186</v>
      </c>
      <c r="AT206" s="256" t="s">
        <v>144</v>
      </c>
      <c r="AU206" s="256" t="s">
        <v>154</v>
      </c>
      <c r="AY206" s="17" t="s">
        <v>141</v>
      </c>
      <c r="BE206" s="257">
        <f>IF(N206="základní",J206,0)</f>
        <v>0</v>
      </c>
      <c r="BF206" s="257">
        <f>IF(N206="snížená",J206,0)</f>
        <v>0</v>
      </c>
      <c r="BG206" s="257">
        <f>IF(N206="zákl. přenesená",J206,0)</f>
        <v>0</v>
      </c>
      <c r="BH206" s="257">
        <f>IF(N206="sníž. přenesená",J206,0)</f>
        <v>0</v>
      </c>
      <c r="BI206" s="257">
        <f>IF(N206="nulová",J206,0)</f>
        <v>0</v>
      </c>
      <c r="BJ206" s="17" t="s">
        <v>86</v>
      </c>
      <c r="BK206" s="257">
        <f>ROUND(I206*H206,2)</f>
        <v>0</v>
      </c>
      <c r="BL206" s="17" t="s">
        <v>186</v>
      </c>
      <c r="BM206" s="256" t="s">
        <v>1292</v>
      </c>
    </row>
    <row r="207" spans="1:65" s="2" customFormat="1" ht="24" customHeight="1">
      <c r="A207" s="38"/>
      <c r="B207" s="39"/>
      <c r="C207" s="244" t="s">
        <v>367</v>
      </c>
      <c r="D207" s="244" t="s">
        <v>144</v>
      </c>
      <c r="E207" s="245" t="s">
        <v>1293</v>
      </c>
      <c r="F207" s="246" t="s">
        <v>1294</v>
      </c>
      <c r="G207" s="247" t="s">
        <v>191</v>
      </c>
      <c r="H207" s="263">
        <v>1</v>
      </c>
      <c r="I207" s="249"/>
      <c r="J207" s="250">
        <f>ROUND(I207*H207,2)</f>
        <v>0</v>
      </c>
      <c r="K207" s="251"/>
      <c r="L207" s="44"/>
      <c r="M207" s="252" t="s">
        <v>1</v>
      </c>
      <c r="N207" s="253" t="s">
        <v>43</v>
      </c>
      <c r="O207" s="91"/>
      <c r="P207" s="254">
        <f>O207*H207</f>
        <v>0</v>
      </c>
      <c r="Q207" s="254">
        <v>0.00207</v>
      </c>
      <c r="R207" s="254">
        <f>Q207*H207</f>
        <v>0.00207</v>
      </c>
      <c r="S207" s="254">
        <v>0</v>
      </c>
      <c r="T207" s="25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6" t="s">
        <v>186</v>
      </c>
      <c r="AT207" s="256" t="s">
        <v>144</v>
      </c>
      <c r="AU207" s="256" t="s">
        <v>154</v>
      </c>
      <c r="AY207" s="17" t="s">
        <v>141</v>
      </c>
      <c r="BE207" s="257">
        <f>IF(N207="základní",J207,0)</f>
        <v>0</v>
      </c>
      <c r="BF207" s="257">
        <f>IF(N207="snížená",J207,0)</f>
        <v>0</v>
      </c>
      <c r="BG207" s="257">
        <f>IF(N207="zákl. přenesená",J207,0)</f>
        <v>0</v>
      </c>
      <c r="BH207" s="257">
        <f>IF(N207="sníž. přenesená",J207,0)</f>
        <v>0</v>
      </c>
      <c r="BI207" s="257">
        <f>IF(N207="nulová",J207,0)</f>
        <v>0</v>
      </c>
      <c r="BJ207" s="17" t="s">
        <v>86</v>
      </c>
      <c r="BK207" s="257">
        <f>ROUND(I207*H207,2)</f>
        <v>0</v>
      </c>
      <c r="BL207" s="17" t="s">
        <v>186</v>
      </c>
      <c r="BM207" s="256" t="s">
        <v>1295</v>
      </c>
    </row>
    <row r="208" spans="1:51" s="14" customFormat="1" ht="12">
      <c r="A208" s="14"/>
      <c r="B208" s="289"/>
      <c r="C208" s="290"/>
      <c r="D208" s="275" t="s">
        <v>905</v>
      </c>
      <c r="E208" s="291" t="s">
        <v>1</v>
      </c>
      <c r="F208" s="292" t="s">
        <v>1296</v>
      </c>
      <c r="G208" s="290"/>
      <c r="H208" s="293">
        <v>1</v>
      </c>
      <c r="I208" s="294"/>
      <c r="J208" s="290"/>
      <c r="K208" s="290"/>
      <c r="L208" s="295"/>
      <c r="M208" s="296"/>
      <c r="N208" s="297"/>
      <c r="O208" s="297"/>
      <c r="P208" s="297"/>
      <c r="Q208" s="297"/>
      <c r="R208" s="297"/>
      <c r="S208" s="297"/>
      <c r="T208" s="29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9" t="s">
        <v>905</v>
      </c>
      <c r="AU208" s="299" t="s">
        <v>154</v>
      </c>
      <c r="AV208" s="14" t="s">
        <v>88</v>
      </c>
      <c r="AW208" s="14" t="s">
        <v>34</v>
      </c>
      <c r="AX208" s="14" t="s">
        <v>86</v>
      </c>
      <c r="AY208" s="299" t="s">
        <v>141</v>
      </c>
    </row>
    <row r="209" spans="1:65" s="2" customFormat="1" ht="24" customHeight="1">
      <c r="A209" s="38"/>
      <c r="B209" s="39"/>
      <c r="C209" s="244" t="s">
        <v>371</v>
      </c>
      <c r="D209" s="244" t="s">
        <v>144</v>
      </c>
      <c r="E209" s="245" t="s">
        <v>1297</v>
      </c>
      <c r="F209" s="246" t="s">
        <v>1298</v>
      </c>
      <c r="G209" s="247" t="s">
        <v>146</v>
      </c>
      <c r="H209" s="248"/>
      <c r="I209" s="249"/>
      <c r="J209" s="250">
        <f>ROUND(I209*H209,2)</f>
        <v>0</v>
      </c>
      <c r="K209" s="251"/>
      <c r="L209" s="44"/>
      <c r="M209" s="252" t="s">
        <v>1</v>
      </c>
      <c r="N209" s="253" t="s">
        <v>43</v>
      </c>
      <c r="O209" s="91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6" t="s">
        <v>186</v>
      </c>
      <c r="AT209" s="256" t="s">
        <v>144</v>
      </c>
      <c r="AU209" s="256" t="s">
        <v>154</v>
      </c>
      <c r="AY209" s="17" t="s">
        <v>141</v>
      </c>
      <c r="BE209" s="257">
        <f>IF(N209="základní",J209,0)</f>
        <v>0</v>
      </c>
      <c r="BF209" s="257">
        <f>IF(N209="snížená",J209,0)</f>
        <v>0</v>
      </c>
      <c r="BG209" s="257">
        <f>IF(N209="zákl. přenesená",J209,0)</f>
        <v>0</v>
      </c>
      <c r="BH209" s="257">
        <f>IF(N209="sníž. přenesená",J209,0)</f>
        <v>0</v>
      </c>
      <c r="BI209" s="257">
        <f>IF(N209="nulová",J209,0)</f>
        <v>0</v>
      </c>
      <c r="BJ209" s="17" t="s">
        <v>86</v>
      </c>
      <c r="BK209" s="257">
        <f>ROUND(I209*H209,2)</f>
        <v>0</v>
      </c>
      <c r="BL209" s="17" t="s">
        <v>186</v>
      </c>
      <c r="BM209" s="256" t="s">
        <v>1299</v>
      </c>
    </row>
    <row r="210" spans="1:63" s="12" customFormat="1" ht="20.85" customHeight="1">
      <c r="A210" s="12"/>
      <c r="B210" s="228"/>
      <c r="C210" s="229"/>
      <c r="D210" s="230" t="s">
        <v>77</v>
      </c>
      <c r="E210" s="242" t="s">
        <v>1103</v>
      </c>
      <c r="F210" s="242" t="s">
        <v>109</v>
      </c>
      <c r="G210" s="229"/>
      <c r="H210" s="229"/>
      <c r="I210" s="232"/>
      <c r="J210" s="243">
        <f>BK210</f>
        <v>0</v>
      </c>
      <c r="K210" s="229"/>
      <c r="L210" s="234"/>
      <c r="M210" s="235"/>
      <c r="N210" s="236"/>
      <c r="O210" s="236"/>
      <c r="P210" s="237">
        <f>SUM(P211:P212)</f>
        <v>0</v>
      </c>
      <c r="Q210" s="236"/>
      <c r="R210" s="237">
        <f>SUM(R211:R212)</f>
        <v>0</v>
      </c>
      <c r="S210" s="236"/>
      <c r="T210" s="238">
        <f>SUM(T211:T212)</f>
        <v>0.191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9" t="s">
        <v>88</v>
      </c>
      <c r="AT210" s="240" t="s">
        <v>77</v>
      </c>
      <c r="AU210" s="240" t="s">
        <v>88</v>
      </c>
      <c r="AY210" s="239" t="s">
        <v>141</v>
      </c>
      <c r="BK210" s="241">
        <f>SUM(BK211:BK212)</f>
        <v>0</v>
      </c>
    </row>
    <row r="211" spans="1:65" s="2" customFormat="1" ht="24" customHeight="1">
      <c r="A211" s="38"/>
      <c r="B211" s="39"/>
      <c r="C211" s="244" t="s">
        <v>375</v>
      </c>
      <c r="D211" s="244" t="s">
        <v>144</v>
      </c>
      <c r="E211" s="245" t="s">
        <v>1300</v>
      </c>
      <c r="F211" s="246" t="s">
        <v>1301</v>
      </c>
      <c r="G211" s="247" t="s">
        <v>239</v>
      </c>
      <c r="H211" s="263">
        <v>10</v>
      </c>
      <c r="I211" s="249"/>
      <c r="J211" s="250">
        <f>ROUND(I211*H211,2)</f>
        <v>0</v>
      </c>
      <c r="K211" s="251"/>
      <c r="L211" s="44"/>
      <c r="M211" s="252" t="s">
        <v>1</v>
      </c>
      <c r="N211" s="253" t="s">
        <v>43</v>
      </c>
      <c r="O211" s="91"/>
      <c r="P211" s="254">
        <f>O211*H211</f>
        <v>0</v>
      </c>
      <c r="Q211" s="254">
        <v>0</v>
      </c>
      <c r="R211" s="254">
        <f>Q211*H211</f>
        <v>0</v>
      </c>
      <c r="S211" s="254">
        <v>0.0191</v>
      </c>
      <c r="T211" s="255">
        <f>S211*H211</f>
        <v>0.191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6" t="s">
        <v>186</v>
      </c>
      <c r="AT211" s="256" t="s">
        <v>144</v>
      </c>
      <c r="AU211" s="256" t="s">
        <v>154</v>
      </c>
      <c r="AY211" s="17" t="s">
        <v>141</v>
      </c>
      <c r="BE211" s="257">
        <f>IF(N211="základní",J211,0)</f>
        <v>0</v>
      </c>
      <c r="BF211" s="257">
        <f>IF(N211="snížená",J211,0)</f>
        <v>0</v>
      </c>
      <c r="BG211" s="257">
        <f>IF(N211="zákl. přenesená",J211,0)</f>
        <v>0</v>
      </c>
      <c r="BH211" s="257">
        <f>IF(N211="sníž. přenesená",J211,0)</f>
        <v>0</v>
      </c>
      <c r="BI211" s="257">
        <f>IF(N211="nulová",J211,0)</f>
        <v>0</v>
      </c>
      <c r="BJ211" s="17" t="s">
        <v>86</v>
      </c>
      <c r="BK211" s="257">
        <f>ROUND(I211*H211,2)</f>
        <v>0</v>
      </c>
      <c r="BL211" s="17" t="s">
        <v>186</v>
      </c>
      <c r="BM211" s="256" t="s">
        <v>1302</v>
      </c>
    </row>
    <row r="212" spans="1:51" s="14" customFormat="1" ht="12">
      <c r="A212" s="14"/>
      <c r="B212" s="289"/>
      <c r="C212" s="290"/>
      <c r="D212" s="275" t="s">
        <v>905</v>
      </c>
      <c r="E212" s="291" t="s">
        <v>1</v>
      </c>
      <c r="F212" s="292" t="s">
        <v>1303</v>
      </c>
      <c r="G212" s="290"/>
      <c r="H212" s="293">
        <v>10</v>
      </c>
      <c r="I212" s="294"/>
      <c r="J212" s="290"/>
      <c r="K212" s="290"/>
      <c r="L212" s="295"/>
      <c r="M212" s="296"/>
      <c r="N212" s="297"/>
      <c r="O212" s="297"/>
      <c r="P212" s="297"/>
      <c r="Q212" s="297"/>
      <c r="R212" s="297"/>
      <c r="S212" s="297"/>
      <c r="T212" s="29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99" t="s">
        <v>905</v>
      </c>
      <c r="AU212" s="299" t="s">
        <v>154</v>
      </c>
      <c r="AV212" s="14" t="s">
        <v>88</v>
      </c>
      <c r="AW212" s="14" t="s">
        <v>34</v>
      </c>
      <c r="AX212" s="14" t="s">
        <v>86</v>
      </c>
      <c r="AY212" s="299" t="s">
        <v>141</v>
      </c>
    </row>
    <row r="213" spans="1:63" s="12" customFormat="1" ht="20.85" customHeight="1">
      <c r="A213" s="12"/>
      <c r="B213" s="228"/>
      <c r="C213" s="229"/>
      <c r="D213" s="230" t="s">
        <v>77</v>
      </c>
      <c r="E213" s="242" t="s">
        <v>1304</v>
      </c>
      <c r="F213" s="242" t="s">
        <v>1305</v>
      </c>
      <c r="G213" s="229"/>
      <c r="H213" s="229"/>
      <c r="I213" s="232"/>
      <c r="J213" s="243">
        <f>BK213</f>
        <v>0</v>
      </c>
      <c r="K213" s="229"/>
      <c r="L213" s="234"/>
      <c r="M213" s="235"/>
      <c r="N213" s="236"/>
      <c r="O213" s="236"/>
      <c r="P213" s="237">
        <f>SUM(P214:P229)</f>
        <v>0</v>
      </c>
      <c r="Q213" s="236"/>
      <c r="R213" s="237">
        <f>SUM(R214:R229)</f>
        <v>1.06314</v>
      </c>
      <c r="S213" s="236"/>
      <c r="T213" s="238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9" t="s">
        <v>88</v>
      </c>
      <c r="AT213" s="240" t="s">
        <v>77</v>
      </c>
      <c r="AU213" s="240" t="s">
        <v>88</v>
      </c>
      <c r="AY213" s="239" t="s">
        <v>141</v>
      </c>
      <c r="BK213" s="241">
        <f>SUM(BK214:BK229)</f>
        <v>0</v>
      </c>
    </row>
    <row r="214" spans="1:65" s="2" customFormat="1" ht="16.5" customHeight="1">
      <c r="A214" s="38"/>
      <c r="B214" s="39"/>
      <c r="C214" s="244" t="s">
        <v>379</v>
      </c>
      <c r="D214" s="244" t="s">
        <v>144</v>
      </c>
      <c r="E214" s="245" t="s">
        <v>1306</v>
      </c>
      <c r="F214" s="246" t="s">
        <v>1307</v>
      </c>
      <c r="G214" s="247" t="s">
        <v>239</v>
      </c>
      <c r="H214" s="263">
        <v>34.8</v>
      </c>
      <c r="I214" s="249"/>
      <c r="J214" s="250">
        <f>ROUND(I214*H214,2)</f>
        <v>0</v>
      </c>
      <c r="K214" s="251"/>
      <c r="L214" s="44"/>
      <c r="M214" s="252" t="s">
        <v>1</v>
      </c>
      <c r="N214" s="253" t="s">
        <v>43</v>
      </c>
      <c r="O214" s="91"/>
      <c r="P214" s="254">
        <f>O214*H214</f>
        <v>0</v>
      </c>
      <c r="Q214" s="254">
        <v>0</v>
      </c>
      <c r="R214" s="254">
        <f>Q214*H214</f>
        <v>0</v>
      </c>
      <c r="S214" s="254">
        <v>0</v>
      </c>
      <c r="T214" s="25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6" t="s">
        <v>186</v>
      </c>
      <c r="AT214" s="256" t="s">
        <v>144</v>
      </c>
      <c r="AU214" s="256" t="s">
        <v>154</v>
      </c>
      <c r="AY214" s="17" t="s">
        <v>141</v>
      </c>
      <c r="BE214" s="257">
        <f>IF(N214="základní",J214,0)</f>
        <v>0</v>
      </c>
      <c r="BF214" s="257">
        <f>IF(N214="snížená",J214,0)</f>
        <v>0</v>
      </c>
      <c r="BG214" s="257">
        <f>IF(N214="zákl. přenesená",J214,0)</f>
        <v>0</v>
      </c>
      <c r="BH214" s="257">
        <f>IF(N214="sníž. přenesená",J214,0)</f>
        <v>0</v>
      </c>
      <c r="BI214" s="257">
        <f>IF(N214="nulová",J214,0)</f>
        <v>0</v>
      </c>
      <c r="BJ214" s="17" t="s">
        <v>86</v>
      </c>
      <c r="BK214" s="257">
        <f>ROUND(I214*H214,2)</f>
        <v>0</v>
      </c>
      <c r="BL214" s="17" t="s">
        <v>186</v>
      </c>
      <c r="BM214" s="256" t="s">
        <v>1308</v>
      </c>
    </row>
    <row r="215" spans="1:51" s="14" customFormat="1" ht="12">
      <c r="A215" s="14"/>
      <c r="B215" s="289"/>
      <c r="C215" s="290"/>
      <c r="D215" s="275" t="s">
        <v>905</v>
      </c>
      <c r="E215" s="291" t="s">
        <v>1</v>
      </c>
      <c r="F215" s="292" t="s">
        <v>1309</v>
      </c>
      <c r="G215" s="290"/>
      <c r="H215" s="293">
        <v>14</v>
      </c>
      <c r="I215" s="294"/>
      <c r="J215" s="290"/>
      <c r="K215" s="290"/>
      <c r="L215" s="295"/>
      <c r="M215" s="296"/>
      <c r="N215" s="297"/>
      <c r="O215" s="297"/>
      <c r="P215" s="297"/>
      <c r="Q215" s="297"/>
      <c r="R215" s="297"/>
      <c r="S215" s="297"/>
      <c r="T215" s="29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99" t="s">
        <v>905</v>
      </c>
      <c r="AU215" s="299" t="s">
        <v>154</v>
      </c>
      <c r="AV215" s="14" t="s">
        <v>88</v>
      </c>
      <c r="AW215" s="14" t="s">
        <v>34</v>
      </c>
      <c r="AX215" s="14" t="s">
        <v>78</v>
      </c>
      <c r="AY215" s="299" t="s">
        <v>141</v>
      </c>
    </row>
    <row r="216" spans="1:51" s="14" customFormat="1" ht="12">
      <c r="A216" s="14"/>
      <c r="B216" s="289"/>
      <c r="C216" s="290"/>
      <c r="D216" s="275" t="s">
        <v>905</v>
      </c>
      <c r="E216" s="291" t="s">
        <v>1</v>
      </c>
      <c r="F216" s="292" t="s">
        <v>1310</v>
      </c>
      <c r="G216" s="290"/>
      <c r="H216" s="293">
        <v>12.8</v>
      </c>
      <c r="I216" s="294"/>
      <c r="J216" s="290"/>
      <c r="K216" s="290"/>
      <c r="L216" s="295"/>
      <c r="M216" s="296"/>
      <c r="N216" s="297"/>
      <c r="O216" s="297"/>
      <c r="P216" s="297"/>
      <c r="Q216" s="297"/>
      <c r="R216" s="297"/>
      <c r="S216" s="297"/>
      <c r="T216" s="29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9" t="s">
        <v>905</v>
      </c>
      <c r="AU216" s="299" t="s">
        <v>154</v>
      </c>
      <c r="AV216" s="14" t="s">
        <v>88</v>
      </c>
      <c r="AW216" s="14" t="s">
        <v>34</v>
      </c>
      <c r="AX216" s="14" t="s">
        <v>78</v>
      </c>
      <c r="AY216" s="299" t="s">
        <v>141</v>
      </c>
    </row>
    <row r="217" spans="1:51" s="14" customFormat="1" ht="12">
      <c r="A217" s="14"/>
      <c r="B217" s="289"/>
      <c r="C217" s="290"/>
      <c r="D217" s="275" t="s">
        <v>905</v>
      </c>
      <c r="E217" s="291" t="s">
        <v>1</v>
      </c>
      <c r="F217" s="292" t="s">
        <v>1311</v>
      </c>
      <c r="G217" s="290"/>
      <c r="H217" s="293">
        <v>8</v>
      </c>
      <c r="I217" s="294"/>
      <c r="J217" s="290"/>
      <c r="K217" s="290"/>
      <c r="L217" s="295"/>
      <c r="M217" s="296"/>
      <c r="N217" s="297"/>
      <c r="O217" s="297"/>
      <c r="P217" s="297"/>
      <c r="Q217" s="297"/>
      <c r="R217" s="297"/>
      <c r="S217" s="297"/>
      <c r="T217" s="29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99" t="s">
        <v>905</v>
      </c>
      <c r="AU217" s="299" t="s">
        <v>154</v>
      </c>
      <c r="AV217" s="14" t="s">
        <v>88</v>
      </c>
      <c r="AW217" s="14" t="s">
        <v>34</v>
      </c>
      <c r="AX217" s="14" t="s">
        <v>78</v>
      </c>
      <c r="AY217" s="299" t="s">
        <v>141</v>
      </c>
    </row>
    <row r="218" spans="1:51" s="15" customFormat="1" ht="12">
      <c r="A218" s="15"/>
      <c r="B218" s="300"/>
      <c r="C218" s="301"/>
      <c r="D218" s="275" t="s">
        <v>905</v>
      </c>
      <c r="E218" s="302" t="s">
        <v>1</v>
      </c>
      <c r="F218" s="303" t="s">
        <v>926</v>
      </c>
      <c r="G218" s="301"/>
      <c r="H218" s="304">
        <v>34.8</v>
      </c>
      <c r="I218" s="305"/>
      <c r="J218" s="301"/>
      <c r="K218" s="301"/>
      <c r="L218" s="306"/>
      <c r="M218" s="307"/>
      <c r="N218" s="308"/>
      <c r="O218" s="308"/>
      <c r="P218" s="308"/>
      <c r="Q218" s="308"/>
      <c r="R218" s="308"/>
      <c r="S218" s="308"/>
      <c r="T218" s="30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10" t="s">
        <v>905</v>
      </c>
      <c r="AU218" s="310" t="s">
        <v>154</v>
      </c>
      <c r="AV218" s="15" t="s">
        <v>160</v>
      </c>
      <c r="AW218" s="15" t="s">
        <v>34</v>
      </c>
      <c r="AX218" s="15" t="s">
        <v>86</v>
      </c>
      <c r="AY218" s="310" t="s">
        <v>141</v>
      </c>
    </row>
    <row r="219" spans="1:65" s="2" customFormat="1" ht="24" customHeight="1">
      <c r="A219" s="38"/>
      <c r="B219" s="39"/>
      <c r="C219" s="244" t="s">
        <v>383</v>
      </c>
      <c r="D219" s="244" t="s">
        <v>144</v>
      </c>
      <c r="E219" s="245" t="s">
        <v>1312</v>
      </c>
      <c r="F219" s="246" t="s">
        <v>1313</v>
      </c>
      <c r="G219" s="247" t="s">
        <v>494</v>
      </c>
      <c r="H219" s="263">
        <v>87</v>
      </c>
      <c r="I219" s="249"/>
      <c r="J219" s="250">
        <f>ROUND(I219*H219,2)</f>
        <v>0</v>
      </c>
      <c r="K219" s="251"/>
      <c r="L219" s="44"/>
      <c r="M219" s="252" t="s">
        <v>1</v>
      </c>
      <c r="N219" s="253" t="s">
        <v>43</v>
      </c>
      <c r="O219" s="91"/>
      <c r="P219" s="254">
        <f>O219*H219</f>
        <v>0</v>
      </c>
      <c r="Q219" s="254">
        <v>0.01212</v>
      </c>
      <c r="R219" s="254">
        <f>Q219*H219</f>
        <v>1.05444</v>
      </c>
      <c r="S219" s="254">
        <v>0</v>
      </c>
      <c r="T219" s="25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6" t="s">
        <v>186</v>
      </c>
      <c r="AT219" s="256" t="s">
        <v>144</v>
      </c>
      <c r="AU219" s="256" t="s">
        <v>154</v>
      </c>
      <c r="AY219" s="17" t="s">
        <v>141</v>
      </c>
      <c r="BE219" s="257">
        <f>IF(N219="základní",J219,0)</f>
        <v>0</v>
      </c>
      <c r="BF219" s="257">
        <f>IF(N219="snížená",J219,0)</f>
        <v>0</v>
      </c>
      <c r="BG219" s="257">
        <f>IF(N219="zákl. přenesená",J219,0)</f>
        <v>0</v>
      </c>
      <c r="BH219" s="257">
        <f>IF(N219="sníž. přenesená",J219,0)</f>
        <v>0</v>
      </c>
      <c r="BI219" s="257">
        <f>IF(N219="nulová",J219,0)</f>
        <v>0</v>
      </c>
      <c r="BJ219" s="17" t="s">
        <v>86</v>
      </c>
      <c r="BK219" s="257">
        <f>ROUND(I219*H219,2)</f>
        <v>0</v>
      </c>
      <c r="BL219" s="17" t="s">
        <v>186</v>
      </c>
      <c r="BM219" s="256" t="s">
        <v>1314</v>
      </c>
    </row>
    <row r="220" spans="1:51" s="14" customFormat="1" ht="12">
      <c r="A220" s="14"/>
      <c r="B220" s="289"/>
      <c r="C220" s="290"/>
      <c r="D220" s="275" t="s">
        <v>905</v>
      </c>
      <c r="E220" s="291" t="s">
        <v>1</v>
      </c>
      <c r="F220" s="292" t="s">
        <v>1315</v>
      </c>
      <c r="G220" s="290"/>
      <c r="H220" s="293">
        <v>35</v>
      </c>
      <c r="I220" s="294"/>
      <c r="J220" s="290"/>
      <c r="K220" s="290"/>
      <c r="L220" s="295"/>
      <c r="M220" s="296"/>
      <c r="N220" s="297"/>
      <c r="O220" s="297"/>
      <c r="P220" s="297"/>
      <c r="Q220" s="297"/>
      <c r="R220" s="297"/>
      <c r="S220" s="297"/>
      <c r="T220" s="29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99" t="s">
        <v>905</v>
      </c>
      <c r="AU220" s="299" t="s">
        <v>154</v>
      </c>
      <c r="AV220" s="14" t="s">
        <v>88</v>
      </c>
      <c r="AW220" s="14" t="s">
        <v>34</v>
      </c>
      <c r="AX220" s="14" t="s">
        <v>78</v>
      </c>
      <c r="AY220" s="299" t="s">
        <v>141</v>
      </c>
    </row>
    <row r="221" spans="1:51" s="14" customFormat="1" ht="12">
      <c r="A221" s="14"/>
      <c r="B221" s="289"/>
      <c r="C221" s="290"/>
      <c r="D221" s="275" t="s">
        <v>905</v>
      </c>
      <c r="E221" s="291" t="s">
        <v>1</v>
      </c>
      <c r="F221" s="292" t="s">
        <v>1316</v>
      </c>
      <c r="G221" s="290"/>
      <c r="H221" s="293">
        <v>32</v>
      </c>
      <c r="I221" s="294"/>
      <c r="J221" s="290"/>
      <c r="K221" s="290"/>
      <c r="L221" s="295"/>
      <c r="M221" s="296"/>
      <c r="N221" s="297"/>
      <c r="O221" s="297"/>
      <c r="P221" s="297"/>
      <c r="Q221" s="297"/>
      <c r="R221" s="297"/>
      <c r="S221" s="297"/>
      <c r="T221" s="29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99" t="s">
        <v>905</v>
      </c>
      <c r="AU221" s="299" t="s">
        <v>154</v>
      </c>
      <c r="AV221" s="14" t="s">
        <v>88</v>
      </c>
      <c r="AW221" s="14" t="s">
        <v>34</v>
      </c>
      <c r="AX221" s="14" t="s">
        <v>78</v>
      </c>
      <c r="AY221" s="299" t="s">
        <v>141</v>
      </c>
    </row>
    <row r="222" spans="1:51" s="14" customFormat="1" ht="12">
      <c r="A222" s="14"/>
      <c r="B222" s="289"/>
      <c r="C222" s="290"/>
      <c r="D222" s="275" t="s">
        <v>905</v>
      </c>
      <c r="E222" s="291" t="s">
        <v>1</v>
      </c>
      <c r="F222" s="292" t="s">
        <v>1317</v>
      </c>
      <c r="G222" s="290"/>
      <c r="H222" s="293">
        <v>20</v>
      </c>
      <c r="I222" s="294"/>
      <c r="J222" s="290"/>
      <c r="K222" s="290"/>
      <c r="L222" s="295"/>
      <c r="M222" s="296"/>
      <c r="N222" s="297"/>
      <c r="O222" s="297"/>
      <c r="P222" s="297"/>
      <c r="Q222" s="297"/>
      <c r="R222" s="297"/>
      <c r="S222" s="297"/>
      <c r="T222" s="29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99" t="s">
        <v>905</v>
      </c>
      <c r="AU222" s="299" t="s">
        <v>154</v>
      </c>
      <c r="AV222" s="14" t="s">
        <v>88</v>
      </c>
      <c r="AW222" s="14" t="s">
        <v>34</v>
      </c>
      <c r="AX222" s="14" t="s">
        <v>78</v>
      </c>
      <c r="AY222" s="299" t="s">
        <v>141</v>
      </c>
    </row>
    <row r="223" spans="1:51" s="15" customFormat="1" ht="12">
      <c r="A223" s="15"/>
      <c r="B223" s="300"/>
      <c r="C223" s="301"/>
      <c r="D223" s="275" t="s">
        <v>905</v>
      </c>
      <c r="E223" s="302" t="s">
        <v>1</v>
      </c>
      <c r="F223" s="303" t="s">
        <v>926</v>
      </c>
      <c r="G223" s="301"/>
      <c r="H223" s="304">
        <v>87</v>
      </c>
      <c r="I223" s="305"/>
      <c r="J223" s="301"/>
      <c r="K223" s="301"/>
      <c r="L223" s="306"/>
      <c r="M223" s="307"/>
      <c r="N223" s="308"/>
      <c r="O223" s="308"/>
      <c r="P223" s="308"/>
      <c r="Q223" s="308"/>
      <c r="R223" s="308"/>
      <c r="S223" s="308"/>
      <c r="T223" s="30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310" t="s">
        <v>905</v>
      </c>
      <c r="AU223" s="310" t="s">
        <v>154</v>
      </c>
      <c r="AV223" s="15" t="s">
        <v>160</v>
      </c>
      <c r="AW223" s="15" t="s">
        <v>34</v>
      </c>
      <c r="AX223" s="15" t="s">
        <v>86</v>
      </c>
      <c r="AY223" s="310" t="s">
        <v>141</v>
      </c>
    </row>
    <row r="224" spans="1:65" s="2" customFormat="1" ht="16.5" customHeight="1">
      <c r="A224" s="38"/>
      <c r="B224" s="39"/>
      <c r="C224" s="244" t="s">
        <v>385</v>
      </c>
      <c r="D224" s="244" t="s">
        <v>144</v>
      </c>
      <c r="E224" s="245" t="s">
        <v>1318</v>
      </c>
      <c r="F224" s="246" t="s">
        <v>1319</v>
      </c>
      <c r="G224" s="247" t="s">
        <v>494</v>
      </c>
      <c r="H224" s="263">
        <v>87</v>
      </c>
      <c r="I224" s="249"/>
      <c r="J224" s="250">
        <f>ROUND(I224*H224,2)</f>
        <v>0</v>
      </c>
      <c r="K224" s="251"/>
      <c r="L224" s="44"/>
      <c r="M224" s="252" t="s">
        <v>1</v>
      </c>
      <c r="N224" s="253" t="s">
        <v>43</v>
      </c>
      <c r="O224" s="91"/>
      <c r="P224" s="254">
        <f>O224*H224</f>
        <v>0</v>
      </c>
      <c r="Q224" s="254">
        <v>0.0001</v>
      </c>
      <c r="R224" s="254">
        <f>Q224*H224</f>
        <v>0.008700000000000001</v>
      </c>
      <c r="S224" s="254">
        <v>0</v>
      </c>
      <c r="T224" s="25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6" t="s">
        <v>186</v>
      </c>
      <c r="AT224" s="256" t="s">
        <v>144</v>
      </c>
      <c r="AU224" s="256" t="s">
        <v>154</v>
      </c>
      <c r="AY224" s="17" t="s">
        <v>141</v>
      </c>
      <c r="BE224" s="257">
        <f>IF(N224="základní",J224,0)</f>
        <v>0</v>
      </c>
      <c r="BF224" s="257">
        <f>IF(N224="snížená",J224,0)</f>
        <v>0</v>
      </c>
      <c r="BG224" s="257">
        <f>IF(N224="zákl. přenesená",J224,0)</f>
        <v>0</v>
      </c>
      <c r="BH224" s="257">
        <f>IF(N224="sníž. přenesená",J224,0)</f>
        <v>0</v>
      </c>
      <c r="BI224" s="257">
        <f>IF(N224="nulová",J224,0)</f>
        <v>0</v>
      </c>
      <c r="BJ224" s="17" t="s">
        <v>86</v>
      </c>
      <c r="BK224" s="257">
        <f>ROUND(I224*H224,2)</f>
        <v>0</v>
      </c>
      <c r="BL224" s="17" t="s">
        <v>186</v>
      </c>
      <c r="BM224" s="256" t="s">
        <v>1320</v>
      </c>
    </row>
    <row r="225" spans="1:51" s="14" customFormat="1" ht="12">
      <c r="A225" s="14"/>
      <c r="B225" s="289"/>
      <c r="C225" s="290"/>
      <c r="D225" s="275" t="s">
        <v>905</v>
      </c>
      <c r="E225" s="291" t="s">
        <v>1</v>
      </c>
      <c r="F225" s="292" t="s">
        <v>1315</v>
      </c>
      <c r="G225" s="290"/>
      <c r="H225" s="293">
        <v>35</v>
      </c>
      <c r="I225" s="294"/>
      <c r="J225" s="290"/>
      <c r="K225" s="290"/>
      <c r="L225" s="295"/>
      <c r="M225" s="296"/>
      <c r="N225" s="297"/>
      <c r="O225" s="297"/>
      <c r="P225" s="297"/>
      <c r="Q225" s="297"/>
      <c r="R225" s="297"/>
      <c r="S225" s="297"/>
      <c r="T225" s="29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99" t="s">
        <v>905</v>
      </c>
      <c r="AU225" s="299" t="s">
        <v>154</v>
      </c>
      <c r="AV225" s="14" t="s">
        <v>88</v>
      </c>
      <c r="AW225" s="14" t="s">
        <v>34</v>
      </c>
      <c r="AX225" s="14" t="s">
        <v>78</v>
      </c>
      <c r="AY225" s="299" t="s">
        <v>141</v>
      </c>
    </row>
    <row r="226" spans="1:51" s="14" customFormat="1" ht="12">
      <c r="A226" s="14"/>
      <c r="B226" s="289"/>
      <c r="C226" s="290"/>
      <c r="D226" s="275" t="s">
        <v>905</v>
      </c>
      <c r="E226" s="291" t="s">
        <v>1</v>
      </c>
      <c r="F226" s="292" t="s">
        <v>1316</v>
      </c>
      <c r="G226" s="290"/>
      <c r="H226" s="293">
        <v>32</v>
      </c>
      <c r="I226" s="294"/>
      <c r="J226" s="290"/>
      <c r="K226" s="290"/>
      <c r="L226" s="295"/>
      <c r="M226" s="296"/>
      <c r="N226" s="297"/>
      <c r="O226" s="297"/>
      <c r="P226" s="297"/>
      <c r="Q226" s="297"/>
      <c r="R226" s="297"/>
      <c r="S226" s="297"/>
      <c r="T226" s="29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99" t="s">
        <v>905</v>
      </c>
      <c r="AU226" s="299" t="s">
        <v>154</v>
      </c>
      <c r="AV226" s="14" t="s">
        <v>88</v>
      </c>
      <c r="AW226" s="14" t="s">
        <v>34</v>
      </c>
      <c r="AX226" s="14" t="s">
        <v>78</v>
      </c>
      <c r="AY226" s="299" t="s">
        <v>141</v>
      </c>
    </row>
    <row r="227" spans="1:51" s="14" customFormat="1" ht="12">
      <c r="A227" s="14"/>
      <c r="B227" s="289"/>
      <c r="C227" s="290"/>
      <c r="D227" s="275" t="s">
        <v>905</v>
      </c>
      <c r="E227" s="291" t="s">
        <v>1</v>
      </c>
      <c r="F227" s="292" t="s">
        <v>1317</v>
      </c>
      <c r="G227" s="290"/>
      <c r="H227" s="293">
        <v>20</v>
      </c>
      <c r="I227" s="294"/>
      <c r="J227" s="290"/>
      <c r="K227" s="290"/>
      <c r="L227" s="295"/>
      <c r="M227" s="296"/>
      <c r="N227" s="297"/>
      <c r="O227" s="297"/>
      <c r="P227" s="297"/>
      <c r="Q227" s="297"/>
      <c r="R227" s="297"/>
      <c r="S227" s="297"/>
      <c r="T227" s="29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99" t="s">
        <v>905</v>
      </c>
      <c r="AU227" s="299" t="s">
        <v>154</v>
      </c>
      <c r="AV227" s="14" t="s">
        <v>88</v>
      </c>
      <c r="AW227" s="14" t="s">
        <v>34</v>
      </c>
      <c r="AX227" s="14" t="s">
        <v>78</v>
      </c>
      <c r="AY227" s="299" t="s">
        <v>141</v>
      </c>
    </row>
    <row r="228" spans="1:51" s="15" customFormat="1" ht="12">
      <c r="A228" s="15"/>
      <c r="B228" s="300"/>
      <c r="C228" s="301"/>
      <c r="D228" s="275" t="s">
        <v>905</v>
      </c>
      <c r="E228" s="302" t="s">
        <v>1</v>
      </c>
      <c r="F228" s="303" t="s">
        <v>926</v>
      </c>
      <c r="G228" s="301"/>
      <c r="H228" s="304">
        <v>87</v>
      </c>
      <c r="I228" s="305"/>
      <c r="J228" s="301"/>
      <c r="K228" s="301"/>
      <c r="L228" s="306"/>
      <c r="M228" s="307"/>
      <c r="N228" s="308"/>
      <c r="O228" s="308"/>
      <c r="P228" s="308"/>
      <c r="Q228" s="308"/>
      <c r="R228" s="308"/>
      <c r="S228" s="308"/>
      <c r="T228" s="309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10" t="s">
        <v>905</v>
      </c>
      <c r="AU228" s="310" t="s">
        <v>154</v>
      </c>
      <c r="AV228" s="15" t="s">
        <v>160</v>
      </c>
      <c r="AW228" s="15" t="s">
        <v>34</v>
      </c>
      <c r="AX228" s="15" t="s">
        <v>86</v>
      </c>
      <c r="AY228" s="310" t="s">
        <v>141</v>
      </c>
    </row>
    <row r="229" spans="1:65" s="2" customFormat="1" ht="24" customHeight="1">
      <c r="A229" s="38"/>
      <c r="B229" s="39"/>
      <c r="C229" s="244" t="s">
        <v>389</v>
      </c>
      <c r="D229" s="244" t="s">
        <v>144</v>
      </c>
      <c r="E229" s="245" t="s">
        <v>1321</v>
      </c>
      <c r="F229" s="246" t="s">
        <v>1322</v>
      </c>
      <c r="G229" s="247" t="s">
        <v>146</v>
      </c>
      <c r="H229" s="248"/>
      <c r="I229" s="249"/>
      <c r="J229" s="250">
        <f>ROUND(I229*H229,2)</f>
        <v>0</v>
      </c>
      <c r="K229" s="251"/>
      <c r="L229" s="44"/>
      <c r="M229" s="252" t="s">
        <v>1</v>
      </c>
      <c r="N229" s="253" t="s">
        <v>43</v>
      </c>
      <c r="O229" s="91"/>
      <c r="P229" s="254">
        <f>O229*H229</f>
        <v>0</v>
      </c>
      <c r="Q229" s="254">
        <v>0</v>
      </c>
      <c r="R229" s="254">
        <f>Q229*H229</f>
        <v>0</v>
      </c>
      <c r="S229" s="254">
        <v>0</v>
      </c>
      <c r="T229" s="25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6" t="s">
        <v>186</v>
      </c>
      <c r="AT229" s="256" t="s">
        <v>144</v>
      </c>
      <c r="AU229" s="256" t="s">
        <v>154</v>
      </c>
      <c r="AY229" s="17" t="s">
        <v>141</v>
      </c>
      <c r="BE229" s="257">
        <f>IF(N229="základní",J229,0)</f>
        <v>0</v>
      </c>
      <c r="BF229" s="257">
        <f>IF(N229="snížená",J229,0)</f>
        <v>0</v>
      </c>
      <c r="BG229" s="257">
        <f>IF(N229="zákl. přenesená",J229,0)</f>
        <v>0</v>
      </c>
      <c r="BH229" s="257">
        <f>IF(N229="sníž. přenesená",J229,0)</f>
        <v>0</v>
      </c>
      <c r="BI229" s="257">
        <f>IF(N229="nulová",J229,0)</f>
        <v>0</v>
      </c>
      <c r="BJ229" s="17" t="s">
        <v>86</v>
      </c>
      <c r="BK229" s="257">
        <f>ROUND(I229*H229,2)</f>
        <v>0</v>
      </c>
      <c r="BL229" s="17" t="s">
        <v>186</v>
      </c>
      <c r="BM229" s="256" t="s">
        <v>1323</v>
      </c>
    </row>
    <row r="230" spans="1:63" s="12" customFormat="1" ht="20.85" customHeight="1">
      <c r="A230" s="12"/>
      <c r="B230" s="228"/>
      <c r="C230" s="229"/>
      <c r="D230" s="230" t="s">
        <v>77</v>
      </c>
      <c r="E230" s="242" t="s">
        <v>1324</v>
      </c>
      <c r="F230" s="242" t="s">
        <v>1325</v>
      </c>
      <c r="G230" s="229"/>
      <c r="H230" s="229"/>
      <c r="I230" s="232"/>
      <c r="J230" s="243">
        <f>BK230</f>
        <v>0</v>
      </c>
      <c r="K230" s="229"/>
      <c r="L230" s="234"/>
      <c r="M230" s="235"/>
      <c r="N230" s="236"/>
      <c r="O230" s="236"/>
      <c r="P230" s="237">
        <f>SUM(P231:P243)</f>
        <v>0</v>
      </c>
      <c r="Q230" s="236"/>
      <c r="R230" s="237">
        <f>SUM(R231:R243)</f>
        <v>0.17267</v>
      </c>
      <c r="S230" s="236"/>
      <c r="T230" s="238">
        <f>SUM(T231:T243)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9" t="s">
        <v>88</v>
      </c>
      <c r="AT230" s="240" t="s">
        <v>77</v>
      </c>
      <c r="AU230" s="240" t="s">
        <v>88</v>
      </c>
      <c r="AY230" s="239" t="s">
        <v>141</v>
      </c>
      <c r="BK230" s="241">
        <f>SUM(BK231:BK243)</f>
        <v>0</v>
      </c>
    </row>
    <row r="231" spans="1:65" s="2" customFormat="1" ht="24" customHeight="1">
      <c r="A231" s="38"/>
      <c r="B231" s="39"/>
      <c r="C231" s="244" t="s">
        <v>393</v>
      </c>
      <c r="D231" s="244" t="s">
        <v>144</v>
      </c>
      <c r="E231" s="245" t="s">
        <v>1326</v>
      </c>
      <c r="F231" s="246" t="s">
        <v>1327</v>
      </c>
      <c r="G231" s="247" t="s">
        <v>191</v>
      </c>
      <c r="H231" s="263">
        <v>1</v>
      </c>
      <c r="I231" s="249"/>
      <c r="J231" s="250">
        <f>ROUND(I231*H231,2)</f>
        <v>0</v>
      </c>
      <c r="K231" s="251"/>
      <c r="L231" s="44"/>
      <c r="M231" s="252" t="s">
        <v>1</v>
      </c>
      <c r="N231" s="253" t="s">
        <v>43</v>
      </c>
      <c r="O231" s="91"/>
      <c r="P231" s="254">
        <f>O231*H231</f>
        <v>0</v>
      </c>
      <c r="Q231" s="254">
        <v>0</v>
      </c>
      <c r="R231" s="254">
        <f>Q231*H231</f>
        <v>0</v>
      </c>
      <c r="S231" s="254">
        <v>0</v>
      </c>
      <c r="T231" s="25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6" t="s">
        <v>186</v>
      </c>
      <c r="AT231" s="256" t="s">
        <v>144</v>
      </c>
      <c r="AU231" s="256" t="s">
        <v>154</v>
      </c>
      <c r="AY231" s="17" t="s">
        <v>141</v>
      </c>
      <c r="BE231" s="257">
        <f>IF(N231="základní",J231,0)</f>
        <v>0</v>
      </c>
      <c r="BF231" s="257">
        <f>IF(N231="snížená",J231,0)</f>
        <v>0</v>
      </c>
      <c r="BG231" s="257">
        <f>IF(N231="zákl. přenesená",J231,0)</f>
        <v>0</v>
      </c>
      <c r="BH231" s="257">
        <f>IF(N231="sníž. přenesená",J231,0)</f>
        <v>0</v>
      </c>
      <c r="BI231" s="257">
        <f>IF(N231="nulová",J231,0)</f>
        <v>0</v>
      </c>
      <c r="BJ231" s="17" t="s">
        <v>86</v>
      </c>
      <c r="BK231" s="257">
        <f>ROUND(I231*H231,2)</f>
        <v>0</v>
      </c>
      <c r="BL231" s="17" t="s">
        <v>186</v>
      </c>
      <c r="BM231" s="256" t="s">
        <v>1328</v>
      </c>
    </row>
    <row r="232" spans="1:51" s="14" customFormat="1" ht="12">
      <c r="A232" s="14"/>
      <c r="B232" s="289"/>
      <c r="C232" s="290"/>
      <c r="D232" s="275" t="s">
        <v>905</v>
      </c>
      <c r="E232" s="291" t="s">
        <v>1</v>
      </c>
      <c r="F232" s="292" t="s">
        <v>1329</v>
      </c>
      <c r="G232" s="290"/>
      <c r="H232" s="293">
        <v>1</v>
      </c>
      <c r="I232" s="294"/>
      <c r="J232" s="290"/>
      <c r="K232" s="290"/>
      <c r="L232" s="295"/>
      <c r="M232" s="296"/>
      <c r="N232" s="297"/>
      <c r="O232" s="297"/>
      <c r="P232" s="297"/>
      <c r="Q232" s="297"/>
      <c r="R232" s="297"/>
      <c r="S232" s="297"/>
      <c r="T232" s="29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99" t="s">
        <v>905</v>
      </c>
      <c r="AU232" s="299" t="s">
        <v>154</v>
      </c>
      <c r="AV232" s="14" t="s">
        <v>88</v>
      </c>
      <c r="AW232" s="14" t="s">
        <v>34</v>
      </c>
      <c r="AX232" s="14" t="s">
        <v>86</v>
      </c>
      <c r="AY232" s="299" t="s">
        <v>141</v>
      </c>
    </row>
    <row r="233" spans="1:65" s="2" customFormat="1" ht="24" customHeight="1">
      <c r="A233" s="38"/>
      <c r="B233" s="39"/>
      <c r="C233" s="264" t="s">
        <v>397</v>
      </c>
      <c r="D233" s="264" t="s">
        <v>188</v>
      </c>
      <c r="E233" s="265" t="s">
        <v>1330</v>
      </c>
      <c r="F233" s="266" t="s">
        <v>1331</v>
      </c>
      <c r="G233" s="267" t="s">
        <v>191</v>
      </c>
      <c r="H233" s="268">
        <v>1</v>
      </c>
      <c r="I233" s="269"/>
      <c r="J233" s="270">
        <f>ROUND(I233*H233,2)</f>
        <v>0</v>
      </c>
      <c r="K233" s="271"/>
      <c r="L233" s="272"/>
      <c r="M233" s="273" t="s">
        <v>1</v>
      </c>
      <c r="N233" s="274" t="s">
        <v>43</v>
      </c>
      <c r="O233" s="91"/>
      <c r="P233" s="254">
        <f>O233*H233</f>
        <v>0</v>
      </c>
      <c r="Q233" s="254">
        <v>0.11</v>
      </c>
      <c r="R233" s="254">
        <f>Q233*H233</f>
        <v>0.11</v>
      </c>
      <c r="S233" s="254">
        <v>0</v>
      </c>
      <c r="T233" s="25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6" t="s">
        <v>192</v>
      </c>
      <c r="AT233" s="256" t="s">
        <v>188</v>
      </c>
      <c r="AU233" s="256" t="s">
        <v>154</v>
      </c>
      <c r="AY233" s="17" t="s">
        <v>141</v>
      </c>
      <c r="BE233" s="257">
        <f>IF(N233="základní",J233,0)</f>
        <v>0</v>
      </c>
      <c r="BF233" s="257">
        <f>IF(N233="snížená",J233,0)</f>
        <v>0</v>
      </c>
      <c r="BG233" s="257">
        <f>IF(N233="zákl. přenesená",J233,0)</f>
        <v>0</v>
      </c>
      <c r="BH233" s="257">
        <f>IF(N233="sníž. přenesená",J233,0)</f>
        <v>0</v>
      </c>
      <c r="BI233" s="257">
        <f>IF(N233="nulová",J233,0)</f>
        <v>0</v>
      </c>
      <c r="BJ233" s="17" t="s">
        <v>86</v>
      </c>
      <c r="BK233" s="257">
        <f>ROUND(I233*H233,2)</f>
        <v>0</v>
      </c>
      <c r="BL233" s="17" t="s">
        <v>186</v>
      </c>
      <c r="BM233" s="256" t="s">
        <v>1332</v>
      </c>
    </row>
    <row r="234" spans="1:65" s="2" customFormat="1" ht="16.5" customHeight="1">
      <c r="A234" s="38"/>
      <c r="B234" s="39"/>
      <c r="C234" s="244" t="s">
        <v>399</v>
      </c>
      <c r="D234" s="244" t="s">
        <v>144</v>
      </c>
      <c r="E234" s="245" t="s">
        <v>1333</v>
      </c>
      <c r="F234" s="246" t="s">
        <v>1334</v>
      </c>
      <c r="G234" s="247" t="s">
        <v>191</v>
      </c>
      <c r="H234" s="263">
        <v>1</v>
      </c>
      <c r="I234" s="249"/>
      <c r="J234" s="250">
        <f>ROUND(I234*H234,2)</f>
        <v>0</v>
      </c>
      <c r="K234" s="251"/>
      <c r="L234" s="44"/>
      <c r="M234" s="252" t="s">
        <v>1</v>
      </c>
      <c r="N234" s="253" t="s">
        <v>43</v>
      </c>
      <c r="O234" s="91"/>
      <c r="P234" s="254">
        <f>O234*H234</f>
        <v>0</v>
      </c>
      <c r="Q234" s="254">
        <v>0</v>
      </c>
      <c r="R234" s="254">
        <f>Q234*H234</f>
        <v>0</v>
      </c>
      <c r="S234" s="254">
        <v>0</v>
      </c>
      <c r="T234" s="25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6" t="s">
        <v>186</v>
      </c>
      <c r="AT234" s="256" t="s">
        <v>144</v>
      </c>
      <c r="AU234" s="256" t="s">
        <v>154</v>
      </c>
      <c r="AY234" s="17" t="s">
        <v>141</v>
      </c>
      <c r="BE234" s="257">
        <f>IF(N234="základní",J234,0)</f>
        <v>0</v>
      </c>
      <c r="BF234" s="257">
        <f>IF(N234="snížená",J234,0)</f>
        <v>0</v>
      </c>
      <c r="BG234" s="257">
        <f>IF(N234="zákl. přenesená",J234,0)</f>
        <v>0</v>
      </c>
      <c r="BH234" s="257">
        <f>IF(N234="sníž. přenesená",J234,0)</f>
        <v>0</v>
      </c>
      <c r="BI234" s="257">
        <f>IF(N234="nulová",J234,0)</f>
        <v>0</v>
      </c>
      <c r="BJ234" s="17" t="s">
        <v>86</v>
      </c>
      <c r="BK234" s="257">
        <f>ROUND(I234*H234,2)</f>
        <v>0</v>
      </c>
      <c r="BL234" s="17" t="s">
        <v>186</v>
      </c>
      <c r="BM234" s="256" t="s">
        <v>1335</v>
      </c>
    </row>
    <row r="235" spans="1:51" s="14" customFormat="1" ht="12">
      <c r="A235" s="14"/>
      <c r="B235" s="289"/>
      <c r="C235" s="290"/>
      <c r="D235" s="275" t="s">
        <v>905</v>
      </c>
      <c r="E235" s="291" t="s">
        <v>1</v>
      </c>
      <c r="F235" s="292" t="s">
        <v>1336</v>
      </c>
      <c r="G235" s="290"/>
      <c r="H235" s="293">
        <v>1</v>
      </c>
      <c r="I235" s="294"/>
      <c r="J235" s="290"/>
      <c r="K235" s="290"/>
      <c r="L235" s="295"/>
      <c r="M235" s="296"/>
      <c r="N235" s="297"/>
      <c r="O235" s="297"/>
      <c r="P235" s="297"/>
      <c r="Q235" s="297"/>
      <c r="R235" s="297"/>
      <c r="S235" s="297"/>
      <c r="T235" s="29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99" t="s">
        <v>905</v>
      </c>
      <c r="AU235" s="299" t="s">
        <v>154</v>
      </c>
      <c r="AV235" s="14" t="s">
        <v>88</v>
      </c>
      <c r="AW235" s="14" t="s">
        <v>34</v>
      </c>
      <c r="AX235" s="14" t="s">
        <v>86</v>
      </c>
      <c r="AY235" s="299" t="s">
        <v>141</v>
      </c>
    </row>
    <row r="236" spans="1:65" s="2" customFormat="1" ht="16.5" customHeight="1">
      <c r="A236" s="38"/>
      <c r="B236" s="39"/>
      <c r="C236" s="264" t="s">
        <v>192</v>
      </c>
      <c r="D236" s="264" t="s">
        <v>188</v>
      </c>
      <c r="E236" s="265" t="s">
        <v>1337</v>
      </c>
      <c r="F236" s="266" t="s">
        <v>1338</v>
      </c>
      <c r="G236" s="267" t="s">
        <v>191</v>
      </c>
      <c r="H236" s="268">
        <v>1</v>
      </c>
      <c r="I236" s="269"/>
      <c r="J236" s="270">
        <f>ROUND(I236*H236,2)</f>
        <v>0</v>
      </c>
      <c r="K236" s="271"/>
      <c r="L236" s="272"/>
      <c r="M236" s="273" t="s">
        <v>1</v>
      </c>
      <c r="N236" s="274" t="s">
        <v>43</v>
      </c>
      <c r="O236" s="91"/>
      <c r="P236" s="254">
        <f>O236*H236</f>
        <v>0</v>
      </c>
      <c r="Q236" s="254">
        <v>0.053</v>
      </c>
      <c r="R236" s="254">
        <f>Q236*H236</f>
        <v>0.053</v>
      </c>
      <c r="S236" s="254">
        <v>0</v>
      </c>
      <c r="T236" s="25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6" t="s">
        <v>192</v>
      </c>
      <c r="AT236" s="256" t="s">
        <v>188</v>
      </c>
      <c r="AU236" s="256" t="s">
        <v>154</v>
      </c>
      <c r="AY236" s="17" t="s">
        <v>141</v>
      </c>
      <c r="BE236" s="257">
        <f>IF(N236="základní",J236,0)</f>
        <v>0</v>
      </c>
      <c r="BF236" s="257">
        <f>IF(N236="snížená",J236,0)</f>
        <v>0</v>
      </c>
      <c r="BG236" s="257">
        <f>IF(N236="zákl. přenesená",J236,0)</f>
        <v>0</v>
      </c>
      <c r="BH236" s="257">
        <f>IF(N236="sníž. přenesená",J236,0)</f>
        <v>0</v>
      </c>
      <c r="BI236" s="257">
        <f>IF(N236="nulová",J236,0)</f>
        <v>0</v>
      </c>
      <c r="BJ236" s="17" t="s">
        <v>86</v>
      </c>
      <c r="BK236" s="257">
        <f>ROUND(I236*H236,2)</f>
        <v>0</v>
      </c>
      <c r="BL236" s="17" t="s">
        <v>186</v>
      </c>
      <c r="BM236" s="256" t="s">
        <v>1339</v>
      </c>
    </row>
    <row r="237" spans="1:65" s="2" customFormat="1" ht="16.5" customHeight="1">
      <c r="A237" s="38"/>
      <c r="B237" s="39"/>
      <c r="C237" s="244" t="s">
        <v>406</v>
      </c>
      <c r="D237" s="244" t="s">
        <v>144</v>
      </c>
      <c r="E237" s="245" t="s">
        <v>1340</v>
      </c>
      <c r="F237" s="246" t="s">
        <v>1341</v>
      </c>
      <c r="G237" s="247" t="s">
        <v>191</v>
      </c>
      <c r="H237" s="263">
        <v>2</v>
      </c>
      <c r="I237" s="249"/>
      <c r="J237" s="250">
        <f>ROUND(I237*H237,2)</f>
        <v>0</v>
      </c>
      <c r="K237" s="251"/>
      <c r="L237" s="44"/>
      <c r="M237" s="252" t="s">
        <v>1</v>
      </c>
      <c r="N237" s="253" t="s">
        <v>43</v>
      </c>
      <c r="O237" s="91"/>
      <c r="P237" s="254">
        <f>O237*H237</f>
        <v>0</v>
      </c>
      <c r="Q237" s="254">
        <v>0</v>
      </c>
      <c r="R237" s="254">
        <f>Q237*H237</f>
        <v>0</v>
      </c>
      <c r="S237" s="254">
        <v>0</v>
      </c>
      <c r="T237" s="25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6" t="s">
        <v>186</v>
      </c>
      <c r="AT237" s="256" t="s">
        <v>144</v>
      </c>
      <c r="AU237" s="256" t="s">
        <v>154</v>
      </c>
      <c r="AY237" s="17" t="s">
        <v>141</v>
      </c>
      <c r="BE237" s="257">
        <f>IF(N237="základní",J237,0)</f>
        <v>0</v>
      </c>
      <c r="BF237" s="257">
        <f>IF(N237="snížená",J237,0)</f>
        <v>0</v>
      </c>
      <c r="BG237" s="257">
        <f>IF(N237="zákl. přenesená",J237,0)</f>
        <v>0</v>
      </c>
      <c r="BH237" s="257">
        <f>IF(N237="sníž. přenesená",J237,0)</f>
        <v>0</v>
      </c>
      <c r="BI237" s="257">
        <f>IF(N237="nulová",J237,0)</f>
        <v>0</v>
      </c>
      <c r="BJ237" s="17" t="s">
        <v>86</v>
      </c>
      <c r="BK237" s="257">
        <f>ROUND(I237*H237,2)</f>
        <v>0</v>
      </c>
      <c r="BL237" s="17" t="s">
        <v>186</v>
      </c>
      <c r="BM237" s="256" t="s">
        <v>1342</v>
      </c>
    </row>
    <row r="238" spans="1:65" s="2" customFormat="1" ht="16.5" customHeight="1">
      <c r="A238" s="38"/>
      <c r="B238" s="39"/>
      <c r="C238" s="264" t="s">
        <v>416</v>
      </c>
      <c r="D238" s="264" t="s">
        <v>188</v>
      </c>
      <c r="E238" s="265" t="s">
        <v>1343</v>
      </c>
      <c r="F238" s="266" t="s">
        <v>1344</v>
      </c>
      <c r="G238" s="267" t="s">
        <v>191</v>
      </c>
      <c r="H238" s="268">
        <v>2</v>
      </c>
      <c r="I238" s="269"/>
      <c r="J238" s="270">
        <f>ROUND(I238*H238,2)</f>
        <v>0</v>
      </c>
      <c r="K238" s="271"/>
      <c r="L238" s="272"/>
      <c r="M238" s="273" t="s">
        <v>1</v>
      </c>
      <c r="N238" s="274" t="s">
        <v>43</v>
      </c>
      <c r="O238" s="91"/>
      <c r="P238" s="254">
        <f>O238*H238</f>
        <v>0</v>
      </c>
      <c r="Q238" s="254">
        <v>0.0047</v>
      </c>
      <c r="R238" s="254">
        <f>Q238*H238</f>
        <v>0.0094</v>
      </c>
      <c r="S238" s="254">
        <v>0</v>
      </c>
      <c r="T238" s="25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6" t="s">
        <v>192</v>
      </c>
      <c r="AT238" s="256" t="s">
        <v>188</v>
      </c>
      <c r="AU238" s="256" t="s">
        <v>154</v>
      </c>
      <c r="AY238" s="17" t="s">
        <v>141</v>
      </c>
      <c r="BE238" s="257">
        <f>IF(N238="základní",J238,0)</f>
        <v>0</v>
      </c>
      <c r="BF238" s="257">
        <f>IF(N238="snížená",J238,0)</f>
        <v>0</v>
      </c>
      <c r="BG238" s="257">
        <f>IF(N238="zákl. přenesená",J238,0)</f>
        <v>0</v>
      </c>
      <c r="BH238" s="257">
        <f>IF(N238="sníž. přenesená",J238,0)</f>
        <v>0</v>
      </c>
      <c r="BI238" s="257">
        <f>IF(N238="nulová",J238,0)</f>
        <v>0</v>
      </c>
      <c r="BJ238" s="17" t="s">
        <v>86</v>
      </c>
      <c r="BK238" s="257">
        <f>ROUND(I238*H238,2)</f>
        <v>0</v>
      </c>
      <c r="BL238" s="17" t="s">
        <v>186</v>
      </c>
      <c r="BM238" s="256" t="s">
        <v>1345</v>
      </c>
    </row>
    <row r="239" spans="1:65" s="2" customFormat="1" ht="16.5" customHeight="1">
      <c r="A239" s="38"/>
      <c r="B239" s="39"/>
      <c r="C239" s="244" t="s">
        <v>420</v>
      </c>
      <c r="D239" s="244" t="s">
        <v>144</v>
      </c>
      <c r="E239" s="245" t="s">
        <v>1346</v>
      </c>
      <c r="F239" s="246" t="s">
        <v>1347</v>
      </c>
      <c r="G239" s="247" t="s">
        <v>494</v>
      </c>
      <c r="H239" s="263">
        <v>27</v>
      </c>
      <c r="I239" s="249"/>
      <c r="J239" s="250">
        <f>ROUND(I239*H239,2)</f>
        <v>0</v>
      </c>
      <c r="K239" s="251"/>
      <c r="L239" s="44"/>
      <c r="M239" s="252" t="s">
        <v>1</v>
      </c>
      <c r="N239" s="253" t="s">
        <v>43</v>
      </c>
      <c r="O239" s="91"/>
      <c r="P239" s="254">
        <f>O239*H239</f>
        <v>0</v>
      </c>
      <c r="Q239" s="254">
        <v>1E-05</v>
      </c>
      <c r="R239" s="254">
        <f>Q239*H239</f>
        <v>0.00027</v>
      </c>
      <c r="S239" s="254">
        <v>0</v>
      </c>
      <c r="T239" s="25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6" t="s">
        <v>186</v>
      </c>
      <c r="AT239" s="256" t="s">
        <v>144</v>
      </c>
      <c r="AU239" s="256" t="s">
        <v>154</v>
      </c>
      <c r="AY239" s="17" t="s">
        <v>141</v>
      </c>
      <c r="BE239" s="257">
        <f>IF(N239="základní",J239,0)</f>
        <v>0</v>
      </c>
      <c r="BF239" s="257">
        <f>IF(N239="snížená",J239,0)</f>
        <v>0</v>
      </c>
      <c r="BG239" s="257">
        <f>IF(N239="zákl. přenesená",J239,0)</f>
        <v>0</v>
      </c>
      <c r="BH239" s="257">
        <f>IF(N239="sníž. přenesená",J239,0)</f>
        <v>0</v>
      </c>
      <c r="BI239" s="257">
        <f>IF(N239="nulová",J239,0)</f>
        <v>0</v>
      </c>
      <c r="BJ239" s="17" t="s">
        <v>86</v>
      </c>
      <c r="BK239" s="257">
        <f>ROUND(I239*H239,2)</f>
        <v>0</v>
      </c>
      <c r="BL239" s="17" t="s">
        <v>186</v>
      </c>
      <c r="BM239" s="256" t="s">
        <v>1348</v>
      </c>
    </row>
    <row r="240" spans="1:51" s="14" customFormat="1" ht="12">
      <c r="A240" s="14"/>
      <c r="B240" s="289"/>
      <c r="C240" s="290"/>
      <c r="D240" s="275" t="s">
        <v>905</v>
      </c>
      <c r="E240" s="291" t="s">
        <v>1</v>
      </c>
      <c r="F240" s="292" t="s">
        <v>1349</v>
      </c>
      <c r="G240" s="290"/>
      <c r="H240" s="293">
        <v>27</v>
      </c>
      <c r="I240" s="294"/>
      <c r="J240" s="290"/>
      <c r="K240" s="290"/>
      <c r="L240" s="295"/>
      <c r="M240" s="296"/>
      <c r="N240" s="297"/>
      <c r="O240" s="297"/>
      <c r="P240" s="297"/>
      <c r="Q240" s="297"/>
      <c r="R240" s="297"/>
      <c r="S240" s="297"/>
      <c r="T240" s="29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9" t="s">
        <v>905</v>
      </c>
      <c r="AU240" s="299" t="s">
        <v>154</v>
      </c>
      <c r="AV240" s="14" t="s">
        <v>88</v>
      </c>
      <c r="AW240" s="14" t="s">
        <v>34</v>
      </c>
      <c r="AX240" s="14" t="s">
        <v>86</v>
      </c>
      <c r="AY240" s="299" t="s">
        <v>141</v>
      </c>
    </row>
    <row r="241" spans="1:65" s="2" customFormat="1" ht="16.5" customHeight="1">
      <c r="A241" s="38"/>
      <c r="B241" s="39"/>
      <c r="C241" s="264" t="s">
        <v>426</v>
      </c>
      <c r="D241" s="264" t="s">
        <v>188</v>
      </c>
      <c r="E241" s="265" t="s">
        <v>1350</v>
      </c>
      <c r="F241" s="266" t="s">
        <v>1351</v>
      </c>
      <c r="G241" s="267" t="s">
        <v>586</v>
      </c>
      <c r="H241" s="268">
        <v>2</v>
      </c>
      <c r="I241" s="269"/>
      <c r="J241" s="270">
        <f>ROUND(I241*H241,2)</f>
        <v>0</v>
      </c>
      <c r="K241" s="271"/>
      <c r="L241" s="272"/>
      <c r="M241" s="273" t="s">
        <v>1</v>
      </c>
      <c r="N241" s="274" t="s">
        <v>43</v>
      </c>
      <c r="O241" s="91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6" t="s">
        <v>192</v>
      </c>
      <c r="AT241" s="256" t="s">
        <v>188</v>
      </c>
      <c r="AU241" s="256" t="s">
        <v>154</v>
      </c>
      <c r="AY241" s="17" t="s">
        <v>141</v>
      </c>
      <c r="BE241" s="257">
        <f>IF(N241="základní",J241,0)</f>
        <v>0</v>
      </c>
      <c r="BF241" s="257">
        <f>IF(N241="snížená",J241,0)</f>
        <v>0</v>
      </c>
      <c r="BG241" s="257">
        <f>IF(N241="zákl. přenesená",J241,0)</f>
        <v>0</v>
      </c>
      <c r="BH241" s="257">
        <f>IF(N241="sníž. přenesená",J241,0)</f>
        <v>0</v>
      </c>
      <c r="BI241" s="257">
        <f>IF(N241="nulová",J241,0)</f>
        <v>0</v>
      </c>
      <c r="BJ241" s="17" t="s">
        <v>86</v>
      </c>
      <c r="BK241" s="257">
        <f>ROUND(I241*H241,2)</f>
        <v>0</v>
      </c>
      <c r="BL241" s="17" t="s">
        <v>186</v>
      </c>
      <c r="BM241" s="256" t="s">
        <v>1352</v>
      </c>
    </row>
    <row r="242" spans="1:65" s="2" customFormat="1" ht="16.5" customHeight="1">
      <c r="A242" s="38"/>
      <c r="B242" s="39"/>
      <c r="C242" s="264" t="s">
        <v>430</v>
      </c>
      <c r="D242" s="264" t="s">
        <v>188</v>
      </c>
      <c r="E242" s="265" t="s">
        <v>1353</v>
      </c>
      <c r="F242" s="266" t="s">
        <v>1354</v>
      </c>
      <c r="G242" s="267" t="s">
        <v>586</v>
      </c>
      <c r="H242" s="268">
        <v>2</v>
      </c>
      <c r="I242" s="269"/>
      <c r="J242" s="270">
        <f>ROUND(I242*H242,2)</f>
        <v>0</v>
      </c>
      <c r="K242" s="271"/>
      <c r="L242" s="272"/>
      <c r="M242" s="273" t="s">
        <v>1</v>
      </c>
      <c r="N242" s="274" t="s">
        <v>43</v>
      </c>
      <c r="O242" s="91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6" t="s">
        <v>192</v>
      </c>
      <c r="AT242" s="256" t="s">
        <v>188</v>
      </c>
      <c r="AU242" s="256" t="s">
        <v>154</v>
      </c>
      <c r="AY242" s="17" t="s">
        <v>141</v>
      </c>
      <c r="BE242" s="257">
        <f>IF(N242="základní",J242,0)</f>
        <v>0</v>
      </c>
      <c r="BF242" s="257">
        <f>IF(N242="snížená",J242,0)</f>
        <v>0</v>
      </c>
      <c r="BG242" s="257">
        <f>IF(N242="zákl. přenesená",J242,0)</f>
        <v>0</v>
      </c>
      <c r="BH242" s="257">
        <f>IF(N242="sníž. přenesená",J242,0)</f>
        <v>0</v>
      </c>
      <c r="BI242" s="257">
        <f>IF(N242="nulová",J242,0)</f>
        <v>0</v>
      </c>
      <c r="BJ242" s="17" t="s">
        <v>86</v>
      </c>
      <c r="BK242" s="257">
        <f>ROUND(I242*H242,2)</f>
        <v>0</v>
      </c>
      <c r="BL242" s="17" t="s">
        <v>186</v>
      </c>
      <c r="BM242" s="256" t="s">
        <v>1355</v>
      </c>
    </row>
    <row r="243" spans="1:65" s="2" customFormat="1" ht="24" customHeight="1">
      <c r="A243" s="38"/>
      <c r="B243" s="39"/>
      <c r="C243" s="244" t="s">
        <v>434</v>
      </c>
      <c r="D243" s="244" t="s">
        <v>144</v>
      </c>
      <c r="E243" s="245" t="s">
        <v>1356</v>
      </c>
      <c r="F243" s="246" t="s">
        <v>1357</v>
      </c>
      <c r="G243" s="247" t="s">
        <v>146</v>
      </c>
      <c r="H243" s="248"/>
      <c r="I243" s="249"/>
      <c r="J243" s="250">
        <f>ROUND(I243*H243,2)</f>
        <v>0</v>
      </c>
      <c r="K243" s="251"/>
      <c r="L243" s="44"/>
      <c r="M243" s="252" t="s">
        <v>1</v>
      </c>
      <c r="N243" s="253" t="s">
        <v>43</v>
      </c>
      <c r="O243" s="91"/>
      <c r="P243" s="254">
        <f>O243*H243</f>
        <v>0</v>
      </c>
      <c r="Q243" s="254">
        <v>0</v>
      </c>
      <c r="R243" s="254">
        <f>Q243*H243</f>
        <v>0</v>
      </c>
      <c r="S243" s="254">
        <v>0</v>
      </c>
      <c r="T243" s="25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6" t="s">
        <v>186</v>
      </c>
      <c r="AT243" s="256" t="s">
        <v>144</v>
      </c>
      <c r="AU243" s="256" t="s">
        <v>154</v>
      </c>
      <c r="AY243" s="17" t="s">
        <v>141</v>
      </c>
      <c r="BE243" s="257">
        <f>IF(N243="základní",J243,0)</f>
        <v>0</v>
      </c>
      <c r="BF243" s="257">
        <f>IF(N243="snížená",J243,0)</f>
        <v>0</v>
      </c>
      <c r="BG243" s="257">
        <f>IF(N243="zákl. přenesená",J243,0)</f>
        <v>0</v>
      </c>
      <c r="BH243" s="257">
        <f>IF(N243="sníž. přenesená",J243,0)</f>
        <v>0</v>
      </c>
      <c r="BI243" s="257">
        <f>IF(N243="nulová",J243,0)</f>
        <v>0</v>
      </c>
      <c r="BJ243" s="17" t="s">
        <v>86</v>
      </c>
      <c r="BK243" s="257">
        <f>ROUND(I243*H243,2)</f>
        <v>0</v>
      </c>
      <c r="BL243" s="17" t="s">
        <v>186</v>
      </c>
      <c r="BM243" s="256" t="s">
        <v>1358</v>
      </c>
    </row>
    <row r="244" spans="1:63" s="12" customFormat="1" ht="20.85" customHeight="1">
      <c r="A244" s="12"/>
      <c r="B244" s="228"/>
      <c r="C244" s="229"/>
      <c r="D244" s="230" t="s">
        <v>77</v>
      </c>
      <c r="E244" s="242" t="s">
        <v>1359</v>
      </c>
      <c r="F244" s="242" t="s">
        <v>1360</v>
      </c>
      <c r="G244" s="229"/>
      <c r="H244" s="229"/>
      <c r="I244" s="232"/>
      <c r="J244" s="243">
        <f>BK244</f>
        <v>0</v>
      </c>
      <c r="K244" s="229"/>
      <c r="L244" s="234"/>
      <c r="M244" s="235"/>
      <c r="N244" s="236"/>
      <c r="O244" s="236"/>
      <c r="P244" s="237">
        <f>SUM(P245:P249)</f>
        <v>0</v>
      </c>
      <c r="Q244" s="236"/>
      <c r="R244" s="237">
        <f>SUM(R245:R249)</f>
        <v>0.012989999999999998</v>
      </c>
      <c r="S244" s="236"/>
      <c r="T244" s="238">
        <f>SUM(T245:T249)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9" t="s">
        <v>88</v>
      </c>
      <c r="AT244" s="240" t="s">
        <v>77</v>
      </c>
      <c r="AU244" s="240" t="s">
        <v>88</v>
      </c>
      <c r="AY244" s="239" t="s">
        <v>141</v>
      </c>
      <c r="BK244" s="241">
        <f>SUM(BK245:BK249)</f>
        <v>0</v>
      </c>
    </row>
    <row r="245" spans="1:65" s="2" customFormat="1" ht="24" customHeight="1">
      <c r="A245" s="38"/>
      <c r="B245" s="39"/>
      <c r="C245" s="244" t="s">
        <v>436</v>
      </c>
      <c r="D245" s="244" t="s">
        <v>144</v>
      </c>
      <c r="E245" s="245" t="s">
        <v>1361</v>
      </c>
      <c r="F245" s="246" t="s">
        <v>1362</v>
      </c>
      <c r="G245" s="247" t="s">
        <v>239</v>
      </c>
      <c r="H245" s="263">
        <v>15</v>
      </c>
      <c r="I245" s="249"/>
      <c r="J245" s="250">
        <f>ROUND(I245*H245,2)</f>
        <v>0</v>
      </c>
      <c r="K245" s="251"/>
      <c r="L245" s="44"/>
      <c r="M245" s="252" t="s">
        <v>1</v>
      </c>
      <c r="N245" s="253" t="s">
        <v>43</v>
      </c>
      <c r="O245" s="91"/>
      <c r="P245" s="254">
        <f>O245*H245</f>
        <v>0</v>
      </c>
      <c r="Q245" s="254">
        <v>0.00058</v>
      </c>
      <c r="R245" s="254">
        <f>Q245*H245</f>
        <v>0.0087</v>
      </c>
      <c r="S245" s="254">
        <v>0</v>
      </c>
      <c r="T245" s="25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6" t="s">
        <v>186</v>
      </c>
      <c r="AT245" s="256" t="s">
        <v>144</v>
      </c>
      <c r="AU245" s="256" t="s">
        <v>154</v>
      </c>
      <c r="AY245" s="17" t="s">
        <v>141</v>
      </c>
      <c r="BE245" s="257">
        <f>IF(N245="základní",J245,0)</f>
        <v>0</v>
      </c>
      <c r="BF245" s="257">
        <f>IF(N245="snížená",J245,0)</f>
        <v>0</v>
      </c>
      <c r="BG245" s="257">
        <f>IF(N245="zákl. přenesená",J245,0)</f>
        <v>0</v>
      </c>
      <c r="BH245" s="257">
        <f>IF(N245="sníž. přenesená",J245,0)</f>
        <v>0</v>
      </c>
      <c r="BI245" s="257">
        <f>IF(N245="nulová",J245,0)</f>
        <v>0</v>
      </c>
      <c r="BJ245" s="17" t="s">
        <v>86</v>
      </c>
      <c r="BK245" s="257">
        <f>ROUND(I245*H245,2)</f>
        <v>0</v>
      </c>
      <c r="BL245" s="17" t="s">
        <v>186</v>
      </c>
      <c r="BM245" s="256" t="s">
        <v>1363</v>
      </c>
    </row>
    <row r="246" spans="1:51" s="14" customFormat="1" ht="12">
      <c r="A246" s="14"/>
      <c r="B246" s="289"/>
      <c r="C246" s="290"/>
      <c r="D246" s="275" t="s">
        <v>905</v>
      </c>
      <c r="E246" s="291" t="s">
        <v>1</v>
      </c>
      <c r="F246" s="292" t="s">
        <v>1364</v>
      </c>
      <c r="G246" s="290"/>
      <c r="H246" s="293">
        <v>15</v>
      </c>
      <c r="I246" s="294"/>
      <c r="J246" s="290"/>
      <c r="K246" s="290"/>
      <c r="L246" s="295"/>
      <c r="M246" s="296"/>
      <c r="N246" s="297"/>
      <c r="O246" s="297"/>
      <c r="P246" s="297"/>
      <c r="Q246" s="297"/>
      <c r="R246" s="297"/>
      <c r="S246" s="297"/>
      <c r="T246" s="29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99" t="s">
        <v>905</v>
      </c>
      <c r="AU246" s="299" t="s">
        <v>154</v>
      </c>
      <c r="AV246" s="14" t="s">
        <v>88</v>
      </c>
      <c r="AW246" s="14" t="s">
        <v>34</v>
      </c>
      <c r="AX246" s="14" t="s">
        <v>86</v>
      </c>
      <c r="AY246" s="299" t="s">
        <v>141</v>
      </c>
    </row>
    <row r="247" spans="1:65" s="2" customFormat="1" ht="24" customHeight="1">
      <c r="A247" s="38"/>
      <c r="B247" s="39"/>
      <c r="C247" s="264" t="s">
        <v>440</v>
      </c>
      <c r="D247" s="264" t="s">
        <v>188</v>
      </c>
      <c r="E247" s="265" t="s">
        <v>1365</v>
      </c>
      <c r="F247" s="266" t="s">
        <v>1366</v>
      </c>
      <c r="G247" s="267" t="s">
        <v>191</v>
      </c>
      <c r="H247" s="268">
        <v>16.5</v>
      </c>
      <c r="I247" s="269"/>
      <c r="J247" s="270">
        <f>ROUND(I247*H247,2)</f>
        <v>0</v>
      </c>
      <c r="K247" s="271"/>
      <c r="L247" s="272"/>
      <c r="M247" s="273" t="s">
        <v>1</v>
      </c>
      <c r="N247" s="274" t="s">
        <v>43</v>
      </c>
      <c r="O247" s="91"/>
      <c r="P247" s="254">
        <f>O247*H247</f>
        <v>0</v>
      </c>
      <c r="Q247" s="254">
        <v>0.00026</v>
      </c>
      <c r="R247" s="254">
        <f>Q247*H247</f>
        <v>0.0042899999999999995</v>
      </c>
      <c r="S247" s="254">
        <v>0</v>
      </c>
      <c r="T247" s="25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6" t="s">
        <v>192</v>
      </c>
      <c r="AT247" s="256" t="s">
        <v>188</v>
      </c>
      <c r="AU247" s="256" t="s">
        <v>154</v>
      </c>
      <c r="AY247" s="17" t="s">
        <v>141</v>
      </c>
      <c r="BE247" s="257">
        <f>IF(N247="základní",J247,0)</f>
        <v>0</v>
      </c>
      <c r="BF247" s="257">
        <f>IF(N247="snížená",J247,0)</f>
        <v>0</v>
      </c>
      <c r="BG247" s="257">
        <f>IF(N247="zákl. přenesená",J247,0)</f>
        <v>0</v>
      </c>
      <c r="BH247" s="257">
        <f>IF(N247="sníž. přenesená",J247,0)</f>
        <v>0</v>
      </c>
      <c r="BI247" s="257">
        <f>IF(N247="nulová",J247,0)</f>
        <v>0</v>
      </c>
      <c r="BJ247" s="17" t="s">
        <v>86</v>
      </c>
      <c r="BK247" s="257">
        <f>ROUND(I247*H247,2)</f>
        <v>0</v>
      </c>
      <c r="BL247" s="17" t="s">
        <v>186</v>
      </c>
      <c r="BM247" s="256" t="s">
        <v>1367</v>
      </c>
    </row>
    <row r="248" spans="1:51" s="14" customFormat="1" ht="12">
      <c r="A248" s="14"/>
      <c r="B248" s="289"/>
      <c r="C248" s="290"/>
      <c r="D248" s="275" t="s">
        <v>905</v>
      </c>
      <c r="E248" s="290"/>
      <c r="F248" s="292" t="s">
        <v>1368</v>
      </c>
      <c r="G248" s="290"/>
      <c r="H248" s="293">
        <v>16.5</v>
      </c>
      <c r="I248" s="294"/>
      <c r="J248" s="290"/>
      <c r="K248" s="290"/>
      <c r="L248" s="295"/>
      <c r="M248" s="296"/>
      <c r="N248" s="297"/>
      <c r="O248" s="297"/>
      <c r="P248" s="297"/>
      <c r="Q248" s="297"/>
      <c r="R248" s="297"/>
      <c r="S248" s="297"/>
      <c r="T248" s="29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99" t="s">
        <v>905</v>
      </c>
      <c r="AU248" s="299" t="s">
        <v>154</v>
      </c>
      <c r="AV248" s="14" t="s">
        <v>88</v>
      </c>
      <c r="AW248" s="14" t="s">
        <v>4</v>
      </c>
      <c r="AX248" s="14" t="s">
        <v>86</v>
      </c>
      <c r="AY248" s="299" t="s">
        <v>141</v>
      </c>
    </row>
    <row r="249" spans="1:65" s="2" customFormat="1" ht="24" customHeight="1">
      <c r="A249" s="38"/>
      <c r="B249" s="39"/>
      <c r="C249" s="244" t="s">
        <v>442</v>
      </c>
      <c r="D249" s="244" t="s">
        <v>144</v>
      </c>
      <c r="E249" s="245" t="s">
        <v>1369</v>
      </c>
      <c r="F249" s="246" t="s">
        <v>1370</v>
      </c>
      <c r="G249" s="247" t="s">
        <v>146</v>
      </c>
      <c r="H249" s="248"/>
      <c r="I249" s="249"/>
      <c r="J249" s="250">
        <f>ROUND(I249*H249,2)</f>
        <v>0</v>
      </c>
      <c r="K249" s="251"/>
      <c r="L249" s="44"/>
      <c r="M249" s="252" t="s">
        <v>1</v>
      </c>
      <c r="N249" s="253" t="s">
        <v>43</v>
      </c>
      <c r="O249" s="91"/>
      <c r="P249" s="254">
        <f>O249*H249</f>
        <v>0</v>
      </c>
      <c r="Q249" s="254">
        <v>0</v>
      </c>
      <c r="R249" s="254">
        <f>Q249*H249</f>
        <v>0</v>
      </c>
      <c r="S249" s="254">
        <v>0</v>
      </c>
      <c r="T249" s="25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6" t="s">
        <v>186</v>
      </c>
      <c r="AT249" s="256" t="s">
        <v>144</v>
      </c>
      <c r="AU249" s="256" t="s">
        <v>154</v>
      </c>
      <c r="AY249" s="17" t="s">
        <v>141</v>
      </c>
      <c r="BE249" s="257">
        <f>IF(N249="základní",J249,0)</f>
        <v>0</v>
      </c>
      <c r="BF249" s="257">
        <f>IF(N249="snížená",J249,0)</f>
        <v>0</v>
      </c>
      <c r="BG249" s="257">
        <f>IF(N249="zákl. přenesená",J249,0)</f>
        <v>0</v>
      </c>
      <c r="BH249" s="257">
        <f>IF(N249="sníž. přenesená",J249,0)</f>
        <v>0</v>
      </c>
      <c r="BI249" s="257">
        <f>IF(N249="nulová",J249,0)</f>
        <v>0</v>
      </c>
      <c r="BJ249" s="17" t="s">
        <v>86</v>
      </c>
      <c r="BK249" s="257">
        <f>ROUND(I249*H249,2)</f>
        <v>0</v>
      </c>
      <c r="BL249" s="17" t="s">
        <v>186</v>
      </c>
      <c r="BM249" s="256" t="s">
        <v>1371</v>
      </c>
    </row>
    <row r="250" spans="1:63" s="12" customFormat="1" ht="20.85" customHeight="1">
      <c r="A250" s="12"/>
      <c r="B250" s="228"/>
      <c r="C250" s="229"/>
      <c r="D250" s="230" t="s">
        <v>77</v>
      </c>
      <c r="E250" s="242" t="s">
        <v>1372</v>
      </c>
      <c r="F250" s="242" t="s">
        <v>1373</v>
      </c>
      <c r="G250" s="229"/>
      <c r="H250" s="229"/>
      <c r="I250" s="232"/>
      <c r="J250" s="243">
        <f>BK250</f>
        <v>0</v>
      </c>
      <c r="K250" s="229"/>
      <c r="L250" s="234"/>
      <c r="M250" s="235"/>
      <c r="N250" s="236"/>
      <c r="O250" s="236"/>
      <c r="P250" s="237">
        <f>SUM(P251:P269)</f>
        <v>0</v>
      </c>
      <c r="Q250" s="236"/>
      <c r="R250" s="237">
        <f>SUM(R251:R269)</f>
        <v>0.075075</v>
      </c>
      <c r="S250" s="236"/>
      <c r="T250" s="238">
        <f>SUM(T251:T269)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9" t="s">
        <v>88</v>
      </c>
      <c r="AT250" s="240" t="s">
        <v>77</v>
      </c>
      <c r="AU250" s="240" t="s">
        <v>88</v>
      </c>
      <c r="AY250" s="239" t="s">
        <v>141</v>
      </c>
      <c r="BK250" s="241">
        <f>SUM(BK251:BK269)</f>
        <v>0</v>
      </c>
    </row>
    <row r="251" spans="1:65" s="2" customFormat="1" ht="24" customHeight="1">
      <c r="A251" s="38"/>
      <c r="B251" s="39"/>
      <c r="C251" s="244" t="s">
        <v>446</v>
      </c>
      <c r="D251" s="244" t="s">
        <v>144</v>
      </c>
      <c r="E251" s="245" t="s">
        <v>1374</v>
      </c>
      <c r="F251" s="246" t="s">
        <v>1375</v>
      </c>
      <c r="G251" s="247" t="s">
        <v>494</v>
      </c>
      <c r="H251" s="263">
        <v>82.5</v>
      </c>
      <c r="I251" s="249"/>
      <c r="J251" s="250">
        <f>ROUND(I251*H251,2)</f>
        <v>0</v>
      </c>
      <c r="K251" s="251"/>
      <c r="L251" s="44"/>
      <c r="M251" s="252" t="s">
        <v>1</v>
      </c>
      <c r="N251" s="253" t="s">
        <v>43</v>
      </c>
      <c r="O251" s="91"/>
      <c r="P251" s="254">
        <f>O251*H251</f>
        <v>0</v>
      </c>
      <c r="Q251" s="254">
        <v>0.00071</v>
      </c>
      <c r="R251" s="254">
        <f>Q251*H251</f>
        <v>0.058575</v>
      </c>
      <c r="S251" s="254">
        <v>0</v>
      </c>
      <c r="T251" s="25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6" t="s">
        <v>186</v>
      </c>
      <c r="AT251" s="256" t="s">
        <v>144</v>
      </c>
      <c r="AU251" s="256" t="s">
        <v>154</v>
      </c>
      <c r="AY251" s="17" t="s">
        <v>141</v>
      </c>
      <c r="BE251" s="257">
        <f>IF(N251="základní",J251,0)</f>
        <v>0</v>
      </c>
      <c r="BF251" s="257">
        <f>IF(N251="snížená",J251,0)</f>
        <v>0</v>
      </c>
      <c r="BG251" s="257">
        <f>IF(N251="zákl. přenesená",J251,0)</f>
        <v>0</v>
      </c>
      <c r="BH251" s="257">
        <f>IF(N251="sníž. přenesená",J251,0)</f>
        <v>0</v>
      </c>
      <c r="BI251" s="257">
        <f>IF(N251="nulová",J251,0)</f>
        <v>0</v>
      </c>
      <c r="BJ251" s="17" t="s">
        <v>86</v>
      </c>
      <c r="BK251" s="257">
        <f>ROUND(I251*H251,2)</f>
        <v>0</v>
      </c>
      <c r="BL251" s="17" t="s">
        <v>186</v>
      </c>
      <c r="BM251" s="256" t="s">
        <v>1376</v>
      </c>
    </row>
    <row r="252" spans="1:51" s="13" customFormat="1" ht="12">
      <c r="A252" s="13"/>
      <c r="B252" s="279"/>
      <c r="C252" s="280"/>
      <c r="D252" s="275" t="s">
        <v>905</v>
      </c>
      <c r="E252" s="281" t="s">
        <v>1</v>
      </c>
      <c r="F252" s="282" t="s">
        <v>1377</v>
      </c>
      <c r="G252" s="280"/>
      <c r="H252" s="281" t="s">
        <v>1</v>
      </c>
      <c r="I252" s="283"/>
      <c r="J252" s="280"/>
      <c r="K252" s="280"/>
      <c r="L252" s="284"/>
      <c r="M252" s="285"/>
      <c r="N252" s="286"/>
      <c r="O252" s="286"/>
      <c r="P252" s="286"/>
      <c r="Q252" s="286"/>
      <c r="R252" s="286"/>
      <c r="S252" s="286"/>
      <c r="T252" s="28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88" t="s">
        <v>905</v>
      </c>
      <c r="AU252" s="288" t="s">
        <v>154</v>
      </c>
      <c r="AV252" s="13" t="s">
        <v>86</v>
      </c>
      <c r="AW252" s="13" t="s">
        <v>34</v>
      </c>
      <c r="AX252" s="13" t="s">
        <v>78</v>
      </c>
      <c r="AY252" s="288" t="s">
        <v>141</v>
      </c>
    </row>
    <row r="253" spans="1:51" s="14" customFormat="1" ht="12">
      <c r="A253" s="14"/>
      <c r="B253" s="289"/>
      <c r="C253" s="290"/>
      <c r="D253" s="275" t="s">
        <v>905</v>
      </c>
      <c r="E253" s="291" t="s">
        <v>1</v>
      </c>
      <c r="F253" s="292" t="s">
        <v>1378</v>
      </c>
      <c r="G253" s="290"/>
      <c r="H253" s="293">
        <v>20</v>
      </c>
      <c r="I253" s="294"/>
      <c r="J253" s="290"/>
      <c r="K253" s="290"/>
      <c r="L253" s="295"/>
      <c r="M253" s="296"/>
      <c r="N253" s="297"/>
      <c r="O253" s="297"/>
      <c r="P253" s="297"/>
      <c r="Q253" s="297"/>
      <c r="R253" s="297"/>
      <c r="S253" s="297"/>
      <c r="T253" s="29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99" t="s">
        <v>905</v>
      </c>
      <c r="AU253" s="299" t="s">
        <v>154</v>
      </c>
      <c r="AV253" s="14" t="s">
        <v>88</v>
      </c>
      <c r="AW253" s="14" t="s">
        <v>34</v>
      </c>
      <c r="AX253" s="14" t="s">
        <v>78</v>
      </c>
      <c r="AY253" s="299" t="s">
        <v>141</v>
      </c>
    </row>
    <row r="254" spans="1:51" s="14" customFormat="1" ht="12">
      <c r="A254" s="14"/>
      <c r="B254" s="289"/>
      <c r="C254" s="290"/>
      <c r="D254" s="275" t="s">
        <v>905</v>
      </c>
      <c r="E254" s="291" t="s">
        <v>1</v>
      </c>
      <c r="F254" s="292" t="s">
        <v>1379</v>
      </c>
      <c r="G254" s="290"/>
      <c r="H254" s="293">
        <v>20.5</v>
      </c>
      <c r="I254" s="294"/>
      <c r="J254" s="290"/>
      <c r="K254" s="290"/>
      <c r="L254" s="295"/>
      <c r="M254" s="296"/>
      <c r="N254" s="297"/>
      <c r="O254" s="297"/>
      <c r="P254" s="297"/>
      <c r="Q254" s="297"/>
      <c r="R254" s="297"/>
      <c r="S254" s="297"/>
      <c r="T254" s="29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99" t="s">
        <v>905</v>
      </c>
      <c r="AU254" s="299" t="s">
        <v>154</v>
      </c>
      <c r="AV254" s="14" t="s">
        <v>88</v>
      </c>
      <c r="AW254" s="14" t="s">
        <v>34</v>
      </c>
      <c r="AX254" s="14" t="s">
        <v>78</v>
      </c>
      <c r="AY254" s="299" t="s">
        <v>141</v>
      </c>
    </row>
    <row r="255" spans="1:51" s="14" customFormat="1" ht="12">
      <c r="A255" s="14"/>
      <c r="B255" s="289"/>
      <c r="C255" s="290"/>
      <c r="D255" s="275" t="s">
        <v>905</v>
      </c>
      <c r="E255" s="291" t="s">
        <v>1</v>
      </c>
      <c r="F255" s="292" t="s">
        <v>1380</v>
      </c>
      <c r="G255" s="290"/>
      <c r="H255" s="293">
        <v>13</v>
      </c>
      <c r="I255" s="294"/>
      <c r="J255" s="290"/>
      <c r="K255" s="290"/>
      <c r="L255" s="295"/>
      <c r="M255" s="296"/>
      <c r="N255" s="297"/>
      <c r="O255" s="297"/>
      <c r="P255" s="297"/>
      <c r="Q255" s="297"/>
      <c r="R255" s="297"/>
      <c r="S255" s="297"/>
      <c r="T255" s="29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99" t="s">
        <v>905</v>
      </c>
      <c r="AU255" s="299" t="s">
        <v>154</v>
      </c>
      <c r="AV255" s="14" t="s">
        <v>88</v>
      </c>
      <c r="AW255" s="14" t="s">
        <v>34</v>
      </c>
      <c r="AX255" s="14" t="s">
        <v>78</v>
      </c>
      <c r="AY255" s="299" t="s">
        <v>141</v>
      </c>
    </row>
    <row r="256" spans="1:51" s="14" customFormat="1" ht="12">
      <c r="A256" s="14"/>
      <c r="B256" s="289"/>
      <c r="C256" s="290"/>
      <c r="D256" s="275" t="s">
        <v>905</v>
      </c>
      <c r="E256" s="291" t="s">
        <v>1</v>
      </c>
      <c r="F256" s="292" t="s">
        <v>1381</v>
      </c>
      <c r="G256" s="290"/>
      <c r="H256" s="293">
        <v>27</v>
      </c>
      <c r="I256" s="294"/>
      <c r="J256" s="290"/>
      <c r="K256" s="290"/>
      <c r="L256" s="295"/>
      <c r="M256" s="296"/>
      <c r="N256" s="297"/>
      <c r="O256" s="297"/>
      <c r="P256" s="297"/>
      <c r="Q256" s="297"/>
      <c r="R256" s="297"/>
      <c r="S256" s="297"/>
      <c r="T256" s="29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99" t="s">
        <v>905</v>
      </c>
      <c r="AU256" s="299" t="s">
        <v>154</v>
      </c>
      <c r="AV256" s="14" t="s">
        <v>88</v>
      </c>
      <c r="AW256" s="14" t="s">
        <v>34</v>
      </c>
      <c r="AX256" s="14" t="s">
        <v>78</v>
      </c>
      <c r="AY256" s="299" t="s">
        <v>141</v>
      </c>
    </row>
    <row r="257" spans="1:51" s="14" customFormat="1" ht="12">
      <c r="A257" s="14"/>
      <c r="B257" s="289"/>
      <c r="C257" s="290"/>
      <c r="D257" s="275" t="s">
        <v>905</v>
      </c>
      <c r="E257" s="291" t="s">
        <v>1</v>
      </c>
      <c r="F257" s="292" t="s">
        <v>1220</v>
      </c>
      <c r="G257" s="290"/>
      <c r="H257" s="293">
        <v>0</v>
      </c>
      <c r="I257" s="294"/>
      <c r="J257" s="290"/>
      <c r="K257" s="290"/>
      <c r="L257" s="295"/>
      <c r="M257" s="296"/>
      <c r="N257" s="297"/>
      <c r="O257" s="297"/>
      <c r="P257" s="297"/>
      <c r="Q257" s="297"/>
      <c r="R257" s="297"/>
      <c r="S257" s="297"/>
      <c r="T257" s="29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99" t="s">
        <v>905</v>
      </c>
      <c r="AU257" s="299" t="s">
        <v>154</v>
      </c>
      <c r="AV257" s="14" t="s">
        <v>88</v>
      </c>
      <c r="AW257" s="14" t="s">
        <v>34</v>
      </c>
      <c r="AX257" s="14" t="s">
        <v>78</v>
      </c>
      <c r="AY257" s="299" t="s">
        <v>141</v>
      </c>
    </row>
    <row r="258" spans="1:51" s="14" customFormat="1" ht="12">
      <c r="A258" s="14"/>
      <c r="B258" s="289"/>
      <c r="C258" s="290"/>
      <c r="D258" s="275" t="s">
        <v>905</v>
      </c>
      <c r="E258" s="291" t="s">
        <v>1</v>
      </c>
      <c r="F258" s="292" t="s">
        <v>1382</v>
      </c>
      <c r="G258" s="290"/>
      <c r="H258" s="293">
        <v>2</v>
      </c>
      <c r="I258" s="294"/>
      <c r="J258" s="290"/>
      <c r="K258" s="290"/>
      <c r="L258" s="295"/>
      <c r="M258" s="296"/>
      <c r="N258" s="297"/>
      <c r="O258" s="297"/>
      <c r="P258" s="297"/>
      <c r="Q258" s="297"/>
      <c r="R258" s="297"/>
      <c r="S258" s="297"/>
      <c r="T258" s="29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99" t="s">
        <v>905</v>
      </c>
      <c r="AU258" s="299" t="s">
        <v>154</v>
      </c>
      <c r="AV258" s="14" t="s">
        <v>88</v>
      </c>
      <c r="AW258" s="14" t="s">
        <v>34</v>
      </c>
      <c r="AX258" s="14" t="s">
        <v>78</v>
      </c>
      <c r="AY258" s="299" t="s">
        <v>141</v>
      </c>
    </row>
    <row r="259" spans="1:51" s="15" customFormat="1" ht="12">
      <c r="A259" s="15"/>
      <c r="B259" s="300"/>
      <c r="C259" s="301"/>
      <c r="D259" s="275" t="s">
        <v>905</v>
      </c>
      <c r="E259" s="302" t="s">
        <v>1</v>
      </c>
      <c r="F259" s="303" t="s">
        <v>926</v>
      </c>
      <c r="G259" s="301"/>
      <c r="H259" s="304">
        <v>82.5</v>
      </c>
      <c r="I259" s="305"/>
      <c r="J259" s="301"/>
      <c r="K259" s="301"/>
      <c r="L259" s="306"/>
      <c r="M259" s="307"/>
      <c r="N259" s="308"/>
      <c r="O259" s="308"/>
      <c r="P259" s="308"/>
      <c r="Q259" s="308"/>
      <c r="R259" s="308"/>
      <c r="S259" s="308"/>
      <c r="T259" s="309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310" t="s">
        <v>905</v>
      </c>
      <c r="AU259" s="310" t="s">
        <v>154</v>
      </c>
      <c r="AV259" s="15" t="s">
        <v>160</v>
      </c>
      <c r="AW259" s="15" t="s">
        <v>34</v>
      </c>
      <c r="AX259" s="15" t="s">
        <v>86</v>
      </c>
      <c r="AY259" s="310" t="s">
        <v>141</v>
      </c>
    </row>
    <row r="260" spans="1:65" s="2" customFormat="1" ht="16.5" customHeight="1">
      <c r="A260" s="38"/>
      <c r="B260" s="39"/>
      <c r="C260" s="244" t="s">
        <v>448</v>
      </c>
      <c r="D260" s="244" t="s">
        <v>144</v>
      </c>
      <c r="E260" s="245" t="s">
        <v>1383</v>
      </c>
      <c r="F260" s="246" t="s">
        <v>1384</v>
      </c>
      <c r="G260" s="247" t="s">
        <v>494</v>
      </c>
      <c r="H260" s="263">
        <v>82.5</v>
      </c>
      <c r="I260" s="249"/>
      <c r="J260" s="250">
        <f>ROUND(I260*H260,2)</f>
        <v>0</v>
      </c>
      <c r="K260" s="251"/>
      <c r="L260" s="44"/>
      <c r="M260" s="252" t="s">
        <v>1</v>
      </c>
      <c r="N260" s="253" t="s">
        <v>43</v>
      </c>
      <c r="O260" s="91"/>
      <c r="P260" s="254">
        <f>O260*H260</f>
        <v>0</v>
      </c>
      <c r="Q260" s="254">
        <v>0.0002</v>
      </c>
      <c r="R260" s="254">
        <f>Q260*H260</f>
        <v>0.0165</v>
      </c>
      <c r="S260" s="254">
        <v>0</v>
      </c>
      <c r="T260" s="25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6" t="s">
        <v>186</v>
      </c>
      <c r="AT260" s="256" t="s">
        <v>144</v>
      </c>
      <c r="AU260" s="256" t="s">
        <v>154</v>
      </c>
      <c r="AY260" s="17" t="s">
        <v>141</v>
      </c>
      <c r="BE260" s="257">
        <f>IF(N260="základní",J260,0)</f>
        <v>0</v>
      </c>
      <c r="BF260" s="257">
        <f>IF(N260="snížená",J260,0)</f>
        <v>0</v>
      </c>
      <c r="BG260" s="257">
        <f>IF(N260="zákl. přenesená",J260,0)</f>
        <v>0</v>
      </c>
      <c r="BH260" s="257">
        <f>IF(N260="sníž. přenesená",J260,0)</f>
        <v>0</v>
      </c>
      <c r="BI260" s="257">
        <f>IF(N260="nulová",J260,0)</f>
        <v>0</v>
      </c>
      <c r="BJ260" s="17" t="s">
        <v>86</v>
      </c>
      <c r="BK260" s="257">
        <f>ROUND(I260*H260,2)</f>
        <v>0</v>
      </c>
      <c r="BL260" s="17" t="s">
        <v>186</v>
      </c>
      <c r="BM260" s="256" t="s">
        <v>1385</v>
      </c>
    </row>
    <row r="261" spans="1:51" s="13" customFormat="1" ht="12">
      <c r="A261" s="13"/>
      <c r="B261" s="279"/>
      <c r="C261" s="280"/>
      <c r="D261" s="275" t="s">
        <v>905</v>
      </c>
      <c r="E261" s="281" t="s">
        <v>1</v>
      </c>
      <c r="F261" s="282" t="s">
        <v>1377</v>
      </c>
      <c r="G261" s="280"/>
      <c r="H261" s="281" t="s">
        <v>1</v>
      </c>
      <c r="I261" s="283"/>
      <c r="J261" s="280"/>
      <c r="K261" s="280"/>
      <c r="L261" s="284"/>
      <c r="M261" s="285"/>
      <c r="N261" s="286"/>
      <c r="O261" s="286"/>
      <c r="P261" s="286"/>
      <c r="Q261" s="286"/>
      <c r="R261" s="286"/>
      <c r="S261" s="286"/>
      <c r="T261" s="28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88" t="s">
        <v>905</v>
      </c>
      <c r="AU261" s="288" t="s">
        <v>154</v>
      </c>
      <c r="AV261" s="13" t="s">
        <v>86</v>
      </c>
      <c r="AW261" s="13" t="s">
        <v>34</v>
      </c>
      <c r="AX261" s="13" t="s">
        <v>78</v>
      </c>
      <c r="AY261" s="288" t="s">
        <v>141</v>
      </c>
    </row>
    <row r="262" spans="1:51" s="14" customFormat="1" ht="12">
      <c r="A262" s="14"/>
      <c r="B262" s="289"/>
      <c r="C262" s="290"/>
      <c r="D262" s="275" t="s">
        <v>905</v>
      </c>
      <c r="E262" s="291" t="s">
        <v>1</v>
      </c>
      <c r="F262" s="292" t="s">
        <v>1378</v>
      </c>
      <c r="G262" s="290"/>
      <c r="H262" s="293">
        <v>20</v>
      </c>
      <c r="I262" s="294"/>
      <c r="J262" s="290"/>
      <c r="K262" s="290"/>
      <c r="L262" s="295"/>
      <c r="M262" s="296"/>
      <c r="N262" s="297"/>
      <c r="O262" s="297"/>
      <c r="P262" s="297"/>
      <c r="Q262" s="297"/>
      <c r="R262" s="297"/>
      <c r="S262" s="297"/>
      <c r="T262" s="29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99" t="s">
        <v>905</v>
      </c>
      <c r="AU262" s="299" t="s">
        <v>154</v>
      </c>
      <c r="AV262" s="14" t="s">
        <v>88</v>
      </c>
      <c r="AW262" s="14" t="s">
        <v>34</v>
      </c>
      <c r="AX262" s="14" t="s">
        <v>78</v>
      </c>
      <c r="AY262" s="299" t="s">
        <v>141</v>
      </c>
    </row>
    <row r="263" spans="1:51" s="14" customFormat="1" ht="12">
      <c r="A263" s="14"/>
      <c r="B263" s="289"/>
      <c r="C263" s="290"/>
      <c r="D263" s="275" t="s">
        <v>905</v>
      </c>
      <c r="E263" s="291" t="s">
        <v>1</v>
      </c>
      <c r="F263" s="292" t="s">
        <v>1379</v>
      </c>
      <c r="G263" s="290"/>
      <c r="H263" s="293">
        <v>20.5</v>
      </c>
      <c r="I263" s="294"/>
      <c r="J263" s="290"/>
      <c r="K263" s="290"/>
      <c r="L263" s="295"/>
      <c r="M263" s="296"/>
      <c r="N263" s="297"/>
      <c r="O263" s="297"/>
      <c r="P263" s="297"/>
      <c r="Q263" s="297"/>
      <c r="R263" s="297"/>
      <c r="S263" s="297"/>
      <c r="T263" s="29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99" t="s">
        <v>905</v>
      </c>
      <c r="AU263" s="299" t="s">
        <v>154</v>
      </c>
      <c r="AV263" s="14" t="s">
        <v>88</v>
      </c>
      <c r="AW263" s="14" t="s">
        <v>34</v>
      </c>
      <c r="AX263" s="14" t="s">
        <v>78</v>
      </c>
      <c r="AY263" s="299" t="s">
        <v>141</v>
      </c>
    </row>
    <row r="264" spans="1:51" s="14" customFormat="1" ht="12">
      <c r="A264" s="14"/>
      <c r="B264" s="289"/>
      <c r="C264" s="290"/>
      <c r="D264" s="275" t="s">
        <v>905</v>
      </c>
      <c r="E264" s="291" t="s">
        <v>1</v>
      </c>
      <c r="F264" s="292" t="s">
        <v>1380</v>
      </c>
      <c r="G264" s="290"/>
      <c r="H264" s="293">
        <v>13</v>
      </c>
      <c r="I264" s="294"/>
      <c r="J264" s="290"/>
      <c r="K264" s="290"/>
      <c r="L264" s="295"/>
      <c r="M264" s="296"/>
      <c r="N264" s="297"/>
      <c r="O264" s="297"/>
      <c r="P264" s="297"/>
      <c r="Q264" s="297"/>
      <c r="R264" s="297"/>
      <c r="S264" s="297"/>
      <c r="T264" s="29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99" t="s">
        <v>905</v>
      </c>
      <c r="AU264" s="299" t="s">
        <v>154</v>
      </c>
      <c r="AV264" s="14" t="s">
        <v>88</v>
      </c>
      <c r="AW264" s="14" t="s">
        <v>34</v>
      </c>
      <c r="AX264" s="14" t="s">
        <v>78</v>
      </c>
      <c r="AY264" s="299" t="s">
        <v>141</v>
      </c>
    </row>
    <row r="265" spans="1:51" s="14" customFormat="1" ht="12">
      <c r="A265" s="14"/>
      <c r="B265" s="289"/>
      <c r="C265" s="290"/>
      <c r="D265" s="275" t="s">
        <v>905</v>
      </c>
      <c r="E265" s="291" t="s">
        <v>1</v>
      </c>
      <c r="F265" s="292" t="s">
        <v>1381</v>
      </c>
      <c r="G265" s="290"/>
      <c r="H265" s="293">
        <v>27</v>
      </c>
      <c r="I265" s="294"/>
      <c r="J265" s="290"/>
      <c r="K265" s="290"/>
      <c r="L265" s="295"/>
      <c r="M265" s="296"/>
      <c r="N265" s="297"/>
      <c r="O265" s="297"/>
      <c r="P265" s="297"/>
      <c r="Q265" s="297"/>
      <c r="R265" s="297"/>
      <c r="S265" s="297"/>
      <c r="T265" s="29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99" t="s">
        <v>905</v>
      </c>
      <c r="AU265" s="299" t="s">
        <v>154</v>
      </c>
      <c r="AV265" s="14" t="s">
        <v>88</v>
      </c>
      <c r="AW265" s="14" t="s">
        <v>34</v>
      </c>
      <c r="AX265" s="14" t="s">
        <v>78</v>
      </c>
      <c r="AY265" s="299" t="s">
        <v>141</v>
      </c>
    </row>
    <row r="266" spans="1:51" s="14" customFormat="1" ht="12">
      <c r="A266" s="14"/>
      <c r="B266" s="289"/>
      <c r="C266" s="290"/>
      <c r="D266" s="275" t="s">
        <v>905</v>
      </c>
      <c r="E266" s="291" t="s">
        <v>1</v>
      </c>
      <c r="F266" s="292" t="s">
        <v>1220</v>
      </c>
      <c r="G266" s="290"/>
      <c r="H266" s="293">
        <v>0</v>
      </c>
      <c r="I266" s="294"/>
      <c r="J266" s="290"/>
      <c r="K266" s="290"/>
      <c r="L266" s="295"/>
      <c r="M266" s="296"/>
      <c r="N266" s="297"/>
      <c r="O266" s="297"/>
      <c r="P266" s="297"/>
      <c r="Q266" s="297"/>
      <c r="R266" s="297"/>
      <c r="S266" s="297"/>
      <c r="T266" s="29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99" t="s">
        <v>905</v>
      </c>
      <c r="AU266" s="299" t="s">
        <v>154</v>
      </c>
      <c r="AV266" s="14" t="s">
        <v>88</v>
      </c>
      <c r="AW266" s="14" t="s">
        <v>34</v>
      </c>
      <c r="AX266" s="14" t="s">
        <v>78</v>
      </c>
      <c r="AY266" s="299" t="s">
        <v>141</v>
      </c>
    </row>
    <row r="267" spans="1:51" s="14" customFormat="1" ht="12">
      <c r="A267" s="14"/>
      <c r="B267" s="289"/>
      <c r="C267" s="290"/>
      <c r="D267" s="275" t="s">
        <v>905</v>
      </c>
      <c r="E267" s="291" t="s">
        <v>1</v>
      </c>
      <c r="F267" s="292" t="s">
        <v>1382</v>
      </c>
      <c r="G267" s="290"/>
      <c r="H267" s="293">
        <v>2</v>
      </c>
      <c r="I267" s="294"/>
      <c r="J267" s="290"/>
      <c r="K267" s="290"/>
      <c r="L267" s="295"/>
      <c r="M267" s="296"/>
      <c r="N267" s="297"/>
      <c r="O267" s="297"/>
      <c r="P267" s="297"/>
      <c r="Q267" s="297"/>
      <c r="R267" s="297"/>
      <c r="S267" s="297"/>
      <c r="T267" s="29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99" t="s">
        <v>905</v>
      </c>
      <c r="AU267" s="299" t="s">
        <v>154</v>
      </c>
      <c r="AV267" s="14" t="s">
        <v>88</v>
      </c>
      <c r="AW267" s="14" t="s">
        <v>34</v>
      </c>
      <c r="AX267" s="14" t="s">
        <v>78</v>
      </c>
      <c r="AY267" s="299" t="s">
        <v>141</v>
      </c>
    </row>
    <row r="268" spans="1:51" s="15" customFormat="1" ht="12">
      <c r="A268" s="15"/>
      <c r="B268" s="300"/>
      <c r="C268" s="301"/>
      <c r="D268" s="275" t="s">
        <v>905</v>
      </c>
      <c r="E268" s="302" t="s">
        <v>1</v>
      </c>
      <c r="F268" s="303" t="s">
        <v>926</v>
      </c>
      <c r="G268" s="301"/>
      <c r="H268" s="304">
        <v>82.5</v>
      </c>
      <c r="I268" s="305"/>
      <c r="J268" s="301"/>
      <c r="K268" s="301"/>
      <c r="L268" s="306"/>
      <c r="M268" s="307"/>
      <c r="N268" s="308"/>
      <c r="O268" s="308"/>
      <c r="P268" s="308"/>
      <c r="Q268" s="308"/>
      <c r="R268" s="308"/>
      <c r="S268" s="308"/>
      <c r="T268" s="30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10" t="s">
        <v>905</v>
      </c>
      <c r="AU268" s="310" t="s">
        <v>154</v>
      </c>
      <c r="AV268" s="15" t="s">
        <v>160</v>
      </c>
      <c r="AW268" s="15" t="s">
        <v>34</v>
      </c>
      <c r="AX268" s="15" t="s">
        <v>86</v>
      </c>
      <c r="AY268" s="310" t="s">
        <v>141</v>
      </c>
    </row>
    <row r="269" spans="1:65" s="2" customFormat="1" ht="24" customHeight="1">
      <c r="A269" s="38"/>
      <c r="B269" s="39"/>
      <c r="C269" s="244" t="s">
        <v>452</v>
      </c>
      <c r="D269" s="244" t="s">
        <v>144</v>
      </c>
      <c r="E269" s="245" t="s">
        <v>1386</v>
      </c>
      <c r="F269" s="246" t="s">
        <v>1387</v>
      </c>
      <c r="G269" s="247" t="s">
        <v>146</v>
      </c>
      <c r="H269" s="248"/>
      <c r="I269" s="249"/>
      <c r="J269" s="250">
        <f>ROUND(I269*H269,2)</f>
        <v>0</v>
      </c>
      <c r="K269" s="251"/>
      <c r="L269" s="44"/>
      <c r="M269" s="252" t="s">
        <v>1</v>
      </c>
      <c r="N269" s="253" t="s">
        <v>43</v>
      </c>
      <c r="O269" s="91"/>
      <c r="P269" s="254">
        <f>O269*H269</f>
        <v>0</v>
      </c>
      <c r="Q269" s="254">
        <v>0</v>
      </c>
      <c r="R269" s="254">
        <f>Q269*H269</f>
        <v>0</v>
      </c>
      <c r="S269" s="254">
        <v>0</v>
      </c>
      <c r="T269" s="255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6" t="s">
        <v>186</v>
      </c>
      <c r="AT269" s="256" t="s">
        <v>144</v>
      </c>
      <c r="AU269" s="256" t="s">
        <v>154</v>
      </c>
      <c r="AY269" s="17" t="s">
        <v>141</v>
      </c>
      <c r="BE269" s="257">
        <f>IF(N269="základní",J269,0)</f>
        <v>0</v>
      </c>
      <c r="BF269" s="257">
        <f>IF(N269="snížená",J269,0)</f>
        <v>0</v>
      </c>
      <c r="BG269" s="257">
        <f>IF(N269="zákl. přenesená",J269,0)</f>
        <v>0</v>
      </c>
      <c r="BH269" s="257">
        <f>IF(N269="sníž. přenesená",J269,0)</f>
        <v>0</v>
      </c>
      <c r="BI269" s="257">
        <f>IF(N269="nulová",J269,0)</f>
        <v>0</v>
      </c>
      <c r="BJ269" s="17" t="s">
        <v>86</v>
      </c>
      <c r="BK269" s="257">
        <f>ROUND(I269*H269,2)</f>
        <v>0</v>
      </c>
      <c r="BL269" s="17" t="s">
        <v>186</v>
      </c>
      <c r="BM269" s="256" t="s">
        <v>1388</v>
      </c>
    </row>
    <row r="270" spans="1:63" s="12" customFormat="1" ht="20.85" customHeight="1">
      <c r="A270" s="12"/>
      <c r="B270" s="228"/>
      <c r="C270" s="229"/>
      <c r="D270" s="230" t="s">
        <v>77</v>
      </c>
      <c r="E270" s="242" t="s">
        <v>1389</v>
      </c>
      <c r="F270" s="242" t="s">
        <v>1390</v>
      </c>
      <c r="G270" s="229"/>
      <c r="H270" s="229"/>
      <c r="I270" s="232"/>
      <c r="J270" s="243">
        <f>BK270</f>
        <v>0</v>
      </c>
      <c r="K270" s="229"/>
      <c r="L270" s="234"/>
      <c r="M270" s="235"/>
      <c r="N270" s="236"/>
      <c r="O270" s="236"/>
      <c r="P270" s="237">
        <f>SUM(P271:P302)</f>
        <v>0</v>
      </c>
      <c r="Q270" s="236"/>
      <c r="R270" s="237">
        <f>SUM(R271:R302)</f>
        <v>0.01498203</v>
      </c>
      <c r="S270" s="236"/>
      <c r="T270" s="238">
        <f>SUM(T271:T302)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39" t="s">
        <v>88</v>
      </c>
      <c r="AT270" s="240" t="s">
        <v>77</v>
      </c>
      <c r="AU270" s="240" t="s">
        <v>88</v>
      </c>
      <c r="AY270" s="239" t="s">
        <v>141</v>
      </c>
      <c r="BK270" s="241">
        <f>SUM(BK271:BK302)</f>
        <v>0</v>
      </c>
    </row>
    <row r="271" spans="1:65" s="2" customFormat="1" ht="24" customHeight="1">
      <c r="A271" s="38"/>
      <c r="B271" s="39"/>
      <c r="C271" s="244" t="s">
        <v>454</v>
      </c>
      <c r="D271" s="244" t="s">
        <v>144</v>
      </c>
      <c r="E271" s="245" t="s">
        <v>1391</v>
      </c>
      <c r="F271" s="246" t="s">
        <v>1392</v>
      </c>
      <c r="G271" s="247" t="s">
        <v>494</v>
      </c>
      <c r="H271" s="263">
        <v>32.563</v>
      </c>
      <c r="I271" s="249"/>
      <c r="J271" s="250">
        <f>ROUND(I271*H271,2)</f>
        <v>0</v>
      </c>
      <c r="K271" s="251"/>
      <c r="L271" s="44"/>
      <c r="M271" s="252" t="s">
        <v>1</v>
      </c>
      <c r="N271" s="253" t="s">
        <v>43</v>
      </c>
      <c r="O271" s="91"/>
      <c r="P271" s="254">
        <f>O271*H271</f>
        <v>0</v>
      </c>
      <c r="Q271" s="254">
        <v>7E-05</v>
      </c>
      <c r="R271" s="254">
        <f>Q271*H271</f>
        <v>0.00227941</v>
      </c>
      <c r="S271" s="254">
        <v>0</v>
      </c>
      <c r="T271" s="25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6" t="s">
        <v>186</v>
      </c>
      <c r="AT271" s="256" t="s">
        <v>144</v>
      </c>
      <c r="AU271" s="256" t="s">
        <v>154</v>
      </c>
      <c r="AY271" s="17" t="s">
        <v>141</v>
      </c>
      <c r="BE271" s="257">
        <f>IF(N271="základní",J271,0)</f>
        <v>0</v>
      </c>
      <c r="BF271" s="257">
        <f>IF(N271="snížená",J271,0)</f>
        <v>0</v>
      </c>
      <c r="BG271" s="257">
        <f>IF(N271="zákl. přenesená",J271,0)</f>
        <v>0</v>
      </c>
      <c r="BH271" s="257">
        <f>IF(N271="sníž. přenesená",J271,0)</f>
        <v>0</v>
      </c>
      <c r="BI271" s="257">
        <f>IF(N271="nulová",J271,0)</f>
        <v>0</v>
      </c>
      <c r="BJ271" s="17" t="s">
        <v>86</v>
      </c>
      <c r="BK271" s="257">
        <f>ROUND(I271*H271,2)</f>
        <v>0</v>
      </c>
      <c r="BL271" s="17" t="s">
        <v>186</v>
      </c>
      <c r="BM271" s="256" t="s">
        <v>1393</v>
      </c>
    </row>
    <row r="272" spans="1:51" s="14" customFormat="1" ht="12">
      <c r="A272" s="14"/>
      <c r="B272" s="289"/>
      <c r="C272" s="290"/>
      <c r="D272" s="275" t="s">
        <v>905</v>
      </c>
      <c r="E272" s="291" t="s">
        <v>1</v>
      </c>
      <c r="F272" s="292" t="s">
        <v>1394</v>
      </c>
      <c r="G272" s="290"/>
      <c r="H272" s="293">
        <v>3.813</v>
      </c>
      <c r="I272" s="294"/>
      <c r="J272" s="290"/>
      <c r="K272" s="290"/>
      <c r="L272" s="295"/>
      <c r="M272" s="296"/>
      <c r="N272" s="297"/>
      <c r="O272" s="297"/>
      <c r="P272" s="297"/>
      <c r="Q272" s="297"/>
      <c r="R272" s="297"/>
      <c r="S272" s="297"/>
      <c r="T272" s="29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99" t="s">
        <v>905</v>
      </c>
      <c r="AU272" s="299" t="s">
        <v>154</v>
      </c>
      <c r="AV272" s="14" t="s">
        <v>88</v>
      </c>
      <c r="AW272" s="14" t="s">
        <v>34</v>
      </c>
      <c r="AX272" s="14" t="s">
        <v>78</v>
      </c>
      <c r="AY272" s="299" t="s">
        <v>141</v>
      </c>
    </row>
    <row r="273" spans="1:51" s="14" customFormat="1" ht="12">
      <c r="A273" s="14"/>
      <c r="B273" s="289"/>
      <c r="C273" s="290"/>
      <c r="D273" s="275" t="s">
        <v>905</v>
      </c>
      <c r="E273" s="291" t="s">
        <v>1</v>
      </c>
      <c r="F273" s="292" t="s">
        <v>1395</v>
      </c>
      <c r="G273" s="290"/>
      <c r="H273" s="293">
        <v>1</v>
      </c>
      <c r="I273" s="294"/>
      <c r="J273" s="290"/>
      <c r="K273" s="290"/>
      <c r="L273" s="295"/>
      <c r="M273" s="296"/>
      <c r="N273" s="297"/>
      <c r="O273" s="297"/>
      <c r="P273" s="297"/>
      <c r="Q273" s="297"/>
      <c r="R273" s="297"/>
      <c r="S273" s="297"/>
      <c r="T273" s="29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99" t="s">
        <v>905</v>
      </c>
      <c r="AU273" s="299" t="s">
        <v>154</v>
      </c>
      <c r="AV273" s="14" t="s">
        <v>88</v>
      </c>
      <c r="AW273" s="14" t="s">
        <v>34</v>
      </c>
      <c r="AX273" s="14" t="s">
        <v>78</v>
      </c>
      <c r="AY273" s="299" t="s">
        <v>141</v>
      </c>
    </row>
    <row r="274" spans="1:51" s="14" customFormat="1" ht="12">
      <c r="A274" s="14"/>
      <c r="B274" s="289"/>
      <c r="C274" s="290"/>
      <c r="D274" s="275" t="s">
        <v>905</v>
      </c>
      <c r="E274" s="291" t="s">
        <v>1</v>
      </c>
      <c r="F274" s="292" t="s">
        <v>1396</v>
      </c>
      <c r="G274" s="290"/>
      <c r="H274" s="293">
        <v>27</v>
      </c>
      <c r="I274" s="294"/>
      <c r="J274" s="290"/>
      <c r="K274" s="290"/>
      <c r="L274" s="295"/>
      <c r="M274" s="296"/>
      <c r="N274" s="297"/>
      <c r="O274" s="297"/>
      <c r="P274" s="297"/>
      <c r="Q274" s="297"/>
      <c r="R274" s="297"/>
      <c r="S274" s="297"/>
      <c r="T274" s="29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99" t="s">
        <v>905</v>
      </c>
      <c r="AU274" s="299" t="s">
        <v>154</v>
      </c>
      <c r="AV274" s="14" t="s">
        <v>88</v>
      </c>
      <c r="AW274" s="14" t="s">
        <v>34</v>
      </c>
      <c r="AX274" s="14" t="s">
        <v>78</v>
      </c>
      <c r="AY274" s="299" t="s">
        <v>141</v>
      </c>
    </row>
    <row r="275" spans="1:51" s="14" customFormat="1" ht="12">
      <c r="A275" s="14"/>
      <c r="B275" s="289"/>
      <c r="C275" s="290"/>
      <c r="D275" s="275" t="s">
        <v>905</v>
      </c>
      <c r="E275" s="291" t="s">
        <v>1</v>
      </c>
      <c r="F275" s="292" t="s">
        <v>1397</v>
      </c>
      <c r="G275" s="290"/>
      <c r="H275" s="293">
        <v>0.75</v>
      </c>
      <c r="I275" s="294"/>
      <c r="J275" s="290"/>
      <c r="K275" s="290"/>
      <c r="L275" s="295"/>
      <c r="M275" s="296"/>
      <c r="N275" s="297"/>
      <c r="O275" s="297"/>
      <c r="P275" s="297"/>
      <c r="Q275" s="297"/>
      <c r="R275" s="297"/>
      <c r="S275" s="297"/>
      <c r="T275" s="29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99" t="s">
        <v>905</v>
      </c>
      <c r="AU275" s="299" t="s">
        <v>154</v>
      </c>
      <c r="AV275" s="14" t="s">
        <v>88</v>
      </c>
      <c r="AW275" s="14" t="s">
        <v>34</v>
      </c>
      <c r="AX275" s="14" t="s">
        <v>78</v>
      </c>
      <c r="AY275" s="299" t="s">
        <v>141</v>
      </c>
    </row>
    <row r="276" spans="1:51" s="15" customFormat="1" ht="12">
      <c r="A276" s="15"/>
      <c r="B276" s="300"/>
      <c r="C276" s="301"/>
      <c r="D276" s="275" t="s">
        <v>905</v>
      </c>
      <c r="E276" s="302" t="s">
        <v>1</v>
      </c>
      <c r="F276" s="303" t="s">
        <v>926</v>
      </c>
      <c r="G276" s="301"/>
      <c r="H276" s="304">
        <v>32.563</v>
      </c>
      <c r="I276" s="305"/>
      <c r="J276" s="301"/>
      <c r="K276" s="301"/>
      <c r="L276" s="306"/>
      <c r="M276" s="307"/>
      <c r="N276" s="308"/>
      <c r="O276" s="308"/>
      <c r="P276" s="308"/>
      <c r="Q276" s="308"/>
      <c r="R276" s="308"/>
      <c r="S276" s="308"/>
      <c r="T276" s="309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310" t="s">
        <v>905</v>
      </c>
      <c r="AU276" s="310" t="s">
        <v>154</v>
      </c>
      <c r="AV276" s="15" t="s">
        <v>160</v>
      </c>
      <c r="AW276" s="15" t="s">
        <v>34</v>
      </c>
      <c r="AX276" s="15" t="s">
        <v>86</v>
      </c>
      <c r="AY276" s="310" t="s">
        <v>141</v>
      </c>
    </row>
    <row r="277" spans="1:65" s="2" customFormat="1" ht="24" customHeight="1">
      <c r="A277" s="38"/>
      <c r="B277" s="39"/>
      <c r="C277" s="244" t="s">
        <v>458</v>
      </c>
      <c r="D277" s="244" t="s">
        <v>144</v>
      </c>
      <c r="E277" s="245" t="s">
        <v>1398</v>
      </c>
      <c r="F277" s="246" t="s">
        <v>1399</v>
      </c>
      <c r="G277" s="247" t="s">
        <v>494</v>
      </c>
      <c r="H277" s="263">
        <v>28.75</v>
      </c>
      <c r="I277" s="249"/>
      <c r="J277" s="250">
        <f>ROUND(I277*H277,2)</f>
        <v>0</v>
      </c>
      <c r="K277" s="251"/>
      <c r="L277" s="44"/>
      <c r="M277" s="252" t="s">
        <v>1</v>
      </c>
      <c r="N277" s="253" t="s">
        <v>43</v>
      </c>
      <c r="O277" s="91"/>
      <c r="P277" s="254">
        <f>O277*H277</f>
        <v>0</v>
      </c>
      <c r="Q277" s="254">
        <v>0.00017</v>
      </c>
      <c r="R277" s="254">
        <f>Q277*H277</f>
        <v>0.0048875</v>
      </c>
      <c r="S277" s="254">
        <v>0</v>
      </c>
      <c r="T277" s="25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6" t="s">
        <v>186</v>
      </c>
      <c r="AT277" s="256" t="s">
        <v>144</v>
      </c>
      <c r="AU277" s="256" t="s">
        <v>154</v>
      </c>
      <c r="AY277" s="17" t="s">
        <v>141</v>
      </c>
      <c r="BE277" s="257">
        <f>IF(N277="základní",J277,0)</f>
        <v>0</v>
      </c>
      <c r="BF277" s="257">
        <f>IF(N277="snížená",J277,0)</f>
        <v>0</v>
      </c>
      <c r="BG277" s="257">
        <f>IF(N277="zákl. přenesená",J277,0)</f>
        <v>0</v>
      </c>
      <c r="BH277" s="257">
        <f>IF(N277="sníž. přenesená",J277,0)</f>
        <v>0</v>
      </c>
      <c r="BI277" s="257">
        <f>IF(N277="nulová",J277,0)</f>
        <v>0</v>
      </c>
      <c r="BJ277" s="17" t="s">
        <v>86</v>
      </c>
      <c r="BK277" s="257">
        <f>ROUND(I277*H277,2)</f>
        <v>0</v>
      </c>
      <c r="BL277" s="17" t="s">
        <v>186</v>
      </c>
      <c r="BM277" s="256" t="s">
        <v>1400</v>
      </c>
    </row>
    <row r="278" spans="1:51" s="14" customFormat="1" ht="12">
      <c r="A278" s="14"/>
      <c r="B278" s="289"/>
      <c r="C278" s="290"/>
      <c r="D278" s="275" t="s">
        <v>905</v>
      </c>
      <c r="E278" s="291" t="s">
        <v>1</v>
      </c>
      <c r="F278" s="292" t="s">
        <v>1395</v>
      </c>
      <c r="G278" s="290"/>
      <c r="H278" s="293">
        <v>1</v>
      </c>
      <c r="I278" s="294"/>
      <c r="J278" s="290"/>
      <c r="K278" s="290"/>
      <c r="L278" s="295"/>
      <c r="M278" s="296"/>
      <c r="N278" s="297"/>
      <c r="O278" s="297"/>
      <c r="P278" s="297"/>
      <c r="Q278" s="297"/>
      <c r="R278" s="297"/>
      <c r="S278" s="297"/>
      <c r="T278" s="29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99" t="s">
        <v>905</v>
      </c>
      <c r="AU278" s="299" t="s">
        <v>154</v>
      </c>
      <c r="AV278" s="14" t="s">
        <v>88</v>
      </c>
      <c r="AW278" s="14" t="s">
        <v>34</v>
      </c>
      <c r="AX278" s="14" t="s">
        <v>78</v>
      </c>
      <c r="AY278" s="299" t="s">
        <v>141</v>
      </c>
    </row>
    <row r="279" spans="1:51" s="14" customFormat="1" ht="12">
      <c r="A279" s="14"/>
      <c r="B279" s="289"/>
      <c r="C279" s="290"/>
      <c r="D279" s="275" t="s">
        <v>905</v>
      </c>
      <c r="E279" s="291" t="s">
        <v>1</v>
      </c>
      <c r="F279" s="292" t="s">
        <v>1396</v>
      </c>
      <c r="G279" s="290"/>
      <c r="H279" s="293">
        <v>27</v>
      </c>
      <c r="I279" s="294"/>
      <c r="J279" s="290"/>
      <c r="K279" s="290"/>
      <c r="L279" s="295"/>
      <c r="M279" s="296"/>
      <c r="N279" s="297"/>
      <c r="O279" s="297"/>
      <c r="P279" s="297"/>
      <c r="Q279" s="297"/>
      <c r="R279" s="297"/>
      <c r="S279" s="297"/>
      <c r="T279" s="29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99" t="s">
        <v>905</v>
      </c>
      <c r="AU279" s="299" t="s">
        <v>154</v>
      </c>
      <c r="AV279" s="14" t="s">
        <v>88</v>
      </c>
      <c r="AW279" s="14" t="s">
        <v>34</v>
      </c>
      <c r="AX279" s="14" t="s">
        <v>78</v>
      </c>
      <c r="AY279" s="299" t="s">
        <v>141</v>
      </c>
    </row>
    <row r="280" spans="1:51" s="14" customFormat="1" ht="12">
      <c r="A280" s="14"/>
      <c r="B280" s="289"/>
      <c r="C280" s="290"/>
      <c r="D280" s="275" t="s">
        <v>905</v>
      </c>
      <c r="E280" s="291" t="s">
        <v>1</v>
      </c>
      <c r="F280" s="292" t="s">
        <v>1397</v>
      </c>
      <c r="G280" s="290"/>
      <c r="H280" s="293">
        <v>0.75</v>
      </c>
      <c r="I280" s="294"/>
      <c r="J280" s="290"/>
      <c r="K280" s="290"/>
      <c r="L280" s="295"/>
      <c r="M280" s="296"/>
      <c r="N280" s="297"/>
      <c r="O280" s="297"/>
      <c r="P280" s="297"/>
      <c r="Q280" s="297"/>
      <c r="R280" s="297"/>
      <c r="S280" s="297"/>
      <c r="T280" s="29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99" t="s">
        <v>905</v>
      </c>
      <c r="AU280" s="299" t="s">
        <v>154</v>
      </c>
      <c r="AV280" s="14" t="s">
        <v>88</v>
      </c>
      <c r="AW280" s="14" t="s">
        <v>34</v>
      </c>
      <c r="AX280" s="14" t="s">
        <v>78</v>
      </c>
      <c r="AY280" s="299" t="s">
        <v>141</v>
      </c>
    </row>
    <row r="281" spans="1:51" s="15" customFormat="1" ht="12">
      <c r="A281" s="15"/>
      <c r="B281" s="300"/>
      <c r="C281" s="301"/>
      <c r="D281" s="275" t="s">
        <v>905</v>
      </c>
      <c r="E281" s="302" t="s">
        <v>1</v>
      </c>
      <c r="F281" s="303" t="s">
        <v>926</v>
      </c>
      <c r="G281" s="301"/>
      <c r="H281" s="304">
        <v>28.75</v>
      </c>
      <c r="I281" s="305"/>
      <c r="J281" s="301"/>
      <c r="K281" s="301"/>
      <c r="L281" s="306"/>
      <c r="M281" s="307"/>
      <c r="N281" s="308"/>
      <c r="O281" s="308"/>
      <c r="P281" s="308"/>
      <c r="Q281" s="308"/>
      <c r="R281" s="308"/>
      <c r="S281" s="308"/>
      <c r="T281" s="309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310" t="s">
        <v>905</v>
      </c>
      <c r="AU281" s="310" t="s">
        <v>154</v>
      </c>
      <c r="AV281" s="15" t="s">
        <v>160</v>
      </c>
      <c r="AW281" s="15" t="s">
        <v>34</v>
      </c>
      <c r="AX281" s="15" t="s">
        <v>86</v>
      </c>
      <c r="AY281" s="310" t="s">
        <v>141</v>
      </c>
    </row>
    <row r="282" spans="1:65" s="2" customFormat="1" ht="24" customHeight="1">
      <c r="A282" s="38"/>
      <c r="B282" s="39"/>
      <c r="C282" s="244" t="s">
        <v>462</v>
      </c>
      <c r="D282" s="244" t="s">
        <v>144</v>
      </c>
      <c r="E282" s="245" t="s">
        <v>1401</v>
      </c>
      <c r="F282" s="246" t="s">
        <v>1402</v>
      </c>
      <c r="G282" s="247" t="s">
        <v>494</v>
      </c>
      <c r="H282" s="263">
        <v>32.563</v>
      </c>
      <c r="I282" s="249"/>
      <c r="J282" s="250">
        <f>ROUND(I282*H282,2)</f>
        <v>0</v>
      </c>
      <c r="K282" s="251"/>
      <c r="L282" s="44"/>
      <c r="M282" s="252" t="s">
        <v>1</v>
      </c>
      <c r="N282" s="253" t="s">
        <v>43</v>
      </c>
      <c r="O282" s="91"/>
      <c r="P282" s="254">
        <f>O282*H282</f>
        <v>0</v>
      </c>
      <c r="Q282" s="254">
        <v>0.00012</v>
      </c>
      <c r="R282" s="254">
        <f>Q282*H282</f>
        <v>0.00390756</v>
      </c>
      <c r="S282" s="254">
        <v>0</v>
      </c>
      <c r="T282" s="25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6" t="s">
        <v>186</v>
      </c>
      <c r="AT282" s="256" t="s">
        <v>144</v>
      </c>
      <c r="AU282" s="256" t="s">
        <v>154</v>
      </c>
      <c r="AY282" s="17" t="s">
        <v>141</v>
      </c>
      <c r="BE282" s="257">
        <f>IF(N282="základní",J282,0)</f>
        <v>0</v>
      </c>
      <c r="BF282" s="257">
        <f>IF(N282="snížená",J282,0)</f>
        <v>0</v>
      </c>
      <c r="BG282" s="257">
        <f>IF(N282="zákl. přenesená",J282,0)</f>
        <v>0</v>
      </c>
      <c r="BH282" s="257">
        <f>IF(N282="sníž. přenesená",J282,0)</f>
        <v>0</v>
      </c>
      <c r="BI282" s="257">
        <f>IF(N282="nulová",J282,0)</f>
        <v>0</v>
      </c>
      <c r="BJ282" s="17" t="s">
        <v>86</v>
      </c>
      <c r="BK282" s="257">
        <f>ROUND(I282*H282,2)</f>
        <v>0</v>
      </c>
      <c r="BL282" s="17" t="s">
        <v>186</v>
      </c>
      <c r="BM282" s="256" t="s">
        <v>1403</v>
      </c>
    </row>
    <row r="283" spans="1:51" s="14" customFormat="1" ht="12">
      <c r="A283" s="14"/>
      <c r="B283" s="289"/>
      <c r="C283" s="290"/>
      <c r="D283" s="275" t="s">
        <v>905</v>
      </c>
      <c r="E283" s="291" t="s">
        <v>1</v>
      </c>
      <c r="F283" s="292" t="s">
        <v>1394</v>
      </c>
      <c r="G283" s="290"/>
      <c r="H283" s="293">
        <v>3.813</v>
      </c>
      <c r="I283" s="294"/>
      <c r="J283" s="290"/>
      <c r="K283" s="290"/>
      <c r="L283" s="295"/>
      <c r="M283" s="296"/>
      <c r="N283" s="297"/>
      <c r="O283" s="297"/>
      <c r="P283" s="297"/>
      <c r="Q283" s="297"/>
      <c r="R283" s="297"/>
      <c r="S283" s="297"/>
      <c r="T283" s="29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99" t="s">
        <v>905</v>
      </c>
      <c r="AU283" s="299" t="s">
        <v>154</v>
      </c>
      <c r="AV283" s="14" t="s">
        <v>88</v>
      </c>
      <c r="AW283" s="14" t="s">
        <v>34</v>
      </c>
      <c r="AX283" s="14" t="s">
        <v>78</v>
      </c>
      <c r="AY283" s="299" t="s">
        <v>141</v>
      </c>
    </row>
    <row r="284" spans="1:51" s="14" customFormat="1" ht="12">
      <c r="A284" s="14"/>
      <c r="B284" s="289"/>
      <c r="C284" s="290"/>
      <c r="D284" s="275" t="s">
        <v>905</v>
      </c>
      <c r="E284" s="291" t="s">
        <v>1</v>
      </c>
      <c r="F284" s="292" t="s">
        <v>1395</v>
      </c>
      <c r="G284" s="290"/>
      <c r="H284" s="293">
        <v>1</v>
      </c>
      <c r="I284" s="294"/>
      <c r="J284" s="290"/>
      <c r="K284" s="290"/>
      <c r="L284" s="295"/>
      <c r="M284" s="296"/>
      <c r="N284" s="297"/>
      <c r="O284" s="297"/>
      <c r="P284" s="297"/>
      <c r="Q284" s="297"/>
      <c r="R284" s="297"/>
      <c r="S284" s="297"/>
      <c r="T284" s="29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99" t="s">
        <v>905</v>
      </c>
      <c r="AU284" s="299" t="s">
        <v>154</v>
      </c>
      <c r="AV284" s="14" t="s">
        <v>88</v>
      </c>
      <c r="AW284" s="14" t="s">
        <v>34</v>
      </c>
      <c r="AX284" s="14" t="s">
        <v>78</v>
      </c>
      <c r="AY284" s="299" t="s">
        <v>141</v>
      </c>
    </row>
    <row r="285" spans="1:51" s="14" customFormat="1" ht="12">
      <c r="A285" s="14"/>
      <c r="B285" s="289"/>
      <c r="C285" s="290"/>
      <c r="D285" s="275" t="s">
        <v>905</v>
      </c>
      <c r="E285" s="291" t="s">
        <v>1</v>
      </c>
      <c r="F285" s="292" t="s">
        <v>1396</v>
      </c>
      <c r="G285" s="290"/>
      <c r="H285" s="293">
        <v>27</v>
      </c>
      <c r="I285" s="294"/>
      <c r="J285" s="290"/>
      <c r="K285" s="290"/>
      <c r="L285" s="295"/>
      <c r="M285" s="296"/>
      <c r="N285" s="297"/>
      <c r="O285" s="297"/>
      <c r="P285" s="297"/>
      <c r="Q285" s="297"/>
      <c r="R285" s="297"/>
      <c r="S285" s="297"/>
      <c r="T285" s="29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99" t="s">
        <v>905</v>
      </c>
      <c r="AU285" s="299" t="s">
        <v>154</v>
      </c>
      <c r="AV285" s="14" t="s">
        <v>88</v>
      </c>
      <c r="AW285" s="14" t="s">
        <v>34</v>
      </c>
      <c r="AX285" s="14" t="s">
        <v>78</v>
      </c>
      <c r="AY285" s="299" t="s">
        <v>141</v>
      </c>
    </row>
    <row r="286" spans="1:51" s="14" customFormat="1" ht="12">
      <c r="A286" s="14"/>
      <c r="B286" s="289"/>
      <c r="C286" s="290"/>
      <c r="D286" s="275" t="s">
        <v>905</v>
      </c>
      <c r="E286" s="291" t="s">
        <v>1</v>
      </c>
      <c r="F286" s="292" t="s">
        <v>1397</v>
      </c>
      <c r="G286" s="290"/>
      <c r="H286" s="293">
        <v>0.75</v>
      </c>
      <c r="I286" s="294"/>
      <c r="J286" s="290"/>
      <c r="K286" s="290"/>
      <c r="L286" s="295"/>
      <c r="M286" s="296"/>
      <c r="N286" s="297"/>
      <c r="O286" s="297"/>
      <c r="P286" s="297"/>
      <c r="Q286" s="297"/>
      <c r="R286" s="297"/>
      <c r="S286" s="297"/>
      <c r="T286" s="29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99" t="s">
        <v>905</v>
      </c>
      <c r="AU286" s="299" t="s">
        <v>154</v>
      </c>
      <c r="AV286" s="14" t="s">
        <v>88</v>
      </c>
      <c r="AW286" s="14" t="s">
        <v>34</v>
      </c>
      <c r="AX286" s="14" t="s">
        <v>78</v>
      </c>
      <c r="AY286" s="299" t="s">
        <v>141</v>
      </c>
    </row>
    <row r="287" spans="1:51" s="15" customFormat="1" ht="12">
      <c r="A287" s="15"/>
      <c r="B287" s="300"/>
      <c r="C287" s="301"/>
      <c r="D287" s="275" t="s">
        <v>905</v>
      </c>
      <c r="E287" s="302" t="s">
        <v>1</v>
      </c>
      <c r="F287" s="303" t="s">
        <v>926</v>
      </c>
      <c r="G287" s="301"/>
      <c r="H287" s="304">
        <v>32.563</v>
      </c>
      <c r="I287" s="305"/>
      <c r="J287" s="301"/>
      <c r="K287" s="301"/>
      <c r="L287" s="306"/>
      <c r="M287" s="307"/>
      <c r="N287" s="308"/>
      <c r="O287" s="308"/>
      <c r="P287" s="308"/>
      <c r="Q287" s="308"/>
      <c r="R287" s="308"/>
      <c r="S287" s="308"/>
      <c r="T287" s="309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310" t="s">
        <v>905</v>
      </c>
      <c r="AU287" s="310" t="s">
        <v>154</v>
      </c>
      <c r="AV287" s="15" t="s">
        <v>160</v>
      </c>
      <c r="AW287" s="15" t="s">
        <v>34</v>
      </c>
      <c r="AX287" s="15" t="s">
        <v>86</v>
      </c>
      <c r="AY287" s="310" t="s">
        <v>141</v>
      </c>
    </row>
    <row r="288" spans="1:65" s="2" customFormat="1" ht="24" customHeight="1">
      <c r="A288" s="38"/>
      <c r="B288" s="39"/>
      <c r="C288" s="244" t="s">
        <v>472</v>
      </c>
      <c r="D288" s="244" t="s">
        <v>144</v>
      </c>
      <c r="E288" s="245" t="s">
        <v>1404</v>
      </c>
      <c r="F288" s="246" t="s">
        <v>1405</v>
      </c>
      <c r="G288" s="247" t="s">
        <v>494</v>
      </c>
      <c r="H288" s="263">
        <v>32.563</v>
      </c>
      <c r="I288" s="249"/>
      <c r="J288" s="250">
        <f>ROUND(I288*H288,2)</f>
        <v>0</v>
      </c>
      <c r="K288" s="251"/>
      <c r="L288" s="44"/>
      <c r="M288" s="252" t="s">
        <v>1</v>
      </c>
      <c r="N288" s="253" t="s">
        <v>43</v>
      </c>
      <c r="O288" s="91"/>
      <c r="P288" s="254">
        <f>O288*H288</f>
        <v>0</v>
      </c>
      <c r="Q288" s="254">
        <v>0.00012</v>
      </c>
      <c r="R288" s="254">
        <f>Q288*H288</f>
        <v>0.00390756</v>
      </c>
      <c r="S288" s="254">
        <v>0</v>
      </c>
      <c r="T288" s="25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6" t="s">
        <v>186</v>
      </c>
      <c r="AT288" s="256" t="s">
        <v>144</v>
      </c>
      <c r="AU288" s="256" t="s">
        <v>154</v>
      </c>
      <c r="AY288" s="17" t="s">
        <v>141</v>
      </c>
      <c r="BE288" s="257">
        <f>IF(N288="základní",J288,0)</f>
        <v>0</v>
      </c>
      <c r="BF288" s="257">
        <f>IF(N288="snížená",J288,0)</f>
        <v>0</v>
      </c>
      <c r="BG288" s="257">
        <f>IF(N288="zákl. přenesená",J288,0)</f>
        <v>0</v>
      </c>
      <c r="BH288" s="257">
        <f>IF(N288="sníž. přenesená",J288,0)</f>
        <v>0</v>
      </c>
      <c r="BI288" s="257">
        <f>IF(N288="nulová",J288,0)</f>
        <v>0</v>
      </c>
      <c r="BJ288" s="17" t="s">
        <v>86</v>
      </c>
      <c r="BK288" s="257">
        <f>ROUND(I288*H288,2)</f>
        <v>0</v>
      </c>
      <c r="BL288" s="17" t="s">
        <v>186</v>
      </c>
      <c r="BM288" s="256" t="s">
        <v>1406</v>
      </c>
    </row>
    <row r="289" spans="1:51" s="14" customFormat="1" ht="12">
      <c r="A289" s="14"/>
      <c r="B289" s="289"/>
      <c r="C289" s="290"/>
      <c r="D289" s="275" t="s">
        <v>905</v>
      </c>
      <c r="E289" s="291" t="s">
        <v>1</v>
      </c>
      <c r="F289" s="292" t="s">
        <v>1394</v>
      </c>
      <c r="G289" s="290"/>
      <c r="H289" s="293">
        <v>3.813</v>
      </c>
      <c r="I289" s="294"/>
      <c r="J289" s="290"/>
      <c r="K289" s="290"/>
      <c r="L289" s="295"/>
      <c r="M289" s="296"/>
      <c r="N289" s="297"/>
      <c r="O289" s="297"/>
      <c r="P289" s="297"/>
      <c r="Q289" s="297"/>
      <c r="R289" s="297"/>
      <c r="S289" s="297"/>
      <c r="T289" s="29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99" t="s">
        <v>905</v>
      </c>
      <c r="AU289" s="299" t="s">
        <v>154</v>
      </c>
      <c r="AV289" s="14" t="s">
        <v>88</v>
      </c>
      <c r="AW289" s="14" t="s">
        <v>34</v>
      </c>
      <c r="AX289" s="14" t="s">
        <v>78</v>
      </c>
      <c r="AY289" s="299" t="s">
        <v>141</v>
      </c>
    </row>
    <row r="290" spans="1:51" s="14" customFormat="1" ht="12">
      <c r="A290" s="14"/>
      <c r="B290" s="289"/>
      <c r="C290" s="290"/>
      <c r="D290" s="275" t="s">
        <v>905</v>
      </c>
      <c r="E290" s="291" t="s">
        <v>1</v>
      </c>
      <c r="F290" s="292" t="s">
        <v>1395</v>
      </c>
      <c r="G290" s="290"/>
      <c r="H290" s="293">
        <v>1</v>
      </c>
      <c r="I290" s="294"/>
      <c r="J290" s="290"/>
      <c r="K290" s="290"/>
      <c r="L290" s="295"/>
      <c r="M290" s="296"/>
      <c r="N290" s="297"/>
      <c r="O290" s="297"/>
      <c r="P290" s="297"/>
      <c r="Q290" s="297"/>
      <c r="R290" s="297"/>
      <c r="S290" s="297"/>
      <c r="T290" s="29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99" t="s">
        <v>905</v>
      </c>
      <c r="AU290" s="299" t="s">
        <v>154</v>
      </c>
      <c r="AV290" s="14" t="s">
        <v>88</v>
      </c>
      <c r="AW290" s="14" t="s">
        <v>34</v>
      </c>
      <c r="AX290" s="14" t="s">
        <v>78</v>
      </c>
      <c r="AY290" s="299" t="s">
        <v>141</v>
      </c>
    </row>
    <row r="291" spans="1:51" s="14" customFormat="1" ht="12">
      <c r="A291" s="14"/>
      <c r="B291" s="289"/>
      <c r="C291" s="290"/>
      <c r="D291" s="275" t="s">
        <v>905</v>
      </c>
      <c r="E291" s="291" t="s">
        <v>1</v>
      </c>
      <c r="F291" s="292" t="s">
        <v>1396</v>
      </c>
      <c r="G291" s="290"/>
      <c r="H291" s="293">
        <v>27</v>
      </c>
      <c r="I291" s="294"/>
      <c r="J291" s="290"/>
      <c r="K291" s="290"/>
      <c r="L291" s="295"/>
      <c r="M291" s="296"/>
      <c r="N291" s="297"/>
      <c r="O291" s="297"/>
      <c r="P291" s="297"/>
      <c r="Q291" s="297"/>
      <c r="R291" s="297"/>
      <c r="S291" s="297"/>
      <c r="T291" s="29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99" t="s">
        <v>905</v>
      </c>
      <c r="AU291" s="299" t="s">
        <v>154</v>
      </c>
      <c r="AV291" s="14" t="s">
        <v>88</v>
      </c>
      <c r="AW291" s="14" t="s">
        <v>34</v>
      </c>
      <c r="AX291" s="14" t="s">
        <v>78</v>
      </c>
      <c r="AY291" s="299" t="s">
        <v>141</v>
      </c>
    </row>
    <row r="292" spans="1:51" s="14" customFormat="1" ht="12">
      <c r="A292" s="14"/>
      <c r="B292" s="289"/>
      <c r="C292" s="290"/>
      <c r="D292" s="275" t="s">
        <v>905</v>
      </c>
      <c r="E292" s="291" t="s">
        <v>1</v>
      </c>
      <c r="F292" s="292" t="s">
        <v>1397</v>
      </c>
      <c r="G292" s="290"/>
      <c r="H292" s="293">
        <v>0.75</v>
      </c>
      <c r="I292" s="294"/>
      <c r="J292" s="290"/>
      <c r="K292" s="290"/>
      <c r="L292" s="295"/>
      <c r="M292" s="296"/>
      <c r="N292" s="297"/>
      <c r="O292" s="297"/>
      <c r="P292" s="297"/>
      <c r="Q292" s="297"/>
      <c r="R292" s="297"/>
      <c r="S292" s="297"/>
      <c r="T292" s="29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99" t="s">
        <v>905</v>
      </c>
      <c r="AU292" s="299" t="s">
        <v>154</v>
      </c>
      <c r="AV292" s="14" t="s">
        <v>88</v>
      </c>
      <c r="AW292" s="14" t="s">
        <v>34</v>
      </c>
      <c r="AX292" s="14" t="s">
        <v>78</v>
      </c>
      <c r="AY292" s="299" t="s">
        <v>141</v>
      </c>
    </row>
    <row r="293" spans="1:51" s="15" customFormat="1" ht="12">
      <c r="A293" s="15"/>
      <c r="B293" s="300"/>
      <c r="C293" s="301"/>
      <c r="D293" s="275" t="s">
        <v>905</v>
      </c>
      <c r="E293" s="302" t="s">
        <v>1</v>
      </c>
      <c r="F293" s="303" t="s">
        <v>926</v>
      </c>
      <c r="G293" s="301"/>
      <c r="H293" s="304">
        <v>32.563</v>
      </c>
      <c r="I293" s="305"/>
      <c r="J293" s="301"/>
      <c r="K293" s="301"/>
      <c r="L293" s="306"/>
      <c r="M293" s="307"/>
      <c r="N293" s="308"/>
      <c r="O293" s="308"/>
      <c r="P293" s="308"/>
      <c r="Q293" s="308"/>
      <c r="R293" s="308"/>
      <c r="S293" s="308"/>
      <c r="T293" s="309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310" t="s">
        <v>905</v>
      </c>
      <c r="AU293" s="310" t="s">
        <v>154</v>
      </c>
      <c r="AV293" s="15" t="s">
        <v>160</v>
      </c>
      <c r="AW293" s="15" t="s">
        <v>34</v>
      </c>
      <c r="AX293" s="15" t="s">
        <v>86</v>
      </c>
      <c r="AY293" s="310" t="s">
        <v>141</v>
      </c>
    </row>
    <row r="294" spans="1:65" s="2" customFormat="1" ht="24" customHeight="1">
      <c r="A294" s="38"/>
      <c r="B294" s="39"/>
      <c r="C294" s="244" t="s">
        <v>476</v>
      </c>
      <c r="D294" s="244" t="s">
        <v>144</v>
      </c>
      <c r="E294" s="245" t="s">
        <v>1407</v>
      </c>
      <c r="F294" s="246" t="s">
        <v>1408</v>
      </c>
      <c r="G294" s="247" t="s">
        <v>494</v>
      </c>
      <c r="H294" s="263">
        <v>92.3</v>
      </c>
      <c r="I294" s="249"/>
      <c r="J294" s="250">
        <f>ROUND(I294*H294,2)</f>
        <v>0</v>
      </c>
      <c r="K294" s="251"/>
      <c r="L294" s="44"/>
      <c r="M294" s="252" t="s">
        <v>1</v>
      </c>
      <c r="N294" s="253" t="s">
        <v>43</v>
      </c>
      <c r="O294" s="91"/>
      <c r="P294" s="254">
        <f>O294*H294</f>
        <v>0</v>
      </c>
      <c r="Q294" s="254">
        <v>0</v>
      </c>
      <c r="R294" s="254">
        <f>Q294*H294</f>
        <v>0</v>
      </c>
      <c r="S294" s="254">
        <v>0</v>
      </c>
      <c r="T294" s="25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6" t="s">
        <v>186</v>
      </c>
      <c r="AT294" s="256" t="s">
        <v>144</v>
      </c>
      <c r="AU294" s="256" t="s">
        <v>154</v>
      </c>
      <c r="AY294" s="17" t="s">
        <v>141</v>
      </c>
      <c r="BE294" s="257">
        <f>IF(N294="základní",J294,0)</f>
        <v>0</v>
      </c>
      <c r="BF294" s="257">
        <f>IF(N294="snížená",J294,0)</f>
        <v>0</v>
      </c>
      <c r="BG294" s="257">
        <f>IF(N294="zákl. přenesená",J294,0)</f>
        <v>0</v>
      </c>
      <c r="BH294" s="257">
        <f>IF(N294="sníž. přenesená",J294,0)</f>
        <v>0</v>
      </c>
      <c r="BI294" s="257">
        <f>IF(N294="nulová",J294,0)</f>
        <v>0</v>
      </c>
      <c r="BJ294" s="17" t="s">
        <v>86</v>
      </c>
      <c r="BK294" s="257">
        <f>ROUND(I294*H294,2)</f>
        <v>0</v>
      </c>
      <c r="BL294" s="17" t="s">
        <v>186</v>
      </c>
      <c r="BM294" s="256" t="s">
        <v>1409</v>
      </c>
    </row>
    <row r="295" spans="1:51" s="13" customFormat="1" ht="12">
      <c r="A295" s="13"/>
      <c r="B295" s="279"/>
      <c r="C295" s="280"/>
      <c r="D295" s="275" t="s">
        <v>905</v>
      </c>
      <c r="E295" s="281" t="s">
        <v>1</v>
      </c>
      <c r="F295" s="282" t="s">
        <v>1377</v>
      </c>
      <c r="G295" s="280"/>
      <c r="H295" s="281" t="s">
        <v>1</v>
      </c>
      <c r="I295" s="283"/>
      <c r="J295" s="280"/>
      <c r="K295" s="280"/>
      <c r="L295" s="284"/>
      <c r="M295" s="285"/>
      <c r="N295" s="286"/>
      <c r="O295" s="286"/>
      <c r="P295" s="286"/>
      <c r="Q295" s="286"/>
      <c r="R295" s="286"/>
      <c r="S295" s="286"/>
      <c r="T295" s="28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88" t="s">
        <v>905</v>
      </c>
      <c r="AU295" s="288" t="s">
        <v>154</v>
      </c>
      <c r="AV295" s="13" t="s">
        <v>86</v>
      </c>
      <c r="AW295" s="13" t="s">
        <v>34</v>
      </c>
      <c r="AX295" s="13" t="s">
        <v>78</v>
      </c>
      <c r="AY295" s="288" t="s">
        <v>141</v>
      </c>
    </row>
    <row r="296" spans="1:51" s="14" customFormat="1" ht="12">
      <c r="A296" s="14"/>
      <c r="B296" s="289"/>
      <c r="C296" s="290"/>
      <c r="D296" s="275" t="s">
        <v>905</v>
      </c>
      <c r="E296" s="291" t="s">
        <v>1</v>
      </c>
      <c r="F296" s="292" t="s">
        <v>1378</v>
      </c>
      <c r="G296" s="290"/>
      <c r="H296" s="293">
        <v>20</v>
      </c>
      <c r="I296" s="294"/>
      <c r="J296" s="290"/>
      <c r="K296" s="290"/>
      <c r="L296" s="295"/>
      <c r="M296" s="296"/>
      <c r="N296" s="297"/>
      <c r="O296" s="297"/>
      <c r="P296" s="297"/>
      <c r="Q296" s="297"/>
      <c r="R296" s="297"/>
      <c r="S296" s="297"/>
      <c r="T296" s="29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99" t="s">
        <v>905</v>
      </c>
      <c r="AU296" s="299" t="s">
        <v>154</v>
      </c>
      <c r="AV296" s="14" t="s">
        <v>88</v>
      </c>
      <c r="AW296" s="14" t="s">
        <v>34</v>
      </c>
      <c r="AX296" s="14" t="s">
        <v>78</v>
      </c>
      <c r="AY296" s="299" t="s">
        <v>141</v>
      </c>
    </row>
    <row r="297" spans="1:51" s="14" customFormat="1" ht="12">
      <c r="A297" s="14"/>
      <c r="B297" s="289"/>
      <c r="C297" s="290"/>
      <c r="D297" s="275" t="s">
        <v>905</v>
      </c>
      <c r="E297" s="291" t="s">
        <v>1</v>
      </c>
      <c r="F297" s="292" t="s">
        <v>1379</v>
      </c>
      <c r="G297" s="290"/>
      <c r="H297" s="293">
        <v>20.5</v>
      </c>
      <c r="I297" s="294"/>
      <c r="J297" s="290"/>
      <c r="K297" s="290"/>
      <c r="L297" s="295"/>
      <c r="M297" s="296"/>
      <c r="N297" s="297"/>
      <c r="O297" s="297"/>
      <c r="P297" s="297"/>
      <c r="Q297" s="297"/>
      <c r="R297" s="297"/>
      <c r="S297" s="297"/>
      <c r="T297" s="29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99" t="s">
        <v>905</v>
      </c>
      <c r="AU297" s="299" t="s">
        <v>154</v>
      </c>
      <c r="AV297" s="14" t="s">
        <v>88</v>
      </c>
      <c r="AW297" s="14" t="s">
        <v>34</v>
      </c>
      <c r="AX297" s="14" t="s">
        <v>78</v>
      </c>
      <c r="AY297" s="299" t="s">
        <v>141</v>
      </c>
    </row>
    <row r="298" spans="1:51" s="14" customFormat="1" ht="12">
      <c r="A298" s="14"/>
      <c r="B298" s="289"/>
      <c r="C298" s="290"/>
      <c r="D298" s="275" t="s">
        <v>905</v>
      </c>
      <c r="E298" s="291" t="s">
        <v>1</v>
      </c>
      <c r="F298" s="292" t="s">
        <v>1380</v>
      </c>
      <c r="G298" s="290"/>
      <c r="H298" s="293">
        <v>13</v>
      </c>
      <c r="I298" s="294"/>
      <c r="J298" s="290"/>
      <c r="K298" s="290"/>
      <c r="L298" s="295"/>
      <c r="M298" s="296"/>
      <c r="N298" s="297"/>
      <c r="O298" s="297"/>
      <c r="P298" s="297"/>
      <c r="Q298" s="297"/>
      <c r="R298" s="297"/>
      <c r="S298" s="297"/>
      <c r="T298" s="29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99" t="s">
        <v>905</v>
      </c>
      <c r="AU298" s="299" t="s">
        <v>154</v>
      </c>
      <c r="AV298" s="14" t="s">
        <v>88</v>
      </c>
      <c r="AW298" s="14" t="s">
        <v>34</v>
      </c>
      <c r="AX298" s="14" t="s">
        <v>78</v>
      </c>
      <c r="AY298" s="299" t="s">
        <v>141</v>
      </c>
    </row>
    <row r="299" spans="1:51" s="14" customFormat="1" ht="12">
      <c r="A299" s="14"/>
      <c r="B299" s="289"/>
      <c r="C299" s="290"/>
      <c r="D299" s="275" t="s">
        <v>905</v>
      </c>
      <c r="E299" s="291" t="s">
        <v>1</v>
      </c>
      <c r="F299" s="292" t="s">
        <v>1381</v>
      </c>
      <c r="G299" s="290"/>
      <c r="H299" s="293">
        <v>27</v>
      </c>
      <c r="I299" s="294"/>
      <c r="J299" s="290"/>
      <c r="K299" s="290"/>
      <c r="L299" s="295"/>
      <c r="M299" s="296"/>
      <c r="N299" s="297"/>
      <c r="O299" s="297"/>
      <c r="P299" s="297"/>
      <c r="Q299" s="297"/>
      <c r="R299" s="297"/>
      <c r="S299" s="297"/>
      <c r="T299" s="29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99" t="s">
        <v>905</v>
      </c>
      <c r="AU299" s="299" t="s">
        <v>154</v>
      </c>
      <c r="AV299" s="14" t="s">
        <v>88</v>
      </c>
      <c r="AW299" s="14" t="s">
        <v>34</v>
      </c>
      <c r="AX299" s="14" t="s">
        <v>78</v>
      </c>
      <c r="AY299" s="299" t="s">
        <v>141</v>
      </c>
    </row>
    <row r="300" spans="1:51" s="14" customFormat="1" ht="12">
      <c r="A300" s="14"/>
      <c r="B300" s="289"/>
      <c r="C300" s="290"/>
      <c r="D300" s="275" t="s">
        <v>905</v>
      </c>
      <c r="E300" s="291" t="s">
        <v>1</v>
      </c>
      <c r="F300" s="292" t="s">
        <v>1410</v>
      </c>
      <c r="G300" s="290"/>
      <c r="H300" s="293">
        <v>9.8</v>
      </c>
      <c r="I300" s="294"/>
      <c r="J300" s="290"/>
      <c r="K300" s="290"/>
      <c r="L300" s="295"/>
      <c r="M300" s="296"/>
      <c r="N300" s="297"/>
      <c r="O300" s="297"/>
      <c r="P300" s="297"/>
      <c r="Q300" s="297"/>
      <c r="R300" s="297"/>
      <c r="S300" s="297"/>
      <c r="T300" s="29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99" t="s">
        <v>905</v>
      </c>
      <c r="AU300" s="299" t="s">
        <v>154</v>
      </c>
      <c r="AV300" s="14" t="s">
        <v>88</v>
      </c>
      <c r="AW300" s="14" t="s">
        <v>34</v>
      </c>
      <c r="AX300" s="14" t="s">
        <v>78</v>
      </c>
      <c r="AY300" s="299" t="s">
        <v>141</v>
      </c>
    </row>
    <row r="301" spans="1:51" s="14" customFormat="1" ht="12">
      <c r="A301" s="14"/>
      <c r="B301" s="289"/>
      <c r="C301" s="290"/>
      <c r="D301" s="275" t="s">
        <v>905</v>
      </c>
      <c r="E301" s="291" t="s">
        <v>1</v>
      </c>
      <c r="F301" s="292" t="s">
        <v>1382</v>
      </c>
      <c r="G301" s="290"/>
      <c r="H301" s="293">
        <v>2</v>
      </c>
      <c r="I301" s="294"/>
      <c r="J301" s="290"/>
      <c r="K301" s="290"/>
      <c r="L301" s="295"/>
      <c r="M301" s="296"/>
      <c r="N301" s="297"/>
      <c r="O301" s="297"/>
      <c r="P301" s="297"/>
      <c r="Q301" s="297"/>
      <c r="R301" s="297"/>
      <c r="S301" s="297"/>
      <c r="T301" s="29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99" t="s">
        <v>905</v>
      </c>
      <c r="AU301" s="299" t="s">
        <v>154</v>
      </c>
      <c r="AV301" s="14" t="s">
        <v>88</v>
      </c>
      <c r="AW301" s="14" t="s">
        <v>34</v>
      </c>
      <c r="AX301" s="14" t="s">
        <v>78</v>
      </c>
      <c r="AY301" s="299" t="s">
        <v>141</v>
      </c>
    </row>
    <row r="302" spans="1:51" s="15" customFormat="1" ht="12">
      <c r="A302" s="15"/>
      <c r="B302" s="300"/>
      <c r="C302" s="301"/>
      <c r="D302" s="275" t="s">
        <v>905</v>
      </c>
      <c r="E302" s="302" t="s">
        <v>1</v>
      </c>
      <c r="F302" s="303" t="s">
        <v>926</v>
      </c>
      <c r="G302" s="301"/>
      <c r="H302" s="304">
        <v>92.3</v>
      </c>
      <c r="I302" s="305"/>
      <c r="J302" s="301"/>
      <c r="K302" s="301"/>
      <c r="L302" s="306"/>
      <c r="M302" s="307"/>
      <c r="N302" s="308"/>
      <c r="O302" s="308"/>
      <c r="P302" s="308"/>
      <c r="Q302" s="308"/>
      <c r="R302" s="308"/>
      <c r="S302" s="308"/>
      <c r="T302" s="309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310" t="s">
        <v>905</v>
      </c>
      <c r="AU302" s="310" t="s">
        <v>154</v>
      </c>
      <c r="AV302" s="15" t="s">
        <v>160</v>
      </c>
      <c r="AW302" s="15" t="s">
        <v>34</v>
      </c>
      <c r="AX302" s="15" t="s">
        <v>86</v>
      </c>
      <c r="AY302" s="310" t="s">
        <v>141</v>
      </c>
    </row>
    <row r="303" spans="1:63" s="12" customFormat="1" ht="20.85" customHeight="1">
      <c r="A303" s="12"/>
      <c r="B303" s="228"/>
      <c r="C303" s="229"/>
      <c r="D303" s="230" t="s">
        <v>77</v>
      </c>
      <c r="E303" s="242" t="s">
        <v>1411</v>
      </c>
      <c r="F303" s="242" t="s">
        <v>1412</v>
      </c>
      <c r="G303" s="229"/>
      <c r="H303" s="229"/>
      <c r="I303" s="232"/>
      <c r="J303" s="243">
        <f>BK303</f>
        <v>0</v>
      </c>
      <c r="K303" s="229"/>
      <c r="L303" s="234"/>
      <c r="M303" s="235"/>
      <c r="N303" s="236"/>
      <c r="O303" s="236"/>
      <c r="P303" s="237">
        <f>SUM(P304:P310)</f>
        <v>0</v>
      </c>
      <c r="Q303" s="236"/>
      <c r="R303" s="237">
        <f>SUM(R304:R310)</f>
        <v>0.065078</v>
      </c>
      <c r="S303" s="236"/>
      <c r="T303" s="238">
        <f>SUM(T304:T310)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9" t="s">
        <v>88</v>
      </c>
      <c r="AT303" s="240" t="s">
        <v>77</v>
      </c>
      <c r="AU303" s="240" t="s">
        <v>88</v>
      </c>
      <c r="AY303" s="239" t="s">
        <v>141</v>
      </c>
      <c r="BK303" s="241">
        <f>SUM(BK304:BK310)</f>
        <v>0</v>
      </c>
    </row>
    <row r="304" spans="1:65" s="2" customFormat="1" ht="24" customHeight="1">
      <c r="A304" s="38"/>
      <c r="B304" s="39"/>
      <c r="C304" s="244" t="s">
        <v>480</v>
      </c>
      <c r="D304" s="244" t="s">
        <v>144</v>
      </c>
      <c r="E304" s="245" t="s">
        <v>1413</v>
      </c>
      <c r="F304" s="246" t="s">
        <v>1414</v>
      </c>
      <c r="G304" s="247" t="s">
        <v>494</v>
      </c>
      <c r="H304" s="263">
        <v>250.3</v>
      </c>
      <c r="I304" s="249"/>
      <c r="J304" s="250">
        <f>ROUND(I304*H304,2)</f>
        <v>0</v>
      </c>
      <c r="K304" s="251"/>
      <c r="L304" s="44"/>
      <c r="M304" s="252" t="s">
        <v>1</v>
      </c>
      <c r="N304" s="253" t="s">
        <v>43</v>
      </c>
      <c r="O304" s="91"/>
      <c r="P304" s="254">
        <f>O304*H304</f>
        <v>0</v>
      </c>
      <c r="Q304" s="254">
        <v>0.00026</v>
      </c>
      <c r="R304" s="254">
        <f>Q304*H304</f>
        <v>0.065078</v>
      </c>
      <c r="S304" s="254">
        <v>0</v>
      </c>
      <c r="T304" s="25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6" t="s">
        <v>186</v>
      </c>
      <c r="AT304" s="256" t="s">
        <v>144</v>
      </c>
      <c r="AU304" s="256" t="s">
        <v>154</v>
      </c>
      <c r="AY304" s="17" t="s">
        <v>141</v>
      </c>
      <c r="BE304" s="257">
        <f>IF(N304="základní",J304,0)</f>
        <v>0</v>
      </c>
      <c r="BF304" s="257">
        <f>IF(N304="snížená",J304,0)</f>
        <v>0</v>
      </c>
      <c r="BG304" s="257">
        <f>IF(N304="zákl. přenesená",J304,0)</f>
        <v>0</v>
      </c>
      <c r="BH304" s="257">
        <f>IF(N304="sníž. přenesená",J304,0)</f>
        <v>0</v>
      </c>
      <c r="BI304" s="257">
        <f>IF(N304="nulová",J304,0)</f>
        <v>0</v>
      </c>
      <c r="BJ304" s="17" t="s">
        <v>86</v>
      </c>
      <c r="BK304" s="257">
        <f>ROUND(I304*H304,2)</f>
        <v>0</v>
      </c>
      <c r="BL304" s="17" t="s">
        <v>186</v>
      </c>
      <c r="BM304" s="256" t="s">
        <v>1415</v>
      </c>
    </row>
    <row r="305" spans="1:51" s="14" customFormat="1" ht="12">
      <c r="A305" s="14"/>
      <c r="B305" s="289"/>
      <c r="C305" s="290"/>
      <c r="D305" s="275" t="s">
        <v>905</v>
      </c>
      <c r="E305" s="291" t="s">
        <v>1</v>
      </c>
      <c r="F305" s="292" t="s">
        <v>1416</v>
      </c>
      <c r="G305" s="290"/>
      <c r="H305" s="293">
        <v>50</v>
      </c>
      <c r="I305" s="294"/>
      <c r="J305" s="290"/>
      <c r="K305" s="290"/>
      <c r="L305" s="295"/>
      <c r="M305" s="296"/>
      <c r="N305" s="297"/>
      <c r="O305" s="297"/>
      <c r="P305" s="297"/>
      <c r="Q305" s="297"/>
      <c r="R305" s="297"/>
      <c r="S305" s="297"/>
      <c r="T305" s="29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99" t="s">
        <v>905</v>
      </c>
      <c r="AU305" s="299" t="s">
        <v>154</v>
      </c>
      <c r="AV305" s="14" t="s">
        <v>88</v>
      </c>
      <c r="AW305" s="14" t="s">
        <v>34</v>
      </c>
      <c r="AX305" s="14" t="s">
        <v>78</v>
      </c>
      <c r="AY305" s="299" t="s">
        <v>141</v>
      </c>
    </row>
    <row r="306" spans="1:51" s="14" customFormat="1" ht="12">
      <c r="A306" s="14"/>
      <c r="B306" s="289"/>
      <c r="C306" s="290"/>
      <c r="D306" s="275" t="s">
        <v>905</v>
      </c>
      <c r="E306" s="291" t="s">
        <v>1</v>
      </c>
      <c r="F306" s="292" t="s">
        <v>1417</v>
      </c>
      <c r="G306" s="290"/>
      <c r="H306" s="293">
        <v>65</v>
      </c>
      <c r="I306" s="294"/>
      <c r="J306" s="290"/>
      <c r="K306" s="290"/>
      <c r="L306" s="295"/>
      <c r="M306" s="296"/>
      <c r="N306" s="297"/>
      <c r="O306" s="297"/>
      <c r="P306" s="297"/>
      <c r="Q306" s="297"/>
      <c r="R306" s="297"/>
      <c r="S306" s="297"/>
      <c r="T306" s="29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99" t="s">
        <v>905</v>
      </c>
      <c r="AU306" s="299" t="s">
        <v>154</v>
      </c>
      <c r="AV306" s="14" t="s">
        <v>88</v>
      </c>
      <c r="AW306" s="14" t="s">
        <v>34</v>
      </c>
      <c r="AX306" s="14" t="s">
        <v>78</v>
      </c>
      <c r="AY306" s="299" t="s">
        <v>141</v>
      </c>
    </row>
    <row r="307" spans="1:51" s="14" customFormat="1" ht="12">
      <c r="A307" s="14"/>
      <c r="B307" s="289"/>
      <c r="C307" s="290"/>
      <c r="D307" s="275" t="s">
        <v>905</v>
      </c>
      <c r="E307" s="291" t="s">
        <v>1</v>
      </c>
      <c r="F307" s="292" t="s">
        <v>1418</v>
      </c>
      <c r="G307" s="290"/>
      <c r="H307" s="293">
        <v>16.3</v>
      </c>
      <c r="I307" s="294"/>
      <c r="J307" s="290"/>
      <c r="K307" s="290"/>
      <c r="L307" s="295"/>
      <c r="M307" s="296"/>
      <c r="N307" s="297"/>
      <c r="O307" s="297"/>
      <c r="P307" s="297"/>
      <c r="Q307" s="297"/>
      <c r="R307" s="297"/>
      <c r="S307" s="297"/>
      <c r="T307" s="29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99" t="s">
        <v>905</v>
      </c>
      <c r="AU307" s="299" t="s">
        <v>154</v>
      </c>
      <c r="AV307" s="14" t="s">
        <v>88</v>
      </c>
      <c r="AW307" s="14" t="s">
        <v>34</v>
      </c>
      <c r="AX307" s="14" t="s">
        <v>78</v>
      </c>
      <c r="AY307" s="299" t="s">
        <v>141</v>
      </c>
    </row>
    <row r="308" spans="1:51" s="14" customFormat="1" ht="12">
      <c r="A308" s="14"/>
      <c r="B308" s="289"/>
      <c r="C308" s="290"/>
      <c r="D308" s="275" t="s">
        <v>905</v>
      </c>
      <c r="E308" s="291" t="s">
        <v>1</v>
      </c>
      <c r="F308" s="292" t="s">
        <v>1419</v>
      </c>
      <c r="G308" s="290"/>
      <c r="H308" s="293">
        <v>77</v>
      </c>
      <c r="I308" s="294"/>
      <c r="J308" s="290"/>
      <c r="K308" s="290"/>
      <c r="L308" s="295"/>
      <c r="M308" s="296"/>
      <c r="N308" s="297"/>
      <c r="O308" s="297"/>
      <c r="P308" s="297"/>
      <c r="Q308" s="297"/>
      <c r="R308" s="297"/>
      <c r="S308" s="297"/>
      <c r="T308" s="29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99" t="s">
        <v>905</v>
      </c>
      <c r="AU308" s="299" t="s">
        <v>154</v>
      </c>
      <c r="AV308" s="14" t="s">
        <v>88</v>
      </c>
      <c r="AW308" s="14" t="s">
        <v>34</v>
      </c>
      <c r="AX308" s="14" t="s">
        <v>78</v>
      </c>
      <c r="AY308" s="299" t="s">
        <v>141</v>
      </c>
    </row>
    <row r="309" spans="1:51" s="14" customFormat="1" ht="12">
      <c r="A309" s="14"/>
      <c r="B309" s="289"/>
      <c r="C309" s="290"/>
      <c r="D309" s="275" t="s">
        <v>905</v>
      </c>
      <c r="E309" s="291" t="s">
        <v>1</v>
      </c>
      <c r="F309" s="292" t="s">
        <v>1420</v>
      </c>
      <c r="G309" s="290"/>
      <c r="H309" s="293">
        <v>42</v>
      </c>
      <c r="I309" s="294"/>
      <c r="J309" s="290"/>
      <c r="K309" s="290"/>
      <c r="L309" s="295"/>
      <c r="M309" s="296"/>
      <c r="N309" s="297"/>
      <c r="O309" s="297"/>
      <c r="P309" s="297"/>
      <c r="Q309" s="297"/>
      <c r="R309" s="297"/>
      <c r="S309" s="297"/>
      <c r="T309" s="29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99" t="s">
        <v>905</v>
      </c>
      <c r="AU309" s="299" t="s">
        <v>154</v>
      </c>
      <c r="AV309" s="14" t="s">
        <v>88</v>
      </c>
      <c r="AW309" s="14" t="s">
        <v>34</v>
      </c>
      <c r="AX309" s="14" t="s">
        <v>78</v>
      </c>
      <c r="AY309" s="299" t="s">
        <v>141</v>
      </c>
    </row>
    <row r="310" spans="1:51" s="15" customFormat="1" ht="12">
      <c r="A310" s="15"/>
      <c r="B310" s="300"/>
      <c r="C310" s="301"/>
      <c r="D310" s="275" t="s">
        <v>905</v>
      </c>
      <c r="E310" s="302" t="s">
        <v>1</v>
      </c>
      <c r="F310" s="303" t="s">
        <v>926</v>
      </c>
      <c r="G310" s="301"/>
      <c r="H310" s="304">
        <v>250.3</v>
      </c>
      <c r="I310" s="305"/>
      <c r="J310" s="301"/>
      <c r="K310" s="301"/>
      <c r="L310" s="306"/>
      <c r="M310" s="307"/>
      <c r="N310" s="308"/>
      <c r="O310" s="308"/>
      <c r="P310" s="308"/>
      <c r="Q310" s="308"/>
      <c r="R310" s="308"/>
      <c r="S310" s="308"/>
      <c r="T310" s="30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310" t="s">
        <v>905</v>
      </c>
      <c r="AU310" s="310" t="s">
        <v>154</v>
      </c>
      <c r="AV310" s="15" t="s">
        <v>160</v>
      </c>
      <c r="AW310" s="15" t="s">
        <v>34</v>
      </c>
      <c r="AX310" s="15" t="s">
        <v>86</v>
      </c>
      <c r="AY310" s="310" t="s">
        <v>141</v>
      </c>
    </row>
    <row r="311" spans="1:63" s="12" customFormat="1" ht="20.85" customHeight="1">
      <c r="A311" s="12"/>
      <c r="B311" s="228"/>
      <c r="C311" s="229"/>
      <c r="D311" s="230" t="s">
        <v>77</v>
      </c>
      <c r="E311" s="242" t="s">
        <v>1421</v>
      </c>
      <c r="F311" s="242" t="s">
        <v>742</v>
      </c>
      <c r="G311" s="229"/>
      <c r="H311" s="229"/>
      <c r="I311" s="232"/>
      <c r="J311" s="243">
        <f>BK311</f>
        <v>0</v>
      </c>
      <c r="K311" s="229"/>
      <c r="L311" s="234"/>
      <c r="M311" s="235"/>
      <c r="N311" s="236"/>
      <c r="O311" s="236"/>
      <c r="P311" s="237">
        <f>SUM(P312:P316)</f>
        <v>0</v>
      </c>
      <c r="Q311" s="236"/>
      <c r="R311" s="237">
        <f>SUM(R312:R316)</f>
        <v>0</v>
      </c>
      <c r="S311" s="236"/>
      <c r="T311" s="238">
        <f>SUM(T312:T316)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9" t="s">
        <v>160</v>
      </c>
      <c r="AT311" s="240" t="s">
        <v>77</v>
      </c>
      <c r="AU311" s="240" t="s">
        <v>88</v>
      </c>
      <c r="AY311" s="239" t="s">
        <v>141</v>
      </c>
      <c r="BK311" s="241">
        <f>SUM(BK312:BK316)</f>
        <v>0</v>
      </c>
    </row>
    <row r="312" spans="1:65" s="2" customFormat="1" ht="16.5" customHeight="1">
      <c r="A312" s="38"/>
      <c r="B312" s="39"/>
      <c r="C312" s="244" t="s">
        <v>496</v>
      </c>
      <c r="D312" s="244" t="s">
        <v>144</v>
      </c>
      <c r="E312" s="245" t="s">
        <v>1422</v>
      </c>
      <c r="F312" s="246" t="s">
        <v>1423</v>
      </c>
      <c r="G312" s="247" t="s">
        <v>300</v>
      </c>
      <c r="H312" s="263">
        <v>1</v>
      </c>
      <c r="I312" s="249"/>
      <c r="J312" s="250">
        <f>ROUND(I312*H312,2)</f>
        <v>0</v>
      </c>
      <c r="K312" s="251"/>
      <c r="L312" s="44"/>
      <c r="M312" s="252" t="s">
        <v>1</v>
      </c>
      <c r="N312" s="253" t="s">
        <v>43</v>
      </c>
      <c r="O312" s="91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6" t="s">
        <v>186</v>
      </c>
      <c r="AT312" s="256" t="s">
        <v>144</v>
      </c>
      <c r="AU312" s="256" t="s">
        <v>154</v>
      </c>
      <c r="AY312" s="17" t="s">
        <v>141</v>
      </c>
      <c r="BE312" s="257">
        <f>IF(N312="základní",J312,0)</f>
        <v>0</v>
      </c>
      <c r="BF312" s="257">
        <f>IF(N312="snížená",J312,0)</f>
        <v>0</v>
      </c>
      <c r="BG312" s="257">
        <f>IF(N312="zákl. přenesená",J312,0)</f>
        <v>0</v>
      </c>
      <c r="BH312" s="257">
        <f>IF(N312="sníž. přenesená",J312,0)</f>
        <v>0</v>
      </c>
      <c r="BI312" s="257">
        <f>IF(N312="nulová",J312,0)</f>
        <v>0</v>
      </c>
      <c r="BJ312" s="17" t="s">
        <v>86</v>
      </c>
      <c r="BK312" s="257">
        <f>ROUND(I312*H312,2)</f>
        <v>0</v>
      </c>
      <c r="BL312" s="17" t="s">
        <v>186</v>
      </c>
      <c r="BM312" s="256" t="s">
        <v>1424</v>
      </c>
    </row>
    <row r="313" spans="1:65" s="2" customFormat="1" ht="16.5" customHeight="1">
      <c r="A313" s="38"/>
      <c r="B313" s="39"/>
      <c r="C313" s="244" t="s">
        <v>500</v>
      </c>
      <c r="D313" s="244" t="s">
        <v>144</v>
      </c>
      <c r="E313" s="245" t="s">
        <v>1425</v>
      </c>
      <c r="F313" s="246" t="s">
        <v>1426</v>
      </c>
      <c r="G313" s="247" t="s">
        <v>586</v>
      </c>
      <c r="H313" s="263">
        <v>2</v>
      </c>
      <c r="I313" s="249"/>
      <c r="J313" s="250">
        <f>ROUND(I313*H313,2)</f>
        <v>0</v>
      </c>
      <c r="K313" s="251"/>
      <c r="L313" s="44"/>
      <c r="M313" s="252" t="s">
        <v>1</v>
      </c>
      <c r="N313" s="253" t="s">
        <v>43</v>
      </c>
      <c r="O313" s="91"/>
      <c r="P313" s="254">
        <f>O313*H313</f>
        <v>0</v>
      </c>
      <c r="Q313" s="254">
        <v>0</v>
      </c>
      <c r="R313" s="254">
        <f>Q313*H313</f>
        <v>0</v>
      </c>
      <c r="S313" s="254">
        <v>0</v>
      </c>
      <c r="T313" s="25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6" t="s">
        <v>186</v>
      </c>
      <c r="AT313" s="256" t="s">
        <v>144</v>
      </c>
      <c r="AU313" s="256" t="s">
        <v>154</v>
      </c>
      <c r="AY313" s="17" t="s">
        <v>141</v>
      </c>
      <c r="BE313" s="257">
        <f>IF(N313="základní",J313,0)</f>
        <v>0</v>
      </c>
      <c r="BF313" s="257">
        <f>IF(N313="snížená",J313,0)</f>
        <v>0</v>
      </c>
      <c r="BG313" s="257">
        <f>IF(N313="zákl. přenesená",J313,0)</f>
        <v>0</v>
      </c>
      <c r="BH313" s="257">
        <f>IF(N313="sníž. přenesená",J313,0)</f>
        <v>0</v>
      </c>
      <c r="BI313" s="257">
        <f>IF(N313="nulová",J313,0)</f>
        <v>0</v>
      </c>
      <c r="BJ313" s="17" t="s">
        <v>86</v>
      </c>
      <c r="BK313" s="257">
        <f>ROUND(I313*H313,2)</f>
        <v>0</v>
      </c>
      <c r="BL313" s="17" t="s">
        <v>186</v>
      </c>
      <c r="BM313" s="256" t="s">
        <v>1427</v>
      </c>
    </row>
    <row r="314" spans="1:51" s="14" customFormat="1" ht="12">
      <c r="A314" s="14"/>
      <c r="B314" s="289"/>
      <c r="C314" s="290"/>
      <c r="D314" s="275" t="s">
        <v>905</v>
      </c>
      <c r="E314" s="291" t="s">
        <v>1</v>
      </c>
      <c r="F314" s="292" t="s">
        <v>1428</v>
      </c>
      <c r="G314" s="290"/>
      <c r="H314" s="293">
        <v>1</v>
      </c>
      <c r="I314" s="294"/>
      <c r="J314" s="290"/>
      <c r="K314" s="290"/>
      <c r="L314" s="295"/>
      <c r="M314" s="296"/>
      <c r="N314" s="297"/>
      <c r="O314" s="297"/>
      <c r="P314" s="297"/>
      <c r="Q314" s="297"/>
      <c r="R314" s="297"/>
      <c r="S314" s="297"/>
      <c r="T314" s="29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99" t="s">
        <v>905</v>
      </c>
      <c r="AU314" s="299" t="s">
        <v>154</v>
      </c>
      <c r="AV314" s="14" t="s">
        <v>88</v>
      </c>
      <c r="AW314" s="14" t="s">
        <v>34</v>
      </c>
      <c r="AX314" s="14" t="s">
        <v>78</v>
      </c>
      <c r="AY314" s="299" t="s">
        <v>141</v>
      </c>
    </row>
    <row r="315" spans="1:51" s="14" customFormat="1" ht="12">
      <c r="A315" s="14"/>
      <c r="B315" s="289"/>
      <c r="C315" s="290"/>
      <c r="D315" s="275" t="s">
        <v>905</v>
      </c>
      <c r="E315" s="291" t="s">
        <v>1</v>
      </c>
      <c r="F315" s="292" t="s">
        <v>1429</v>
      </c>
      <c r="G315" s="290"/>
      <c r="H315" s="293">
        <v>1</v>
      </c>
      <c r="I315" s="294"/>
      <c r="J315" s="290"/>
      <c r="K315" s="290"/>
      <c r="L315" s="295"/>
      <c r="M315" s="296"/>
      <c r="N315" s="297"/>
      <c r="O315" s="297"/>
      <c r="P315" s="297"/>
      <c r="Q315" s="297"/>
      <c r="R315" s="297"/>
      <c r="S315" s="297"/>
      <c r="T315" s="29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99" t="s">
        <v>905</v>
      </c>
      <c r="AU315" s="299" t="s">
        <v>154</v>
      </c>
      <c r="AV315" s="14" t="s">
        <v>88</v>
      </c>
      <c r="AW315" s="14" t="s">
        <v>34</v>
      </c>
      <c r="AX315" s="14" t="s">
        <v>78</v>
      </c>
      <c r="AY315" s="299" t="s">
        <v>141</v>
      </c>
    </row>
    <row r="316" spans="1:51" s="15" customFormat="1" ht="12">
      <c r="A316" s="15"/>
      <c r="B316" s="300"/>
      <c r="C316" s="301"/>
      <c r="D316" s="275" t="s">
        <v>905</v>
      </c>
      <c r="E316" s="302" t="s">
        <v>1</v>
      </c>
      <c r="F316" s="303" t="s">
        <v>926</v>
      </c>
      <c r="G316" s="301"/>
      <c r="H316" s="304">
        <v>2</v>
      </c>
      <c r="I316" s="305"/>
      <c r="J316" s="301"/>
      <c r="K316" s="301"/>
      <c r="L316" s="306"/>
      <c r="M316" s="307"/>
      <c r="N316" s="308"/>
      <c r="O316" s="308"/>
      <c r="P316" s="308"/>
      <c r="Q316" s="308"/>
      <c r="R316" s="308"/>
      <c r="S316" s="308"/>
      <c r="T316" s="309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310" t="s">
        <v>905</v>
      </c>
      <c r="AU316" s="310" t="s">
        <v>154</v>
      </c>
      <c r="AV316" s="15" t="s">
        <v>160</v>
      </c>
      <c r="AW316" s="15" t="s">
        <v>34</v>
      </c>
      <c r="AX316" s="15" t="s">
        <v>86</v>
      </c>
      <c r="AY316" s="310" t="s">
        <v>141</v>
      </c>
    </row>
    <row r="317" spans="1:63" s="12" customFormat="1" ht="22.8" customHeight="1">
      <c r="A317" s="12"/>
      <c r="B317" s="228"/>
      <c r="C317" s="229"/>
      <c r="D317" s="230" t="s">
        <v>77</v>
      </c>
      <c r="E317" s="242" t="s">
        <v>188</v>
      </c>
      <c r="F317" s="242" t="s">
        <v>1430</v>
      </c>
      <c r="G317" s="229"/>
      <c r="H317" s="229"/>
      <c r="I317" s="232"/>
      <c r="J317" s="243">
        <f>BK317</f>
        <v>0</v>
      </c>
      <c r="K317" s="229"/>
      <c r="L317" s="234"/>
      <c r="M317" s="235"/>
      <c r="N317" s="236"/>
      <c r="O317" s="236"/>
      <c r="P317" s="237">
        <f>P318</f>
        <v>0</v>
      </c>
      <c r="Q317" s="236"/>
      <c r="R317" s="237">
        <f>R318</f>
        <v>0.0011</v>
      </c>
      <c r="S317" s="236"/>
      <c r="T317" s="238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39" t="s">
        <v>154</v>
      </c>
      <c r="AT317" s="240" t="s">
        <v>77</v>
      </c>
      <c r="AU317" s="240" t="s">
        <v>86</v>
      </c>
      <c r="AY317" s="239" t="s">
        <v>141</v>
      </c>
      <c r="BK317" s="241">
        <f>BK318</f>
        <v>0</v>
      </c>
    </row>
    <row r="318" spans="1:63" s="12" customFormat="1" ht="20.85" customHeight="1">
      <c r="A318" s="12"/>
      <c r="B318" s="228"/>
      <c r="C318" s="229"/>
      <c r="D318" s="230" t="s">
        <v>77</v>
      </c>
      <c r="E318" s="242" t="s">
        <v>1431</v>
      </c>
      <c r="F318" s="242" t="s">
        <v>1432</v>
      </c>
      <c r="G318" s="229"/>
      <c r="H318" s="229"/>
      <c r="I318" s="232"/>
      <c r="J318" s="243">
        <f>BK318</f>
        <v>0</v>
      </c>
      <c r="K318" s="229"/>
      <c r="L318" s="234"/>
      <c r="M318" s="235"/>
      <c r="N318" s="236"/>
      <c r="O318" s="236"/>
      <c r="P318" s="237">
        <f>SUM(P319:P322)</f>
        <v>0</v>
      </c>
      <c r="Q318" s="236"/>
      <c r="R318" s="237">
        <f>SUM(R319:R322)</f>
        <v>0.0011</v>
      </c>
      <c r="S318" s="236"/>
      <c r="T318" s="238">
        <f>SUM(T319:T322)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9" t="s">
        <v>154</v>
      </c>
      <c r="AT318" s="240" t="s">
        <v>77</v>
      </c>
      <c r="AU318" s="240" t="s">
        <v>88</v>
      </c>
      <c r="AY318" s="239" t="s">
        <v>141</v>
      </c>
      <c r="BK318" s="241">
        <f>SUM(BK319:BK322)</f>
        <v>0</v>
      </c>
    </row>
    <row r="319" spans="1:65" s="2" customFormat="1" ht="24" customHeight="1">
      <c r="A319" s="38"/>
      <c r="B319" s="39"/>
      <c r="C319" s="244" t="s">
        <v>504</v>
      </c>
      <c r="D319" s="244" t="s">
        <v>144</v>
      </c>
      <c r="E319" s="245" t="s">
        <v>1433</v>
      </c>
      <c r="F319" s="246" t="s">
        <v>1434</v>
      </c>
      <c r="G319" s="247" t="s">
        <v>191</v>
      </c>
      <c r="H319" s="263">
        <v>5</v>
      </c>
      <c r="I319" s="249"/>
      <c r="J319" s="250">
        <f>ROUND(I319*H319,2)</f>
        <v>0</v>
      </c>
      <c r="K319" s="251"/>
      <c r="L319" s="44"/>
      <c r="M319" s="252" t="s">
        <v>1</v>
      </c>
      <c r="N319" s="253" t="s">
        <v>43</v>
      </c>
      <c r="O319" s="91"/>
      <c r="P319" s="254">
        <f>O319*H319</f>
        <v>0</v>
      </c>
      <c r="Q319" s="254">
        <v>0.0001</v>
      </c>
      <c r="R319" s="254">
        <f>Q319*H319</f>
        <v>0.0005</v>
      </c>
      <c r="S319" s="254">
        <v>0</v>
      </c>
      <c r="T319" s="25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56" t="s">
        <v>548</v>
      </c>
      <c r="AT319" s="256" t="s">
        <v>144</v>
      </c>
      <c r="AU319" s="256" t="s">
        <v>154</v>
      </c>
      <c r="AY319" s="17" t="s">
        <v>141</v>
      </c>
      <c r="BE319" s="257">
        <f>IF(N319="základní",J319,0)</f>
        <v>0</v>
      </c>
      <c r="BF319" s="257">
        <f>IF(N319="snížená",J319,0)</f>
        <v>0</v>
      </c>
      <c r="BG319" s="257">
        <f>IF(N319="zákl. přenesená",J319,0)</f>
        <v>0</v>
      </c>
      <c r="BH319" s="257">
        <f>IF(N319="sníž. přenesená",J319,0)</f>
        <v>0</v>
      </c>
      <c r="BI319" s="257">
        <f>IF(N319="nulová",J319,0)</f>
        <v>0</v>
      </c>
      <c r="BJ319" s="17" t="s">
        <v>86</v>
      </c>
      <c r="BK319" s="257">
        <f>ROUND(I319*H319,2)</f>
        <v>0</v>
      </c>
      <c r="BL319" s="17" t="s">
        <v>548</v>
      </c>
      <c r="BM319" s="256" t="s">
        <v>1435</v>
      </c>
    </row>
    <row r="320" spans="1:51" s="14" customFormat="1" ht="12">
      <c r="A320" s="14"/>
      <c r="B320" s="289"/>
      <c r="C320" s="290"/>
      <c r="D320" s="275" t="s">
        <v>905</v>
      </c>
      <c r="E320" s="291" t="s">
        <v>1</v>
      </c>
      <c r="F320" s="292" t="s">
        <v>1436</v>
      </c>
      <c r="G320" s="290"/>
      <c r="H320" s="293">
        <v>5</v>
      </c>
      <c r="I320" s="294"/>
      <c r="J320" s="290"/>
      <c r="K320" s="290"/>
      <c r="L320" s="295"/>
      <c r="M320" s="296"/>
      <c r="N320" s="297"/>
      <c r="O320" s="297"/>
      <c r="P320" s="297"/>
      <c r="Q320" s="297"/>
      <c r="R320" s="297"/>
      <c r="S320" s="297"/>
      <c r="T320" s="29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99" t="s">
        <v>905</v>
      </c>
      <c r="AU320" s="299" t="s">
        <v>154</v>
      </c>
      <c r="AV320" s="14" t="s">
        <v>88</v>
      </c>
      <c r="AW320" s="14" t="s">
        <v>34</v>
      </c>
      <c r="AX320" s="14" t="s">
        <v>86</v>
      </c>
      <c r="AY320" s="299" t="s">
        <v>141</v>
      </c>
    </row>
    <row r="321" spans="1:65" s="2" customFormat="1" ht="16.5" customHeight="1">
      <c r="A321" s="38"/>
      <c r="B321" s="39"/>
      <c r="C321" s="244" t="s">
        <v>508</v>
      </c>
      <c r="D321" s="244" t="s">
        <v>144</v>
      </c>
      <c r="E321" s="245" t="s">
        <v>1437</v>
      </c>
      <c r="F321" s="246" t="s">
        <v>1438</v>
      </c>
      <c r="G321" s="247" t="s">
        <v>239</v>
      </c>
      <c r="H321" s="263">
        <v>5</v>
      </c>
      <c r="I321" s="249"/>
      <c r="J321" s="250">
        <f>ROUND(I321*H321,2)</f>
        <v>0</v>
      </c>
      <c r="K321" s="251"/>
      <c r="L321" s="44"/>
      <c r="M321" s="252" t="s">
        <v>1</v>
      </c>
      <c r="N321" s="253" t="s">
        <v>43</v>
      </c>
      <c r="O321" s="91"/>
      <c r="P321" s="254">
        <f>O321*H321</f>
        <v>0</v>
      </c>
      <c r="Q321" s="254">
        <v>0.00012</v>
      </c>
      <c r="R321" s="254">
        <f>Q321*H321</f>
        <v>0.0006000000000000001</v>
      </c>
      <c r="S321" s="254">
        <v>0</v>
      </c>
      <c r="T321" s="255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6" t="s">
        <v>548</v>
      </c>
      <c r="AT321" s="256" t="s">
        <v>144</v>
      </c>
      <c r="AU321" s="256" t="s">
        <v>154</v>
      </c>
      <c r="AY321" s="17" t="s">
        <v>141</v>
      </c>
      <c r="BE321" s="257">
        <f>IF(N321="základní",J321,0)</f>
        <v>0</v>
      </c>
      <c r="BF321" s="257">
        <f>IF(N321="snížená",J321,0)</f>
        <v>0</v>
      </c>
      <c r="BG321" s="257">
        <f>IF(N321="zákl. přenesená",J321,0)</f>
        <v>0</v>
      </c>
      <c r="BH321" s="257">
        <f>IF(N321="sníž. přenesená",J321,0)</f>
        <v>0</v>
      </c>
      <c r="BI321" s="257">
        <f>IF(N321="nulová",J321,0)</f>
        <v>0</v>
      </c>
      <c r="BJ321" s="17" t="s">
        <v>86</v>
      </c>
      <c r="BK321" s="257">
        <f>ROUND(I321*H321,2)</f>
        <v>0</v>
      </c>
      <c r="BL321" s="17" t="s">
        <v>548</v>
      </c>
      <c r="BM321" s="256" t="s">
        <v>1439</v>
      </c>
    </row>
    <row r="322" spans="1:51" s="14" customFormat="1" ht="12">
      <c r="A322" s="14"/>
      <c r="B322" s="289"/>
      <c r="C322" s="290"/>
      <c r="D322" s="275" t="s">
        <v>905</v>
      </c>
      <c r="E322" s="291" t="s">
        <v>1</v>
      </c>
      <c r="F322" s="292" t="s">
        <v>1440</v>
      </c>
      <c r="G322" s="290"/>
      <c r="H322" s="293">
        <v>5</v>
      </c>
      <c r="I322" s="294"/>
      <c r="J322" s="290"/>
      <c r="K322" s="290"/>
      <c r="L322" s="295"/>
      <c r="M322" s="296"/>
      <c r="N322" s="297"/>
      <c r="O322" s="297"/>
      <c r="P322" s="297"/>
      <c r="Q322" s="297"/>
      <c r="R322" s="297"/>
      <c r="S322" s="297"/>
      <c r="T322" s="29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99" t="s">
        <v>905</v>
      </c>
      <c r="AU322" s="299" t="s">
        <v>154</v>
      </c>
      <c r="AV322" s="14" t="s">
        <v>88</v>
      </c>
      <c r="AW322" s="14" t="s">
        <v>34</v>
      </c>
      <c r="AX322" s="14" t="s">
        <v>86</v>
      </c>
      <c r="AY322" s="299" t="s">
        <v>141</v>
      </c>
    </row>
    <row r="323" spans="1:63" s="12" customFormat="1" ht="22.8" customHeight="1">
      <c r="A323" s="12"/>
      <c r="B323" s="228"/>
      <c r="C323" s="229"/>
      <c r="D323" s="230" t="s">
        <v>77</v>
      </c>
      <c r="E323" s="242" t="s">
        <v>1421</v>
      </c>
      <c r="F323" s="242" t="s">
        <v>742</v>
      </c>
      <c r="G323" s="229"/>
      <c r="H323" s="229"/>
      <c r="I323" s="232"/>
      <c r="J323" s="243">
        <f>BK323</f>
        <v>0</v>
      </c>
      <c r="K323" s="229"/>
      <c r="L323" s="234"/>
      <c r="M323" s="235"/>
      <c r="N323" s="236"/>
      <c r="O323" s="236"/>
      <c r="P323" s="237">
        <f>P324</f>
        <v>0</v>
      </c>
      <c r="Q323" s="236"/>
      <c r="R323" s="237">
        <f>R324</f>
        <v>0</v>
      </c>
      <c r="S323" s="236"/>
      <c r="T323" s="238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39" t="s">
        <v>160</v>
      </c>
      <c r="AT323" s="240" t="s">
        <v>77</v>
      </c>
      <c r="AU323" s="240" t="s">
        <v>86</v>
      </c>
      <c r="AY323" s="239" t="s">
        <v>141</v>
      </c>
      <c r="BK323" s="241">
        <f>BK324</f>
        <v>0</v>
      </c>
    </row>
    <row r="324" spans="1:65" s="2" customFormat="1" ht="16.5" customHeight="1">
      <c r="A324" s="38"/>
      <c r="B324" s="39"/>
      <c r="C324" s="244" t="s">
        <v>512</v>
      </c>
      <c r="D324" s="244" t="s">
        <v>144</v>
      </c>
      <c r="E324" s="245" t="s">
        <v>1441</v>
      </c>
      <c r="F324" s="246" t="s">
        <v>1442</v>
      </c>
      <c r="G324" s="247" t="s">
        <v>300</v>
      </c>
      <c r="H324" s="263">
        <v>1</v>
      </c>
      <c r="I324" s="249"/>
      <c r="J324" s="250">
        <f>ROUND(I324*H324,2)</f>
        <v>0</v>
      </c>
      <c r="K324" s="251"/>
      <c r="L324" s="44"/>
      <c r="M324" s="258" t="s">
        <v>1</v>
      </c>
      <c r="N324" s="259" t="s">
        <v>43</v>
      </c>
      <c r="O324" s="260"/>
      <c r="P324" s="261">
        <f>O324*H324</f>
        <v>0</v>
      </c>
      <c r="Q324" s="261">
        <v>0</v>
      </c>
      <c r="R324" s="261">
        <f>Q324*H324</f>
        <v>0</v>
      </c>
      <c r="S324" s="261">
        <v>0</v>
      </c>
      <c r="T324" s="262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6" t="s">
        <v>160</v>
      </c>
      <c r="AT324" s="256" t="s">
        <v>144</v>
      </c>
      <c r="AU324" s="256" t="s">
        <v>88</v>
      </c>
      <c r="AY324" s="17" t="s">
        <v>141</v>
      </c>
      <c r="BE324" s="257">
        <f>IF(N324="základní",J324,0)</f>
        <v>0</v>
      </c>
      <c r="BF324" s="257">
        <f>IF(N324="snížená",J324,0)</f>
        <v>0</v>
      </c>
      <c r="BG324" s="257">
        <f>IF(N324="zákl. přenesená",J324,0)</f>
        <v>0</v>
      </c>
      <c r="BH324" s="257">
        <f>IF(N324="sníž. přenesená",J324,0)</f>
        <v>0</v>
      </c>
      <c r="BI324" s="257">
        <f>IF(N324="nulová",J324,0)</f>
        <v>0</v>
      </c>
      <c r="BJ324" s="17" t="s">
        <v>86</v>
      </c>
      <c r="BK324" s="257">
        <f>ROUND(I324*H324,2)</f>
        <v>0</v>
      </c>
      <c r="BL324" s="17" t="s">
        <v>160</v>
      </c>
      <c r="BM324" s="256" t="s">
        <v>1443</v>
      </c>
    </row>
    <row r="325" spans="1:31" s="2" customFormat="1" ht="6.95" customHeight="1">
      <c r="A325" s="38"/>
      <c r="B325" s="66"/>
      <c r="C325" s="67"/>
      <c r="D325" s="67"/>
      <c r="E325" s="67"/>
      <c r="F325" s="67"/>
      <c r="G325" s="67"/>
      <c r="H325" s="67"/>
      <c r="I325" s="192"/>
      <c r="J325" s="67"/>
      <c r="K325" s="67"/>
      <c r="L325" s="44"/>
      <c r="M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</sheetData>
  <sheetProtection password="CC35" sheet="1" objects="1" scenarios="1" formatColumns="0" formatRows="0" autoFilter="0"/>
  <autoFilter ref="C136:K324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DESKTOP-0AFJ8L9\Inventor</dc:creator>
  <cp:keywords/>
  <dc:description/>
  <cp:lastModifiedBy>DESKTOP-0AFJ8L9\Inventor</cp:lastModifiedBy>
  <dcterms:created xsi:type="dcterms:W3CDTF">2019-12-11T15:39:36Z</dcterms:created>
  <dcterms:modified xsi:type="dcterms:W3CDTF">2019-12-11T15:39:57Z</dcterms:modified>
  <cp:category/>
  <cp:version/>
  <cp:contentType/>
  <cp:contentStatus/>
</cp:coreProperties>
</file>